
<file path=[Content_Types].xml><?xml version="1.0" encoding="utf-8"?>
<Types xmlns="http://schemas.openxmlformats.org/package/2006/content-types">
  <Default Extension="png" ContentType="image/png"/>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1.xml" ContentType="application/vnd.openxmlformats-officedocument.spreadsheetml.comment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embeddings/oleObject3.bin" ContentType="application/vnd.openxmlformats-officedocument.oleObject"/>
  <Override PartName="/xl/embeddings/oleObject4.bin" ContentType="application/vnd.openxmlformats-officedocument.oleObject"/>
  <Override PartName="/xl/embeddings/oleObject5.bin" ContentType="application/vnd.openxmlformats-officedocument.oleObject"/>
  <Override PartName="/xl/embeddings/oleObject6.bin" ContentType="application/vnd.openxmlformats-officedocument.oleObject"/>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Usuario UTP\Documents\Julianplanea\AREA DE PROYECTOS\Proyectos PDI\2019\11. Formulación Py nuevo PDI\Reuniones aprestamiento\"/>
    </mc:Choice>
  </mc:AlternateContent>
  <bookViews>
    <workbookView xWindow="0" yWindow="0" windowWidth="13710" windowHeight="11295" tabRatio="721"/>
  </bookViews>
  <sheets>
    <sheet name="Índice" sheetId="15" r:id="rId1"/>
    <sheet name="PDI-01" sheetId="2" r:id="rId2"/>
    <sheet name="PDI-02" sheetId="3" r:id="rId3"/>
    <sheet name="PDI-03" sheetId="4" r:id="rId4"/>
    <sheet name="PDI-04" sheetId="8" r:id="rId5"/>
    <sheet name="PDI-05" sheetId="9" r:id="rId6"/>
    <sheet name="PDI-06" sheetId="10" r:id="rId7"/>
    <sheet name="PDI-07" sheetId="16" state="hidden" r:id="rId8"/>
    <sheet name="BD_Ref" sheetId="17" state="hidden" r:id="rId9"/>
    <sheet name="Ind_Obj" sheetId="18" state="hidden" r:id="rId10"/>
    <sheet name="Ind_Com" sheetId="19" state="hidden" r:id="rId11"/>
  </sheets>
  <externalReferences>
    <externalReference r:id="rId12"/>
  </externalReferences>
  <definedNames>
    <definedName name="_xlnm.Print_Area" localSheetId="2">'PDI-02'!$A$4:$I$15</definedName>
    <definedName name="_xlnm.Print_Area" localSheetId="4">'PDI-04'!#REF!</definedName>
    <definedName name="CGTC">BD_Ref!$C$65:$C$68</definedName>
    <definedName name="CV">BD_Ref!$C$77:$C$80</definedName>
    <definedName name="DEPENDENCIAS">OFFSET(#REF!,0,0,COUNTA(#REF!),COUNTA(#REF!))</definedName>
    <definedName name="EA">BD_Ref!$C$58:$C$64</definedName>
    <definedName name="FACTOR1">BD_Ref!$E$6:$E$8</definedName>
    <definedName name="FACTOR10">BD_Ref!$E$30:$E$32</definedName>
    <definedName name="FACTOR11">BD_Ref!$E$33:$E$34</definedName>
    <definedName name="FACTOR12">BD_Ref!$E$35</definedName>
    <definedName name="FACTOR2">BD_Ref!$E$9:$E$11</definedName>
    <definedName name="FACTOR3">BD_Ref!$E$12:$E$16</definedName>
    <definedName name="FACTOR4">BD_Ref!$E$17:$E$19</definedName>
    <definedName name="FACTOR5">BD_Ref!$E$20:$E$21</definedName>
    <definedName name="FACTOR6">BD_Ref!$E$22:$E$23</definedName>
    <definedName name="FACTOR7">BD_Ref!$E$24:$E$25</definedName>
    <definedName name="FACTOR8">BD_Ref!$E$26:$E$28</definedName>
    <definedName name="FACTOR9">BD_Ref!$E$29</definedName>
    <definedName name="FACTORES">BD_Ref!$A$6:$A$17</definedName>
    <definedName name="GC">BD_Ref!$C$69:$C$71</definedName>
    <definedName name="GSI">BD_Ref!$C$72:$C$76</definedName>
    <definedName name="INDCALI">Ind_Com!$C$103:$C$107</definedName>
    <definedName name="INDCBIE">Ind_Com!$C$57:$C$68</definedName>
    <definedName name="INDCCOB">Ind_Com!$C$22:$C$56</definedName>
    <definedName name="INDCDES">Ind_Com!$C$3:$C$21</definedName>
    <definedName name="INDCIMP">Ind_Com!$C$99:$C$102</definedName>
    <definedName name="INDCINT">Ind_Com!$C$83:$C$98</definedName>
    <definedName name="INDCINV">Ind_Com!$C$69:$C$82</definedName>
    <definedName name="INDOALI">Ind_Obj!$B$18:$B$19</definedName>
    <definedName name="INDOBIE">Ind_Obj!$B$10:$B$11</definedName>
    <definedName name="INDOCOB">Ind_Obj!$B$4:$B$9</definedName>
    <definedName name="INDODES">Ind_Obj!$B$3</definedName>
    <definedName name="INDOIMP">Ind_Obj!$B$17</definedName>
    <definedName name="INDOINT">Ind_Obj!$B$16</definedName>
    <definedName name="INDOINV">Ind_Obj!$B$12:$B$15</definedName>
    <definedName name="MACROPROCESOS">BD_Ref!$A$38:$A$47</definedName>
    <definedName name="OBJPDI">BD_Ref!$A$50:$A$54</definedName>
    <definedName name="PROYECTOS">OFFSET(#REF!,0,0,COUNTA(#REF!),COUNTA(#REF!))</definedName>
    <definedName name="RESPONSABLES">OFFSET(#REF!,0,0,COUNTA(#REF!),COUNTA(#REF!))</definedName>
  </definedNames>
  <calcPr calcId="162913"/>
</workbook>
</file>

<file path=xl/calcChain.xml><?xml version="1.0" encoding="utf-8"?>
<calcChain xmlns="http://schemas.openxmlformats.org/spreadsheetml/2006/main">
  <c r="D19" i="2" l="1"/>
  <c r="D22" i="2"/>
  <c r="D25" i="2"/>
  <c r="D28" i="2"/>
  <c r="L13" i="2" l="1"/>
  <c r="AG129" i="8" l="1"/>
  <c r="AF129" i="8"/>
  <c r="AG128" i="8"/>
  <c r="AF128" i="8"/>
  <c r="AG127" i="8"/>
  <c r="AF127" i="8"/>
  <c r="AG126" i="8"/>
  <c r="AF126" i="8"/>
  <c r="AG125" i="8"/>
  <c r="AF125" i="8"/>
  <c r="AG124" i="8"/>
  <c r="AF124" i="8"/>
  <c r="AG123" i="8"/>
  <c r="AF123" i="8"/>
  <c r="AG122" i="8"/>
  <c r="AF122" i="8"/>
  <c r="AG121" i="8"/>
  <c r="AF121" i="8"/>
  <c r="AG120" i="8"/>
  <c r="AF120" i="8"/>
  <c r="AG119" i="8"/>
  <c r="AF119" i="8"/>
  <c r="AG118" i="8"/>
  <c r="AF118" i="8"/>
  <c r="AG117" i="8"/>
  <c r="AF117" i="8"/>
  <c r="AG116" i="8"/>
  <c r="AF116" i="8"/>
  <c r="AG107" i="8"/>
  <c r="AF107" i="8"/>
  <c r="AG106" i="8"/>
  <c r="AF106" i="8"/>
  <c r="AG105" i="8"/>
  <c r="AF105" i="8"/>
  <c r="AG104" i="8"/>
  <c r="AF104" i="8"/>
  <c r="AG103" i="8"/>
  <c r="AF103" i="8"/>
  <c r="AG102" i="8"/>
  <c r="AF102" i="8"/>
  <c r="AG101" i="8"/>
  <c r="AF101" i="8"/>
  <c r="AG100" i="8"/>
  <c r="AF100" i="8"/>
  <c r="AG99" i="8"/>
  <c r="AF99" i="8"/>
  <c r="AG98" i="8"/>
  <c r="AF98" i="8"/>
  <c r="AG97" i="8"/>
  <c r="AF97" i="8"/>
  <c r="AG96" i="8"/>
  <c r="AF96" i="8"/>
  <c r="AG95" i="8"/>
  <c r="AF95" i="8"/>
  <c r="AG94" i="8"/>
  <c r="AF94" i="8"/>
  <c r="AG93" i="8"/>
  <c r="AF93" i="8"/>
  <c r="AG85" i="8"/>
  <c r="AF85" i="8"/>
  <c r="AG84" i="8"/>
  <c r="AF84" i="8"/>
  <c r="AG83" i="8"/>
  <c r="AF83" i="8"/>
  <c r="AG82" i="8"/>
  <c r="AF82" i="8"/>
  <c r="AG81" i="8"/>
  <c r="AF81" i="8"/>
  <c r="AG80" i="8"/>
  <c r="AF80" i="8"/>
  <c r="AG79" i="8"/>
  <c r="AF79" i="8"/>
  <c r="AG78" i="8"/>
  <c r="AF78" i="8"/>
  <c r="AG77" i="8"/>
  <c r="AF77" i="8"/>
  <c r="AG76" i="8"/>
  <c r="AF76" i="8"/>
  <c r="AG75" i="8"/>
  <c r="AF75" i="8"/>
  <c r="AG74" i="8"/>
  <c r="AF74" i="8"/>
  <c r="AG73" i="8"/>
  <c r="AF73" i="8"/>
  <c r="AG72" i="8"/>
  <c r="AF72" i="8"/>
  <c r="AG63" i="8"/>
  <c r="AF63" i="8"/>
  <c r="AG62" i="8"/>
  <c r="AF62" i="8"/>
  <c r="AG61" i="8"/>
  <c r="AF61" i="8"/>
  <c r="AG60" i="8"/>
  <c r="AF60" i="8"/>
  <c r="AG59" i="8"/>
  <c r="AF59" i="8"/>
  <c r="AG58" i="8"/>
  <c r="AF58" i="8"/>
  <c r="AG57" i="8"/>
  <c r="AF57" i="8"/>
  <c r="AG56" i="8"/>
  <c r="AF56" i="8"/>
  <c r="AG55" i="8"/>
  <c r="AF55" i="8"/>
  <c r="AG54" i="8"/>
  <c r="AF54" i="8"/>
  <c r="AG53" i="8"/>
  <c r="AF53" i="8"/>
  <c r="AG52" i="8"/>
  <c r="AF52" i="8"/>
  <c r="AG51" i="8"/>
  <c r="AF51" i="8"/>
  <c r="AG50" i="8"/>
  <c r="AF50" i="8"/>
  <c r="AG40" i="8"/>
  <c r="AF40" i="8"/>
  <c r="AG39" i="8"/>
  <c r="AF39" i="8"/>
  <c r="AG38" i="8"/>
  <c r="AF38" i="8"/>
  <c r="AG37" i="8"/>
  <c r="AF37" i="8"/>
  <c r="AG36" i="8"/>
  <c r="AF36" i="8"/>
  <c r="AG35" i="8"/>
  <c r="AF35" i="8"/>
  <c r="AG34" i="8"/>
  <c r="AF34" i="8"/>
  <c r="AG33" i="8"/>
  <c r="AF33" i="8"/>
  <c r="AG32" i="8"/>
  <c r="AF32" i="8"/>
  <c r="AG31" i="8"/>
  <c r="AF31" i="8"/>
  <c r="AG30" i="8"/>
  <c r="AF30" i="8"/>
  <c r="AG29" i="8"/>
  <c r="AF29" i="8"/>
  <c r="AG28" i="8"/>
  <c r="AF28" i="8"/>
  <c r="AG27" i="8"/>
  <c r="AF27" i="8"/>
  <c r="D11" i="10" l="1"/>
  <c r="D11" i="9"/>
  <c r="C11" i="8"/>
  <c r="E11" i="4"/>
  <c r="D11" i="3"/>
  <c r="C25" i="8" l="1"/>
  <c r="B289" i="8" l="1"/>
  <c r="B270" i="8"/>
  <c r="B251" i="8"/>
  <c r="B232" i="8"/>
  <c r="B213" i="8"/>
  <c r="C113" i="8"/>
  <c r="C315" i="8" s="1"/>
  <c r="C91" i="8"/>
  <c r="C314" i="8" s="1"/>
  <c r="C69" i="8"/>
  <c r="C313" i="8" s="1"/>
  <c r="C47" i="8"/>
  <c r="C324" i="8" s="1"/>
  <c r="C323" i="8"/>
  <c r="C312" i="8" l="1"/>
  <c r="C311" i="8"/>
  <c r="C325" i="8"/>
  <c r="C326" i="8"/>
  <c r="C327" i="8"/>
  <c r="D106" i="4" l="1"/>
  <c r="D66" i="4"/>
  <c r="D63" i="4"/>
  <c r="D60" i="4"/>
  <c r="E21" i="4"/>
  <c r="E20" i="4"/>
  <c r="D98" i="4"/>
  <c r="D90" i="4"/>
  <c r="D82" i="4"/>
  <c r="D74" i="4"/>
  <c r="D69" i="4"/>
  <c r="D57" i="4"/>
  <c r="E19" i="4"/>
  <c r="E18" i="4"/>
  <c r="E17" i="4"/>
  <c r="E16" i="4"/>
  <c r="J311" i="8" l="1"/>
  <c r="M311" i="8" l="1"/>
  <c r="N311" i="8"/>
  <c r="O311" i="8"/>
  <c r="P311" i="8"/>
  <c r="Q311" i="8"/>
  <c r="R311" i="8"/>
  <c r="M312" i="8"/>
  <c r="N312" i="8"/>
  <c r="O312" i="8"/>
  <c r="P312" i="8"/>
  <c r="Q312" i="8"/>
  <c r="R312" i="8"/>
  <c r="M313" i="8"/>
  <c r="N313" i="8"/>
  <c r="O313" i="8"/>
  <c r="P313" i="8"/>
  <c r="Q313" i="8"/>
  <c r="R313" i="8"/>
  <c r="M314" i="8"/>
  <c r="N314" i="8"/>
  <c r="O314" i="8"/>
  <c r="P314" i="8"/>
  <c r="Q314" i="8"/>
  <c r="R314" i="8"/>
  <c r="M315" i="8"/>
  <c r="N315" i="8"/>
  <c r="O315" i="8"/>
  <c r="P315" i="8"/>
  <c r="Q315" i="8"/>
  <c r="R315" i="8"/>
  <c r="L315" i="8"/>
  <c r="L314" i="8"/>
  <c r="L313" i="8"/>
  <c r="L312" i="8"/>
  <c r="L311" i="8"/>
  <c r="J312" i="8"/>
  <c r="J313" i="8"/>
  <c r="J314" i="8"/>
  <c r="J315" i="8"/>
  <c r="O350" i="8" l="1"/>
  <c r="N350" i="8"/>
  <c r="M350" i="8"/>
  <c r="L350" i="8"/>
  <c r="K350" i="8"/>
  <c r="J350" i="8"/>
  <c r="I350" i="8"/>
  <c r="G350" i="8"/>
  <c r="D342" i="8"/>
  <c r="O339" i="8"/>
  <c r="N339" i="8"/>
  <c r="M339" i="8"/>
  <c r="L339" i="8"/>
  <c r="K339" i="8"/>
  <c r="J339" i="8"/>
  <c r="I339" i="8"/>
  <c r="G339" i="8"/>
  <c r="D331" i="8"/>
  <c r="I328" i="8"/>
  <c r="J328" i="8"/>
  <c r="K328" i="8"/>
  <c r="L328" i="8"/>
  <c r="M328" i="8"/>
  <c r="N328" i="8"/>
  <c r="O328" i="8"/>
  <c r="G328" i="8"/>
  <c r="C338" i="8"/>
  <c r="C349" i="8" s="1"/>
  <c r="C337" i="8"/>
  <c r="C348" i="8" s="1"/>
  <c r="C336" i="8"/>
  <c r="C347" i="8" s="1"/>
  <c r="C335" i="8"/>
  <c r="C346" i="8" s="1"/>
  <c r="C334" i="8"/>
  <c r="C345" i="8" s="1"/>
  <c r="D320" i="8" l="1"/>
  <c r="AH161" i="8" l="1"/>
  <c r="AH152" i="8"/>
  <c r="AE164" i="8" l="1"/>
  <c r="AD164" i="8"/>
  <c r="AC164" i="8"/>
  <c r="AB164" i="8"/>
  <c r="AA164" i="8"/>
  <c r="Z164" i="8"/>
  <c r="Y164" i="8"/>
  <c r="X164" i="8"/>
  <c r="W164" i="8"/>
  <c r="V164" i="8"/>
  <c r="U164" i="8"/>
  <c r="T164" i="8"/>
  <c r="S164" i="8"/>
  <c r="R164" i="8"/>
  <c r="Q164" i="8"/>
  <c r="P164" i="8"/>
  <c r="O164" i="8"/>
  <c r="N164" i="8"/>
  <c r="M164" i="8"/>
  <c r="L164" i="8"/>
  <c r="K164" i="8"/>
  <c r="J164" i="8"/>
  <c r="I164" i="8"/>
  <c r="H164" i="8"/>
  <c r="G164" i="8"/>
  <c r="F164" i="8"/>
  <c r="E164" i="8"/>
  <c r="D164" i="8"/>
  <c r="AF48" i="8"/>
  <c r="AG48" i="8"/>
  <c r="AF49" i="8"/>
  <c r="AG49" i="8"/>
  <c r="AF64" i="8"/>
  <c r="AG64" i="8"/>
  <c r="AF65" i="8"/>
  <c r="AG65" i="8"/>
  <c r="AF66" i="8"/>
  <c r="AG66" i="8"/>
  <c r="AF67" i="8"/>
  <c r="AG67" i="8"/>
  <c r="AF70" i="8"/>
  <c r="AG70" i="8"/>
  <c r="AF71" i="8"/>
  <c r="AG71" i="8"/>
  <c r="AF86" i="8"/>
  <c r="AG86" i="8"/>
  <c r="AF87" i="8"/>
  <c r="AG87" i="8"/>
  <c r="AF88" i="8"/>
  <c r="AG88" i="8"/>
  <c r="AF89" i="8"/>
  <c r="AG89" i="8"/>
  <c r="AF92" i="8"/>
  <c r="AG92" i="8"/>
  <c r="AF108" i="8"/>
  <c r="AG108" i="8"/>
  <c r="AF109" i="8"/>
  <c r="AG109" i="8"/>
  <c r="AF110" i="8"/>
  <c r="AG110" i="8"/>
  <c r="AF111" i="8"/>
  <c r="AG111" i="8"/>
  <c r="AF114" i="8"/>
  <c r="AG114" i="8"/>
  <c r="AF115" i="8"/>
  <c r="AG115" i="8"/>
  <c r="AF130" i="8"/>
  <c r="AG130" i="8"/>
  <c r="AF131" i="8"/>
  <c r="AG131" i="8"/>
  <c r="AF132" i="8"/>
  <c r="AG132" i="8"/>
  <c r="AF133" i="8"/>
  <c r="AG133" i="8"/>
  <c r="AF26" i="8"/>
  <c r="AG26" i="8"/>
  <c r="AF41" i="8"/>
  <c r="AG41" i="8"/>
  <c r="AF42" i="8"/>
  <c r="AG42" i="8"/>
  <c r="AF43" i="8"/>
  <c r="AG43" i="8"/>
  <c r="AF44" i="8"/>
  <c r="AG44" i="8"/>
  <c r="AF45" i="8"/>
  <c r="AG45" i="8"/>
  <c r="AG135" i="8"/>
  <c r="AF135" i="8"/>
  <c r="AK135" i="8"/>
  <c r="AJ135" i="8"/>
  <c r="AI135" i="8"/>
  <c r="AH135" i="8"/>
  <c r="AE135" i="8"/>
  <c r="AD135" i="8"/>
  <c r="AC135" i="8"/>
  <c r="AB135" i="8"/>
  <c r="AA135" i="8"/>
  <c r="Z135" i="8"/>
  <c r="Y135" i="8"/>
  <c r="X135" i="8"/>
  <c r="W135" i="8"/>
  <c r="V135" i="8"/>
  <c r="U135" i="8"/>
  <c r="T135" i="8"/>
  <c r="S135" i="8"/>
  <c r="R135" i="8"/>
  <c r="Q135" i="8"/>
  <c r="P135" i="8"/>
  <c r="O135" i="8"/>
  <c r="N135" i="8"/>
  <c r="M135" i="8"/>
  <c r="L135" i="8"/>
  <c r="K135" i="8"/>
  <c r="J135" i="8"/>
  <c r="I135" i="8"/>
  <c r="H135" i="8"/>
  <c r="G135" i="8"/>
  <c r="F135" i="8"/>
  <c r="E135" i="8"/>
  <c r="D135" i="8"/>
  <c r="AG22" i="8"/>
  <c r="AF22" i="8"/>
  <c r="AE22" i="8"/>
  <c r="AD22" i="8"/>
  <c r="AC22" i="8"/>
  <c r="AB22" i="8"/>
  <c r="AA22" i="8"/>
  <c r="Z22" i="8"/>
  <c r="Y22" i="8"/>
  <c r="X22" i="8"/>
  <c r="W22" i="8"/>
  <c r="V22" i="8"/>
  <c r="U22" i="8"/>
  <c r="T22" i="8"/>
  <c r="S22" i="8"/>
  <c r="R22" i="8"/>
  <c r="Q22" i="8"/>
  <c r="P22" i="8"/>
  <c r="O22" i="8"/>
  <c r="N22" i="8"/>
  <c r="M22" i="8"/>
  <c r="L22" i="8"/>
  <c r="K22" i="8"/>
  <c r="J22" i="8"/>
  <c r="I22" i="8"/>
  <c r="H22" i="8"/>
  <c r="G22" i="8"/>
  <c r="F22" i="8"/>
  <c r="E22" i="8"/>
  <c r="D22" i="8"/>
  <c r="AE113" i="8" l="1"/>
  <c r="AD113" i="8"/>
  <c r="AC113" i="8"/>
  <c r="AB113" i="8"/>
  <c r="AA113" i="8"/>
  <c r="Z113" i="8"/>
  <c r="Y113" i="8"/>
  <c r="X113" i="8"/>
  <c r="W113" i="8"/>
  <c r="V113" i="8"/>
  <c r="U113" i="8"/>
  <c r="T113" i="8"/>
  <c r="S113" i="8"/>
  <c r="R113" i="8"/>
  <c r="Q113" i="8"/>
  <c r="P113" i="8"/>
  <c r="O113" i="8"/>
  <c r="N113" i="8"/>
  <c r="M113" i="8"/>
  <c r="L113" i="8"/>
  <c r="K113" i="8"/>
  <c r="J113" i="8"/>
  <c r="I113" i="8"/>
  <c r="H113" i="8"/>
  <c r="G113" i="8"/>
  <c r="F113" i="8"/>
  <c r="E113" i="8"/>
  <c r="D113" i="8"/>
  <c r="AE91" i="8"/>
  <c r="AD91" i="8"/>
  <c r="AC91" i="8"/>
  <c r="AB91" i="8"/>
  <c r="AA91" i="8"/>
  <c r="Z91" i="8"/>
  <c r="Y91" i="8"/>
  <c r="X91" i="8"/>
  <c r="W91" i="8"/>
  <c r="V91" i="8"/>
  <c r="U91" i="8"/>
  <c r="T91" i="8"/>
  <c r="S91" i="8"/>
  <c r="R91" i="8"/>
  <c r="Q91" i="8"/>
  <c r="P91" i="8"/>
  <c r="O91" i="8"/>
  <c r="N91" i="8"/>
  <c r="M91" i="8"/>
  <c r="L91" i="8"/>
  <c r="K91" i="8"/>
  <c r="J91" i="8"/>
  <c r="I91" i="8"/>
  <c r="H91" i="8"/>
  <c r="G91" i="8"/>
  <c r="F91" i="8"/>
  <c r="E91" i="8"/>
  <c r="D91" i="8"/>
  <c r="AE69" i="8"/>
  <c r="AD69" i="8"/>
  <c r="AC69" i="8"/>
  <c r="AB69" i="8"/>
  <c r="AA69" i="8"/>
  <c r="Z69" i="8"/>
  <c r="Y69" i="8"/>
  <c r="X69" i="8"/>
  <c r="W69" i="8"/>
  <c r="V69" i="8"/>
  <c r="U69" i="8"/>
  <c r="T69" i="8"/>
  <c r="S69" i="8"/>
  <c r="R69" i="8"/>
  <c r="Q69" i="8"/>
  <c r="P69" i="8"/>
  <c r="O69" i="8"/>
  <c r="N69" i="8"/>
  <c r="M69" i="8"/>
  <c r="L69" i="8"/>
  <c r="K69" i="8"/>
  <c r="J69" i="8"/>
  <c r="I69" i="8"/>
  <c r="H69" i="8"/>
  <c r="G69" i="8"/>
  <c r="F69" i="8"/>
  <c r="E69" i="8"/>
  <c r="D69" i="8"/>
  <c r="AE47" i="8"/>
  <c r="AD47" i="8"/>
  <c r="AC47" i="8"/>
  <c r="AB47" i="8"/>
  <c r="AA47" i="8"/>
  <c r="Z47" i="8"/>
  <c r="Y47" i="8"/>
  <c r="X47" i="8"/>
  <c r="W47" i="8"/>
  <c r="V47" i="8"/>
  <c r="U47" i="8"/>
  <c r="T47" i="8"/>
  <c r="S47" i="8"/>
  <c r="R47" i="8"/>
  <c r="Q47" i="8"/>
  <c r="P47" i="8"/>
  <c r="O47" i="8"/>
  <c r="N47" i="8"/>
  <c r="M47" i="8"/>
  <c r="L47" i="8"/>
  <c r="K47" i="8"/>
  <c r="J47" i="8"/>
  <c r="I47" i="8"/>
  <c r="H47" i="8"/>
  <c r="G47" i="8"/>
  <c r="F47" i="8"/>
  <c r="E47" i="8"/>
  <c r="D47" i="8"/>
  <c r="AE25" i="8"/>
  <c r="AD25" i="8"/>
  <c r="AC25" i="8"/>
  <c r="AB25" i="8"/>
  <c r="AA25" i="8"/>
  <c r="Z25" i="8"/>
  <c r="Y25" i="8"/>
  <c r="X25" i="8"/>
  <c r="W25" i="8"/>
  <c r="V25" i="8"/>
  <c r="U25" i="8"/>
  <c r="T25" i="8"/>
  <c r="S25" i="8"/>
  <c r="R25" i="8"/>
  <c r="Q25" i="8"/>
  <c r="P25" i="8"/>
  <c r="O25" i="8"/>
  <c r="N25" i="8"/>
  <c r="M25" i="8"/>
  <c r="L25" i="8"/>
  <c r="K25" i="8"/>
  <c r="J25" i="8"/>
  <c r="I25" i="8"/>
  <c r="H25" i="8"/>
  <c r="G25" i="8"/>
  <c r="F25" i="8"/>
  <c r="E25" i="8"/>
  <c r="D25" i="8"/>
  <c r="AF25" i="8" l="1"/>
  <c r="AF46" i="8" s="1"/>
  <c r="K144" i="8"/>
  <c r="S144" i="8"/>
  <c r="AA144" i="8"/>
  <c r="AF113" i="8"/>
  <c r="F144" i="8"/>
  <c r="N144" i="8"/>
  <c r="V144" i="8"/>
  <c r="AD144" i="8"/>
  <c r="X144" i="8"/>
  <c r="AF47" i="8"/>
  <c r="AG91" i="8"/>
  <c r="AG112" i="8" s="1"/>
  <c r="AG25" i="8"/>
  <c r="AG46" i="8" s="1"/>
  <c r="AG47" i="8"/>
  <c r="AF69" i="8"/>
  <c r="AG69" i="8"/>
  <c r="AG90" i="8" s="1"/>
  <c r="J144" i="8"/>
  <c r="R144" i="8"/>
  <c r="Z144" i="8"/>
  <c r="AF91" i="8"/>
  <c r="I144" i="8"/>
  <c r="Q144" i="8"/>
  <c r="Y144" i="8"/>
  <c r="AG113" i="8"/>
  <c r="AG134" i="8" s="1"/>
  <c r="H144" i="8"/>
  <c r="L144" i="8"/>
  <c r="T144" i="8"/>
  <c r="AB144" i="8"/>
  <c r="M144" i="8"/>
  <c r="U144" i="8"/>
  <c r="AC144" i="8"/>
  <c r="G144" i="8"/>
  <c r="O144" i="8"/>
  <c r="W144" i="8"/>
  <c r="AE144" i="8"/>
  <c r="P144" i="8"/>
  <c r="E144" i="8"/>
  <c r="D144" i="8"/>
  <c r="AG68" i="8" l="1"/>
  <c r="AF134" i="8"/>
  <c r="AF68" i="8"/>
  <c r="AF90" i="8"/>
  <c r="AF112" i="8"/>
  <c r="AF144" i="8"/>
  <c r="C112" i="8"/>
  <c r="C68" i="8"/>
  <c r="C158" i="8" l="1"/>
  <c r="C177" i="8"/>
  <c r="C160" i="8"/>
  <c r="C187" i="8"/>
  <c r="C159" i="8"/>
  <c r="C182" i="8"/>
  <c r="C167" i="8"/>
  <c r="N168" i="8" s="1"/>
  <c r="C156" i="8"/>
  <c r="C172" i="8"/>
  <c r="G173" i="8" s="1"/>
  <c r="C157" i="8"/>
  <c r="C140" i="8"/>
  <c r="L140" i="8" s="1"/>
  <c r="L149" i="8" s="1"/>
  <c r="L158" i="8" s="1"/>
  <c r="C149" i="8"/>
  <c r="C141" i="8"/>
  <c r="H141" i="8" s="1"/>
  <c r="H150" i="8" s="1"/>
  <c r="H159" i="8" s="1"/>
  <c r="C150" i="8"/>
  <c r="C139" i="8"/>
  <c r="C148" i="8"/>
  <c r="C142" i="8"/>
  <c r="Y142" i="8" s="1"/>
  <c r="Y151" i="8" s="1"/>
  <c r="Y160" i="8" s="1"/>
  <c r="C151" i="8"/>
  <c r="C147" i="8"/>
  <c r="C138" i="8"/>
  <c r="N138" i="8" s="1"/>
  <c r="N147" i="8" s="1"/>
  <c r="N156" i="8" s="1"/>
  <c r="AG144" i="8"/>
  <c r="AH144" i="8" s="1"/>
  <c r="D138" i="8" l="1"/>
  <c r="D147" i="8" s="1"/>
  <c r="D156" i="8" s="1"/>
  <c r="AA139" i="8"/>
  <c r="AA148" i="8" s="1"/>
  <c r="AA157" i="8" s="1"/>
  <c r="AG139" i="8"/>
  <c r="F324" i="8" s="1"/>
  <c r="H324" i="8" s="1"/>
  <c r="N169" i="8"/>
  <c r="E219" i="8"/>
  <c r="G174" i="8"/>
  <c r="F234" i="8"/>
  <c r="Z168" i="8"/>
  <c r="X139" i="8"/>
  <c r="X148" i="8" s="1"/>
  <c r="X157" i="8" s="1"/>
  <c r="P173" i="8"/>
  <c r="M173" i="8"/>
  <c r="Y173" i="8"/>
  <c r="U173" i="8"/>
  <c r="L173" i="8"/>
  <c r="J173" i="8"/>
  <c r="W173" i="8"/>
  <c r="N173" i="8"/>
  <c r="E238" i="8" s="1"/>
  <c r="AE173" i="8"/>
  <c r="K173" i="8"/>
  <c r="S173" i="8"/>
  <c r="H168" i="8"/>
  <c r="V173" i="8"/>
  <c r="F168" i="8"/>
  <c r="R168" i="8"/>
  <c r="AE168" i="8"/>
  <c r="AC168" i="8"/>
  <c r="AE183" i="8"/>
  <c r="P183" i="8"/>
  <c r="Q183" i="8"/>
  <c r="F277" i="8" s="1"/>
  <c r="J183" i="8"/>
  <c r="AA183" i="8"/>
  <c r="F282" i="8" s="1"/>
  <c r="Z183" i="8"/>
  <c r="E183" i="8"/>
  <c r="F183" i="8"/>
  <c r="L183" i="8"/>
  <c r="N183" i="8"/>
  <c r="G183" i="8"/>
  <c r="U183" i="8"/>
  <c r="M183" i="8"/>
  <c r="D183" i="8"/>
  <c r="T183" i="8"/>
  <c r="X183" i="8"/>
  <c r="R183" i="8"/>
  <c r="E278" i="8" s="1"/>
  <c r="V183" i="8"/>
  <c r="O183" i="8"/>
  <c r="AC183" i="8"/>
  <c r="K183" i="8"/>
  <c r="AB183" i="8"/>
  <c r="AD183" i="8"/>
  <c r="W183" i="8"/>
  <c r="H183" i="8"/>
  <c r="I183" i="8"/>
  <c r="F273" i="8" s="1"/>
  <c r="S183" i="8"/>
  <c r="Y183" i="8"/>
  <c r="F281" i="8" s="1"/>
  <c r="G188" i="8"/>
  <c r="M188" i="8"/>
  <c r="F294" i="8" s="1"/>
  <c r="W188" i="8"/>
  <c r="P188" i="8"/>
  <c r="I188" i="8"/>
  <c r="J188" i="8"/>
  <c r="E293" i="8" s="1"/>
  <c r="T188" i="8"/>
  <c r="AC188" i="8"/>
  <c r="F302" i="8" s="1"/>
  <c r="AE188" i="8"/>
  <c r="X188" i="8"/>
  <c r="Q188" i="8"/>
  <c r="R188" i="8"/>
  <c r="E297" i="8" s="1"/>
  <c r="K188" i="8"/>
  <c r="AB188" i="8"/>
  <c r="E302" i="8" s="1"/>
  <c r="F188" i="8"/>
  <c r="D188" i="8"/>
  <c r="Y188" i="8"/>
  <c r="F300" i="8" s="1"/>
  <c r="Z188" i="8"/>
  <c r="E301" i="8" s="1"/>
  <c r="S188" i="8"/>
  <c r="AA188" i="8"/>
  <c r="O188" i="8"/>
  <c r="F295" i="8" s="1"/>
  <c r="U188" i="8"/>
  <c r="F298" i="8" s="1"/>
  <c r="AD188" i="8"/>
  <c r="E303" i="8" s="1"/>
  <c r="V188" i="8"/>
  <c r="E299" i="8" s="1"/>
  <c r="N188" i="8"/>
  <c r="E188" i="8"/>
  <c r="H188" i="8"/>
  <c r="E292" i="8" s="1"/>
  <c r="L188" i="8"/>
  <c r="T168" i="8"/>
  <c r="Y168" i="8"/>
  <c r="O168" i="8"/>
  <c r="M168" i="8"/>
  <c r="S140" i="8"/>
  <c r="S149" i="8" s="1"/>
  <c r="S158" i="8" s="1"/>
  <c r="L168" i="8"/>
  <c r="Q168" i="8"/>
  <c r="G168" i="8"/>
  <c r="E168" i="8"/>
  <c r="S138" i="8"/>
  <c r="S147" i="8" s="1"/>
  <c r="S156" i="8" s="1"/>
  <c r="AA168" i="8"/>
  <c r="I168" i="8"/>
  <c r="AD168" i="8"/>
  <c r="D168" i="8"/>
  <c r="AB168" i="8"/>
  <c r="J168" i="8"/>
  <c r="W168" i="8"/>
  <c r="U168" i="8"/>
  <c r="E178" i="8"/>
  <c r="M178" i="8"/>
  <c r="F256" i="8" s="1"/>
  <c r="U178" i="8"/>
  <c r="F260" i="8" s="1"/>
  <c r="AC178" i="8"/>
  <c r="F264" i="8" s="1"/>
  <c r="F178" i="8"/>
  <c r="N178" i="8"/>
  <c r="V178" i="8"/>
  <c r="AD178" i="8"/>
  <c r="E265" i="8" s="1"/>
  <c r="G178" i="8"/>
  <c r="O178" i="8"/>
  <c r="W178" i="8"/>
  <c r="AE178" i="8"/>
  <c r="H178" i="8"/>
  <c r="E254" i="8" s="1"/>
  <c r="P178" i="8"/>
  <c r="E258" i="8" s="1"/>
  <c r="X178" i="8"/>
  <c r="E262" i="8" s="1"/>
  <c r="D178" i="8"/>
  <c r="I178" i="8"/>
  <c r="Q178" i="8"/>
  <c r="Y178" i="8"/>
  <c r="F262" i="8" s="1"/>
  <c r="J178" i="8"/>
  <c r="E255" i="8" s="1"/>
  <c r="R178" i="8"/>
  <c r="E259" i="8" s="1"/>
  <c r="Z178" i="8"/>
  <c r="E263" i="8" s="1"/>
  <c r="K178" i="8"/>
  <c r="F255" i="8" s="1"/>
  <c r="S178" i="8"/>
  <c r="F259" i="8" s="1"/>
  <c r="AA178" i="8"/>
  <c r="F263" i="8" s="1"/>
  <c r="L178" i="8"/>
  <c r="T178" i="8"/>
  <c r="AB178" i="8"/>
  <c r="S168" i="8"/>
  <c r="X168" i="8"/>
  <c r="V168" i="8"/>
  <c r="K168" i="8"/>
  <c r="F217" i="8" s="1"/>
  <c r="P168" i="8"/>
  <c r="E220" i="8" s="1"/>
  <c r="Q173" i="8"/>
  <c r="F239" i="8" s="1"/>
  <c r="E173" i="8"/>
  <c r="G138" i="8"/>
  <c r="G147" i="8" s="1"/>
  <c r="G156" i="8" s="1"/>
  <c r="AC139" i="8"/>
  <c r="AC148" i="8" s="1"/>
  <c r="AC157" i="8" s="1"/>
  <c r="J139" i="8"/>
  <c r="J148" i="8" s="1"/>
  <c r="J157" i="8" s="1"/>
  <c r="F139" i="8"/>
  <c r="F148" i="8" s="1"/>
  <c r="F157" i="8" s="1"/>
  <c r="AC173" i="8"/>
  <c r="F245" i="8" s="1"/>
  <c r="AE139" i="8"/>
  <c r="AE148" i="8" s="1"/>
  <c r="AE157" i="8" s="1"/>
  <c r="X173" i="8"/>
  <c r="E243" i="8" s="1"/>
  <c r="AA173" i="8"/>
  <c r="F244" i="8" s="1"/>
  <c r="F173" i="8"/>
  <c r="P139" i="8"/>
  <c r="P148" i="8" s="1"/>
  <c r="P157" i="8" s="1"/>
  <c r="I173" i="8"/>
  <c r="D173" i="8"/>
  <c r="O173" i="8"/>
  <c r="F238" i="8" s="1"/>
  <c r="U138" i="8"/>
  <c r="U147" i="8" s="1"/>
  <c r="U156" i="8" s="1"/>
  <c r="E138" i="8"/>
  <c r="E147" i="8" s="1"/>
  <c r="E156" i="8" s="1"/>
  <c r="K138" i="8"/>
  <c r="K147" i="8" s="1"/>
  <c r="K156" i="8" s="1"/>
  <c r="F138" i="8"/>
  <c r="F147" i="8" s="1"/>
  <c r="F156" i="8" s="1"/>
  <c r="Z140" i="8"/>
  <c r="Z149" i="8" s="1"/>
  <c r="Z158" i="8" s="1"/>
  <c r="X140" i="8"/>
  <c r="X149" i="8" s="1"/>
  <c r="X158" i="8" s="1"/>
  <c r="AF138" i="8"/>
  <c r="E323" i="8" s="1"/>
  <c r="I138" i="8"/>
  <c r="I147" i="8" s="1"/>
  <c r="I156" i="8" s="1"/>
  <c r="W138" i="8"/>
  <c r="W147" i="8" s="1"/>
  <c r="W156" i="8" s="1"/>
  <c r="Q138" i="8"/>
  <c r="Q147" i="8" s="1"/>
  <c r="Q156" i="8" s="1"/>
  <c r="L138" i="8"/>
  <c r="L147" i="8" s="1"/>
  <c r="L156" i="8" s="1"/>
  <c r="AD138" i="8"/>
  <c r="AD147" i="8" s="1"/>
  <c r="AD156" i="8" s="1"/>
  <c r="W140" i="8"/>
  <c r="W149" i="8" s="1"/>
  <c r="W158" i="8" s="1"/>
  <c r="AE138" i="8"/>
  <c r="AE147" i="8" s="1"/>
  <c r="AE156" i="8" s="1"/>
  <c r="Y138" i="8"/>
  <c r="Y147" i="8" s="1"/>
  <c r="Y156" i="8" s="1"/>
  <c r="T138" i="8"/>
  <c r="T147" i="8" s="1"/>
  <c r="T156" i="8" s="1"/>
  <c r="H138" i="8"/>
  <c r="H147" i="8" s="1"/>
  <c r="H156" i="8" s="1"/>
  <c r="J138" i="8"/>
  <c r="J147" i="8" s="1"/>
  <c r="J156" i="8" s="1"/>
  <c r="AB138" i="8"/>
  <c r="AB147" i="8" s="1"/>
  <c r="AB156" i="8" s="1"/>
  <c r="O140" i="8"/>
  <c r="O149" i="8" s="1"/>
  <c r="O158" i="8" s="1"/>
  <c r="G140" i="8"/>
  <c r="G149" i="8" s="1"/>
  <c r="G158" i="8" s="1"/>
  <c r="O138" i="8"/>
  <c r="O147" i="8" s="1"/>
  <c r="O156" i="8" s="1"/>
  <c r="AA138" i="8"/>
  <c r="AA147" i="8" s="1"/>
  <c r="AA156" i="8" s="1"/>
  <c r="V138" i="8"/>
  <c r="V147" i="8" s="1"/>
  <c r="V156" i="8" s="1"/>
  <c r="R173" i="8"/>
  <c r="E240" i="8" s="1"/>
  <c r="T173" i="8"/>
  <c r="E241" i="8" s="1"/>
  <c r="AD173" i="8"/>
  <c r="E246" i="8" s="1"/>
  <c r="AC140" i="8"/>
  <c r="AC149" i="8" s="1"/>
  <c r="AC158" i="8" s="1"/>
  <c r="P138" i="8"/>
  <c r="P147" i="8" s="1"/>
  <c r="P156" i="8" s="1"/>
  <c r="R138" i="8"/>
  <c r="R147" i="8" s="1"/>
  <c r="R156" i="8" s="1"/>
  <c r="M138" i="8"/>
  <c r="M147" i="8" s="1"/>
  <c r="M156" i="8" s="1"/>
  <c r="Q140" i="8"/>
  <c r="Q149" i="8" s="1"/>
  <c r="Q158" i="8" s="1"/>
  <c r="V140" i="8"/>
  <c r="V149" i="8" s="1"/>
  <c r="V158" i="8" s="1"/>
  <c r="AG138" i="8"/>
  <c r="F323" i="8" s="1"/>
  <c r="X138" i="8"/>
  <c r="X147" i="8" s="1"/>
  <c r="X156" i="8" s="1"/>
  <c r="Z138" i="8"/>
  <c r="Z147" i="8" s="1"/>
  <c r="Z156" i="8" s="1"/>
  <c r="AC138" i="8"/>
  <c r="AC147" i="8" s="1"/>
  <c r="AC156" i="8" s="1"/>
  <c r="R140" i="8"/>
  <c r="R149" i="8" s="1"/>
  <c r="R158" i="8" s="1"/>
  <c r="H140" i="8"/>
  <c r="H149" i="8" s="1"/>
  <c r="H158" i="8" s="1"/>
  <c r="H173" i="8"/>
  <c r="E235" i="8" s="1"/>
  <c r="Z173" i="8"/>
  <c r="E244" i="8" s="1"/>
  <c r="AB173" i="8"/>
  <c r="E245" i="8" s="1"/>
  <c r="V139" i="8"/>
  <c r="V148" i="8" s="1"/>
  <c r="V157" i="8" s="1"/>
  <c r="Q139" i="8"/>
  <c r="Q148" i="8" s="1"/>
  <c r="Q157" i="8" s="1"/>
  <c r="AC142" i="8"/>
  <c r="AC151" i="8" s="1"/>
  <c r="AC160" i="8" s="1"/>
  <c r="L139" i="8"/>
  <c r="L148" i="8" s="1"/>
  <c r="L157" i="8" s="1"/>
  <c r="AD139" i="8"/>
  <c r="AD148" i="8" s="1"/>
  <c r="AD157" i="8" s="1"/>
  <c r="Y139" i="8"/>
  <c r="Y148" i="8" s="1"/>
  <c r="Y157" i="8" s="1"/>
  <c r="AB139" i="8"/>
  <c r="AB148" i="8" s="1"/>
  <c r="AB157" i="8" s="1"/>
  <c r="G139" i="8"/>
  <c r="G148" i="8" s="1"/>
  <c r="G157" i="8" s="1"/>
  <c r="R139" i="8"/>
  <c r="R148" i="8" s="1"/>
  <c r="R157" i="8" s="1"/>
  <c r="E139" i="8"/>
  <c r="E148" i="8" s="1"/>
  <c r="E157" i="8" s="1"/>
  <c r="O139" i="8"/>
  <c r="O148" i="8" s="1"/>
  <c r="O157" i="8" s="1"/>
  <c r="Z139" i="8"/>
  <c r="Z148" i="8" s="1"/>
  <c r="Z157" i="8" s="1"/>
  <c r="U139" i="8"/>
  <c r="U148" i="8" s="1"/>
  <c r="U157" i="8" s="1"/>
  <c r="W139" i="8"/>
  <c r="W148" i="8" s="1"/>
  <c r="W157" i="8" s="1"/>
  <c r="S139" i="8"/>
  <c r="S148" i="8" s="1"/>
  <c r="S157" i="8" s="1"/>
  <c r="M141" i="8"/>
  <c r="M150" i="8" s="1"/>
  <c r="M159" i="8" s="1"/>
  <c r="U140" i="8"/>
  <c r="U149" i="8" s="1"/>
  <c r="U158" i="8" s="1"/>
  <c r="U141" i="8"/>
  <c r="U150" i="8" s="1"/>
  <c r="U159" i="8" s="1"/>
  <c r="AA140" i="8"/>
  <c r="AA149" i="8" s="1"/>
  <c r="AA158" i="8" s="1"/>
  <c r="N140" i="8"/>
  <c r="N149" i="8" s="1"/>
  <c r="N158" i="8" s="1"/>
  <c r="I140" i="8"/>
  <c r="I149" i="8" s="1"/>
  <c r="I158" i="8" s="1"/>
  <c r="AB140" i="8"/>
  <c r="AB149" i="8" s="1"/>
  <c r="AB158" i="8" s="1"/>
  <c r="AD140" i="8"/>
  <c r="AD149" i="8" s="1"/>
  <c r="AD158" i="8" s="1"/>
  <c r="AG140" i="8"/>
  <c r="F325" i="8" s="1"/>
  <c r="H325" i="8" s="1"/>
  <c r="J140" i="8"/>
  <c r="J149" i="8" s="1"/>
  <c r="J158" i="8" s="1"/>
  <c r="E140" i="8"/>
  <c r="E149" i="8" s="1"/>
  <c r="E158" i="8" s="1"/>
  <c r="P140" i="8"/>
  <c r="P149" i="8" s="1"/>
  <c r="P158" i="8" s="1"/>
  <c r="N141" i="8"/>
  <c r="N150" i="8" s="1"/>
  <c r="N159" i="8" s="1"/>
  <c r="D140" i="8"/>
  <c r="D149" i="8" s="1"/>
  <c r="D158" i="8" s="1"/>
  <c r="K140" i="8"/>
  <c r="K149" i="8" s="1"/>
  <c r="K158" i="8" s="1"/>
  <c r="M140" i="8"/>
  <c r="M149" i="8" s="1"/>
  <c r="M158" i="8" s="1"/>
  <c r="AE140" i="8"/>
  <c r="AE149" i="8" s="1"/>
  <c r="AE158" i="8" s="1"/>
  <c r="V141" i="8"/>
  <c r="V150" i="8" s="1"/>
  <c r="V159" i="8" s="1"/>
  <c r="P141" i="8"/>
  <c r="P150" i="8" s="1"/>
  <c r="P159" i="8" s="1"/>
  <c r="R141" i="8"/>
  <c r="R150" i="8" s="1"/>
  <c r="R159" i="8" s="1"/>
  <c r="Y140" i="8"/>
  <c r="Y149" i="8" s="1"/>
  <c r="Y158" i="8" s="1"/>
  <c r="T140" i="8"/>
  <c r="T149" i="8" s="1"/>
  <c r="T158" i="8" s="1"/>
  <c r="F140" i="8"/>
  <c r="F149" i="8" s="1"/>
  <c r="F158" i="8" s="1"/>
  <c r="AF140" i="8"/>
  <c r="E325" i="8" s="1"/>
  <c r="Z141" i="8"/>
  <c r="Z150" i="8" s="1"/>
  <c r="Z159" i="8" s="1"/>
  <c r="T139" i="8"/>
  <c r="T148" i="8" s="1"/>
  <c r="T157" i="8" s="1"/>
  <c r="N139" i="8"/>
  <c r="N148" i="8" s="1"/>
  <c r="N157" i="8" s="1"/>
  <c r="H139" i="8"/>
  <c r="H148" i="8" s="1"/>
  <c r="H157" i="8" s="1"/>
  <c r="K139" i="8"/>
  <c r="K148" i="8" s="1"/>
  <c r="K157" i="8" s="1"/>
  <c r="M139" i="8"/>
  <c r="M148" i="8" s="1"/>
  <c r="M157" i="8" s="1"/>
  <c r="D139" i="8"/>
  <c r="D148" i="8" s="1"/>
  <c r="D157" i="8" s="1"/>
  <c r="I139" i="8"/>
  <c r="I148" i="8" s="1"/>
  <c r="I157" i="8" s="1"/>
  <c r="AD141" i="8"/>
  <c r="AD150" i="8" s="1"/>
  <c r="AD159" i="8" s="1"/>
  <c r="X141" i="8"/>
  <c r="X150" i="8" s="1"/>
  <c r="X159" i="8" s="1"/>
  <c r="K141" i="8"/>
  <c r="K150" i="8" s="1"/>
  <c r="K159" i="8" s="1"/>
  <c r="AC141" i="8"/>
  <c r="AC150" i="8" s="1"/>
  <c r="AC159" i="8" s="1"/>
  <c r="G141" i="8"/>
  <c r="G150" i="8" s="1"/>
  <c r="G159" i="8" s="1"/>
  <c r="I141" i="8"/>
  <c r="I150" i="8" s="1"/>
  <c r="I159" i="8" s="1"/>
  <c r="S141" i="8"/>
  <c r="S150" i="8" s="1"/>
  <c r="S159" i="8" s="1"/>
  <c r="AG141" i="8"/>
  <c r="F326" i="8" s="1"/>
  <c r="H326" i="8" s="1"/>
  <c r="O141" i="8"/>
  <c r="O150" i="8" s="1"/>
  <c r="O159" i="8" s="1"/>
  <c r="Q141" i="8"/>
  <c r="Q150" i="8" s="1"/>
  <c r="Q159" i="8" s="1"/>
  <c r="AA141" i="8"/>
  <c r="AA150" i="8" s="1"/>
  <c r="AA159" i="8" s="1"/>
  <c r="W141" i="8"/>
  <c r="W150" i="8" s="1"/>
  <c r="W159" i="8" s="1"/>
  <c r="Y141" i="8"/>
  <c r="Y150" i="8" s="1"/>
  <c r="Y159" i="8" s="1"/>
  <c r="L141" i="8"/>
  <c r="L150" i="8" s="1"/>
  <c r="L159" i="8" s="1"/>
  <c r="AE141" i="8"/>
  <c r="AE150" i="8" s="1"/>
  <c r="AE159" i="8" s="1"/>
  <c r="D141" i="8"/>
  <c r="D150" i="8" s="1"/>
  <c r="D159" i="8" s="1"/>
  <c r="AB141" i="8"/>
  <c r="AB150" i="8" s="1"/>
  <c r="AB159" i="8" s="1"/>
  <c r="AF141" i="8"/>
  <c r="E326" i="8" s="1"/>
  <c r="F141" i="8"/>
  <c r="F150" i="8" s="1"/>
  <c r="F159" i="8" s="1"/>
  <c r="T141" i="8"/>
  <c r="T150" i="8" s="1"/>
  <c r="T159" i="8" s="1"/>
  <c r="J141" i="8"/>
  <c r="J150" i="8" s="1"/>
  <c r="J159" i="8" s="1"/>
  <c r="E141" i="8"/>
  <c r="E150" i="8" s="1"/>
  <c r="E159" i="8" s="1"/>
  <c r="E142" i="8"/>
  <c r="E151" i="8" s="1"/>
  <c r="E160" i="8" s="1"/>
  <c r="G142" i="8"/>
  <c r="G151" i="8" s="1"/>
  <c r="G160" i="8" s="1"/>
  <c r="AF139" i="8"/>
  <c r="E324" i="8" s="1"/>
  <c r="AE142" i="8"/>
  <c r="AE151" i="8" s="1"/>
  <c r="AE160" i="8" s="1"/>
  <c r="I142" i="8"/>
  <c r="I151" i="8" s="1"/>
  <c r="I160" i="8" s="1"/>
  <c r="R142" i="8"/>
  <c r="R151" i="8" s="1"/>
  <c r="R160" i="8" s="1"/>
  <c r="P142" i="8"/>
  <c r="P151" i="8" s="1"/>
  <c r="P160" i="8" s="1"/>
  <c r="M142" i="8"/>
  <c r="M151" i="8" s="1"/>
  <c r="M160" i="8" s="1"/>
  <c r="O142" i="8"/>
  <c r="O151" i="8" s="1"/>
  <c r="O160" i="8" s="1"/>
  <c r="Z142" i="8"/>
  <c r="Z151" i="8" s="1"/>
  <c r="Z160" i="8" s="1"/>
  <c r="K142" i="8"/>
  <c r="K151" i="8" s="1"/>
  <c r="K160" i="8" s="1"/>
  <c r="V142" i="8"/>
  <c r="V151" i="8" s="1"/>
  <c r="V160" i="8" s="1"/>
  <c r="X142" i="8"/>
  <c r="X151" i="8" s="1"/>
  <c r="X160" i="8" s="1"/>
  <c r="J142" i="8"/>
  <c r="J151" i="8" s="1"/>
  <c r="J160" i="8" s="1"/>
  <c r="AG142" i="8"/>
  <c r="F327" i="8" s="1"/>
  <c r="H327" i="8" s="1"/>
  <c r="T142" i="8"/>
  <c r="T151" i="8" s="1"/>
  <c r="T160" i="8" s="1"/>
  <c r="AD142" i="8"/>
  <c r="AD151" i="8" s="1"/>
  <c r="AD160" i="8" s="1"/>
  <c r="S142" i="8"/>
  <c r="S151" i="8" s="1"/>
  <c r="S160" i="8" s="1"/>
  <c r="D142" i="8"/>
  <c r="D151" i="8" s="1"/>
  <c r="D160" i="8" s="1"/>
  <c r="AB142" i="8"/>
  <c r="AB151" i="8" s="1"/>
  <c r="AB160" i="8" s="1"/>
  <c r="AF142" i="8"/>
  <c r="E327" i="8" s="1"/>
  <c r="F142" i="8"/>
  <c r="F151" i="8" s="1"/>
  <c r="F160" i="8" s="1"/>
  <c r="H142" i="8"/>
  <c r="H151" i="8" s="1"/>
  <c r="H160" i="8" s="1"/>
  <c r="AA142" i="8"/>
  <c r="AA151" i="8" s="1"/>
  <c r="AA160" i="8" s="1"/>
  <c r="L142" i="8"/>
  <c r="L151" i="8" s="1"/>
  <c r="L160" i="8" s="1"/>
  <c r="N142" i="8"/>
  <c r="N151" i="8" s="1"/>
  <c r="N160" i="8" s="1"/>
  <c r="Q142" i="8"/>
  <c r="Q151" i="8" s="1"/>
  <c r="Q160" i="8" s="1"/>
  <c r="U142" i="8"/>
  <c r="U151" i="8" s="1"/>
  <c r="U160" i="8" s="1"/>
  <c r="W142" i="8"/>
  <c r="W151" i="8" s="1"/>
  <c r="W160" i="8" s="1"/>
  <c r="L316" i="8"/>
  <c r="M316" i="8"/>
  <c r="N316" i="8"/>
  <c r="O316" i="8"/>
  <c r="P316" i="8"/>
  <c r="Q316" i="8"/>
  <c r="R316" i="8"/>
  <c r="B295" i="8"/>
  <c r="B296" i="8" s="1"/>
  <c r="B297" i="8" s="1"/>
  <c r="B298" i="8" s="1"/>
  <c r="B299" i="8" s="1"/>
  <c r="B300" i="8" s="1"/>
  <c r="B301" i="8" s="1"/>
  <c r="B302" i="8" s="1"/>
  <c r="B303" i="8" s="1"/>
  <c r="B276" i="8"/>
  <c r="B277" i="8" s="1"/>
  <c r="B278" i="8" s="1"/>
  <c r="B279" i="8" s="1"/>
  <c r="B280" i="8" s="1"/>
  <c r="B281" i="8" s="1"/>
  <c r="B282" i="8" s="1"/>
  <c r="B283" i="8" s="1"/>
  <c r="B284" i="8" s="1"/>
  <c r="B257" i="8"/>
  <c r="B258" i="8" s="1"/>
  <c r="B259" i="8" s="1"/>
  <c r="B260" i="8" s="1"/>
  <c r="B261" i="8" s="1"/>
  <c r="B262" i="8" s="1"/>
  <c r="B263" i="8" s="1"/>
  <c r="B264" i="8" s="1"/>
  <c r="B265" i="8" s="1"/>
  <c r="B238" i="8"/>
  <c r="B239" i="8" s="1"/>
  <c r="B240" i="8" s="1"/>
  <c r="B241" i="8" s="1"/>
  <c r="B242" i="8" s="1"/>
  <c r="B243" i="8" s="1"/>
  <c r="B244" i="8" s="1"/>
  <c r="B245" i="8" s="1"/>
  <c r="B246" i="8" s="1"/>
  <c r="E328" i="8" l="1"/>
  <c r="H323" i="8"/>
  <c r="H328" i="8" s="1"/>
  <c r="F328" i="8"/>
  <c r="K189" i="8"/>
  <c r="F293" i="8"/>
  <c r="AE184" i="8"/>
  <c r="F284" i="8"/>
  <c r="M174" i="8"/>
  <c r="F237" i="8"/>
  <c r="J169" i="8"/>
  <c r="E217" i="8"/>
  <c r="G169" i="8"/>
  <c r="F215" i="8"/>
  <c r="AA189" i="8"/>
  <c r="F301" i="8"/>
  <c r="P189" i="8"/>
  <c r="E296" i="8"/>
  <c r="X184" i="8"/>
  <c r="E281" i="8"/>
  <c r="AC169" i="8"/>
  <c r="F226" i="8"/>
  <c r="P174" i="8"/>
  <c r="E239" i="8"/>
  <c r="S169" i="8"/>
  <c r="F221" i="8"/>
  <c r="F179" i="8"/>
  <c r="E253" i="8"/>
  <c r="AB169" i="8"/>
  <c r="E226" i="8"/>
  <c r="Q169" i="8"/>
  <c r="F220" i="8"/>
  <c r="S189" i="8"/>
  <c r="F297" i="8"/>
  <c r="Q189" i="8"/>
  <c r="F296" i="8"/>
  <c r="W189" i="8"/>
  <c r="F299" i="8"/>
  <c r="AD184" i="8"/>
  <c r="E284" i="8"/>
  <c r="T184" i="8"/>
  <c r="E279" i="8"/>
  <c r="E184" i="8"/>
  <c r="F271" i="8"/>
  <c r="AE169" i="8"/>
  <c r="F227" i="8"/>
  <c r="F174" i="8"/>
  <c r="E234" i="8"/>
  <c r="V179" i="8"/>
  <c r="E261" i="8"/>
  <c r="E169" i="8"/>
  <c r="F214" i="8"/>
  <c r="N179" i="8"/>
  <c r="E257" i="8"/>
  <c r="L189" i="8"/>
  <c r="E294" i="8"/>
  <c r="W184" i="8"/>
  <c r="F280" i="8"/>
  <c r="F184" i="8"/>
  <c r="E272" i="8"/>
  <c r="AE174" i="8"/>
  <c r="F246" i="8"/>
  <c r="AB179" i="8"/>
  <c r="E264" i="8"/>
  <c r="AE179" i="8"/>
  <c r="F265" i="8"/>
  <c r="D169" i="8"/>
  <c r="E214" i="8"/>
  <c r="L169" i="8"/>
  <c r="E218" i="8"/>
  <c r="E189" i="8"/>
  <c r="F290" i="8"/>
  <c r="X189" i="8"/>
  <c r="E300" i="8"/>
  <c r="AB184" i="8"/>
  <c r="E283" i="8"/>
  <c r="D184" i="8"/>
  <c r="E271" i="8"/>
  <c r="Z184" i="8"/>
  <c r="E282" i="8"/>
  <c r="R169" i="8"/>
  <c r="E221" i="8"/>
  <c r="W174" i="8"/>
  <c r="F242" i="8"/>
  <c r="Z169" i="8"/>
  <c r="E225" i="8"/>
  <c r="V169" i="8"/>
  <c r="E223" i="8"/>
  <c r="W169" i="8"/>
  <c r="F223" i="8"/>
  <c r="I189" i="8"/>
  <c r="F292" i="8"/>
  <c r="L184" i="8"/>
  <c r="E275" i="8"/>
  <c r="K174" i="8"/>
  <c r="F236" i="8"/>
  <c r="X169" i="8"/>
  <c r="E224" i="8"/>
  <c r="T179" i="8"/>
  <c r="E260" i="8"/>
  <c r="W179" i="8"/>
  <c r="F261" i="8"/>
  <c r="AD169" i="8"/>
  <c r="E227" i="8"/>
  <c r="N189" i="8"/>
  <c r="E295" i="8"/>
  <c r="F169" i="8"/>
  <c r="E215" i="8"/>
  <c r="J174" i="8"/>
  <c r="E236" i="8"/>
  <c r="D174" i="8"/>
  <c r="E233" i="8"/>
  <c r="L179" i="8"/>
  <c r="E256" i="8"/>
  <c r="Q179" i="8"/>
  <c r="F258" i="8"/>
  <c r="O179" i="8"/>
  <c r="F257" i="8"/>
  <c r="I169" i="8"/>
  <c r="F216" i="8"/>
  <c r="M169" i="8"/>
  <c r="F218" i="8"/>
  <c r="D189" i="8"/>
  <c r="E290" i="8"/>
  <c r="AC184" i="8"/>
  <c r="F283" i="8"/>
  <c r="U184" i="8"/>
  <c r="F279" i="8"/>
  <c r="J184" i="8"/>
  <c r="E274" i="8"/>
  <c r="V174" i="8"/>
  <c r="E242" i="8"/>
  <c r="L174" i="8"/>
  <c r="E237" i="8"/>
  <c r="G175" i="8"/>
  <c r="H234" i="8"/>
  <c r="E174" i="8"/>
  <c r="F233" i="8"/>
  <c r="AE189" i="8"/>
  <c r="F303" i="8"/>
  <c r="K184" i="8"/>
  <c r="F274" i="8"/>
  <c r="I179" i="8"/>
  <c r="F254" i="8"/>
  <c r="G179" i="8"/>
  <c r="F253" i="8"/>
  <c r="E179" i="8"/>
  <c r="F252" i="8"/>
  <c r="AA169" i="8"/>
  <c r="F225" i="8"/>
  <c r="O169" i="8"/>
  <c r="F219" i="8"/>
  <c r="F189" i="8"/>
  <c r="E291" i="8"/>
  <c r="T189" i="8"/>
  <c r="E298" i="8"/>
  <c r="S184" i="8"/>
  <c r="F278" i="8"/>
  <c r="O184" i="8"/>
  <c r="F276" i="8"/>
  <c r="G184" i="8"/>
  <c r="F272" i="8"/>
  <c r="H169" i="8"/>
  <c r="E216" i="8"/>
  <c r="U174" i="8"/>
  <c r="F241" i="8"/>
  <c r="T169" i="8"/>
  <c r="E222" i="8"/>
  <c r="H184" i="8"/>
  <c r="E273" i="8"/>
  <c r="G189" i="8"/>
  <c r="F291" i="8"/>
  <c r="M184" i="8"/>
  <c r="F275" i="8"/>
  <c r="I174" i="8"/>
  <c r="F235" i="8"/>
  <c r="D179" i="8"/>
  <c r="E252" i="8"/>
  <c r="U169" i="8"/>
  <c r="F222" i="8"/>
  <c r="Y169" i="8"/>
  <c r="F224" i="8"/>
  <c r="V184" i="8"/>
  <c r="E280" i="8"/>
  <c r="N184" i="8"/>
  <c r="E276" i="8"/>
  <c r="P184" i="8"/>
  <c r="E277" i="8"/>
  <c r="S174" i="8"/>
  <c r="F240" i="8"/>
  <c r="Y174" i="8"/>
  <c r="F243" i="8"/>
  <c r="N170" i="8"/>
  <c r="I219" i="8" s="1"/>
  <c r="G219" i="8"/>
  <c r="AH138" i="8"/>
  <c r="AH142" i="8"/>
  <c r="AH139" i="8"/>
  <c r="AH141" i="8"/>
  <c r="AH140" i="8"/>
  <c r="R174" i="8"/>
  <c r="H179" i="8"/>
  <c r="H189" i="8"/>
  <c r="N174" i="8"/>
  <c r="H174" i="8"/>
  <c r="O174" i="8"/>
  <c r="AC174" i="8"/>
  <c r="J179" i="8"/>
  <c r="AC179" i="8"/>
  <c r="Z189" i="8"/>
  <c r="M189" i="8"/>
  <c r="Y179" i="8"/>
  <c r="U179" i="8"/>
  <c r="Y189" i="8"/>
  <c r="AA184" i="8"/>
  <c r="Z174" i="8"/>
  <c r="Q174" i="8"/>
  <c r="M179" i="8"/>
  <c r="V189" i="8"/>
  <c r="AC189" i="8"/>
  <c r="Y184" i="8"/>
  <c r="P194" i="8"/>
  <c r="P169" i="8"/>
  <c r="AA179" i="8"/>
  <c r="AD189" i="8"/>
  <c r="Q184" i="8"/>
  <c r="R179" i="8"/>
  <c r="K194" i="8"/>
  <c r="K169" i="8"/>
  <c r="S179" i="8"/>
  <c r="AD179" i="8"/>
  <c r="U189" i="8"/>
  <c r="AB189" i="8"/>
  <c r="J189" i="8"/>
  <c r="I184" i="8"/>
  <c r="AD174" i="8"/>
  <c r="AA174" i="8"/>
  <c r="K179" i="8"/>
  <c r="X179" i="8"/>
  <c r="O189" i="8"/>
  <c r="R184" i="8"/>
  <c r="AB174" i="8"/>
  <c r="T174" i="8"/>
  <c r="X174" i="8"/>
  <c r="Z179" i="8"/>
  <c r="P179" i="8"/>
  <c r="R189" i="8"/>
  <c r="U194" i="8"/>
  <c r="J194" i="8"/>
  <c r="F194" i="8"/>
  <c r="V194" i="8"/>
  <c r="AF157" i="8"/>
  <c r="E346" i="8" s="1"/>
  <c r="S194" i="8"/>
  <c r="AG158" i="8"/>
  <c r="F347" i="8" s="1"/>
  <c r="H347" i="8" s="1"/>
  <c r="AG149" i="8"/>
  <c r="F336" i="8" s="1"/>
  <c r="H336" i="8" s="1"/>
  <c r="AG178" i="8"/>
  <c r="AG157" i="8"/>
  <c r="F346" i="8" s="1"/>
  <c r="H346" i="8" s="1"/>
  <c r="AG148" i="8"/>
  <c r="F335" i="8" s="1"/>
  <c r="X194" i="8"/>
  <c r="AF178" i="8"/>
  <c r="Y194" i="8"/>
  <c r="AF158" i="8"/>
  <c r="E347" i="8" s="1"/>
  <c r="W194" i="8"/>
  <c r="E194" i="8"/>
  <c r="AG168" i="8"/>
  <c r="G194" i="8"/>
  <c r="AG156" i="8"/>
  <c r="F345" i="8" s="1"/>
  <c r="AG147" i="8"/>
  <c r="F334" i="8" s="1"/>
  <c r="H334" i="8" s="1"/>
  <c r="Q194" i="8"/>
  <c r="AG183" i="8"/>
  <c r="AE194" i="8"/>
  <c r="Z194" i="8"/>
  <c r="AF168" i="8"/>
  <c r="L194" i="8"/>
  <c r="AG188" i="8"/>
  <c r="AF183" i="8"/>
  <c r="AG173" i="8"/>
  <c r="AG159" i="8"/>
  <c r="F348" i="8" s="1"/>
  <c r="H348" i="8" s="1"/>
  <c r="AG150" i="8"/>
  <c r="F337" i="8" s="1"/>
  <c r="H337" i="8" s="1"/>
  <c r="D194" i="8"/>
  <c r="AF173" i="8"/>
  <c r="M194" i="8"/>
  <c r="AF188" i="8"/>
  <c r="N194" i="8"/>
  <c r="O194" i="8"/>
  <c r="AC194" i="8"/>
  <c r="R194" i="8"/>
  <c r="T194" i="8"/>
  <c r="AD194" i="8"/>
  <c r="I194" i="8"/>
  <c r="AA194" i="8"/>
  <c r="H194" i="8"/>
  <c r="AB194" i="8"/>
  <c r="AC153" i="8"/>
  <c r="AC143" i="8"/>
  <c r="G162" i="8"/>
  <c r="I162" i="8"/>
  <c r="V153" i="8"/>
  <c r="V162" i="8"/>
  <c r="AB162" i="8"/>
  <c r="AF150" i="8"/>
  <c r="E337" i="8" s="1"/>
  <c r="AF159" i="8"/>
  <c r="E348" i="8" s="1"/>
  <c r="AA153" i="8"/>
  <c r="AA162" i="8"/>
  <c r="S153" i="8"/>
  <c r="S162" i="8"/>
  <c r="AD162" i="8"/>
  <c r="Y162" i="8"/>
  <c r="AF147" i="8"/>
  <c r="E334" i="8" s="1"/>
  <c r="AF156" i="8"/>
  <c r="E345" i="8" s="1"/>
  <c r="M162" i="8"/>
  <c r="H162" i="8"/>
  <c r="L162" i="8"/>
  <c r="F162" i="8"/>
  <c r="R162" i="8"/>
  <c r="T162" i="8"/>
  <c r="K162" i="8"/>
  <c r="AC162" i="8"/>
  <c r="P162" i="8"/>
  <c r="O162" i="8"/>
  <c r="W162" i="8"/>
  <c r="Z162" i="8"/>
  <c r="AE162" i="8"/>
  <c r="U162" i="8"/>
  <c r="AF148" i="8"/>
  <c r="E335" i="8" s="1"/>
  <c r="AF149" i="8"/>
  <c r="E336" i="8" s="1"/>
  <c r="U153" i="8"/>
  <c r="P153" i="8"/>
  <c r="K153" i="8"/>
  <c r="H153" i="8"/>
  <c r="L153" i="8"/>
  <c r="AB153" i="8"/>
  <c r="AG143" i="8"/>
  <c r="AE153" i="8"/>
  <c r="O153" i="8"/>
  <c r="AD153" i="8"/>
  <c r="Z153" i="8"/>
  <c r="Y153" i="8"/>
  <c r="I153" i="8"/>
  <c r="R143" i="8"/>
  <c r="K143" i="8"/>
  <c r="P143" i="8"/>
  <c r="V143" i="8"/>
  <c r="AA143" i="8"/>
  <c r="E143" i="8"/>
  <c r="S143" i="8"/>
  <c r="R153" i="8"/>
  <c r="T153" i="8"/>
  <c r="T143" i="8"/>
  <c r="M153" i="8"/>
  <c r="G153" i="8"/>
  <c r="M143" i="8"/>
  <c r="G143" i="8"/>
  <c r="E153" i="8"/>
  <c r="O143" i="8"/>
  <c r="AF143" i="8"/>
  <c r="Y143" i="8"/>
  <c r="W153" i="8"/>
  <c r="F153" i="8"/>
  <c r="I143" i="8"/>
  <c r="H143" i="8"/>
  <c r="L143" i="8"/>
  <c r="Q143" i="8"/>
  <c r="AG151" i="8"/>
  <c r="F338" i="8" s="1"/>
  <c r="H338" i="8" s="1"/>
  <c r="D143" i="8"/>
  <c r="J143" i="8"/>
  <c r="W143" i="8"/>
  <c r="N143" i="8"/>
  <c r="X143" i="8"/>
  <c r="AE143" i="8"/>
  <c r="AB143" i="8"/>
  <c r="AD143" i="8"/>
  <c r="Z143" i="8"/>
  <c r="F143" i="8"/>
  <c r="U143" i="8"/>
  <c r="C9" i="8"/>
  <c r="C13" i="8"/>
  <c r="O107" i="19"/>
  <c r="O106" i="19"/>
  <c r="O105" i="19"/>
  <c r="O104" i="19"/>
  <c r="O103" i="19"/>
  <c r="O102" i="19"/>
  <c r="O101" i="19"/>
  <c r="O100" i="19"/>
  <c r="O99" i="19"/>
  <c r="O98" i="19"/>
  <c r="O97" i="19"/>
  <c r="O96" i="19"/>
  <c r="O95" i="19"/>
  <c r="O94" i="19"/>
  <c r="O93" i="19"/>
  <c r="O92" i="19"/>
  <c r="O91" i="19"/>
  <c r="O90" i="19"/>
  <c r="O89" i="19"/>
  <c r="O88" i="19"/>
  <c r="O87" i="19"/>
  <c r="O86" i="19"/>
  <c r="O85" i="19"/>
  <c r="O84" i="19"/>
  <c r="O83" i="19"/>
  <c r="O82" i="19"/>
  <c r="O81" i="19"/>
  <c r="O80" i="19"/>
  <c r="O79" i="19"/>
  <c r="O78" i="19"/>
  <c r="O77" i="19"/>
  <c r="O76" i="19"/>
  <c r="O75" i="19"/>
  <c r="O74" i="19"/>
  <c r="O73" i="19"/>
  <c r="O72" i="19"/>
  <c r="O71" i="19"/>
  <c r="O70" i="19"/>
  <c r="O69" i="19"/>
  <c r="O68" i="19"/>
  <c r="O67" i="19"/>
  <c r="O66" i="19"/>
  <c r="O65" i="19"/>
  <c r="O64" i="19"/>
  <c r="O63" i="19"/>
  <c r="O62" i="19"/>
  <c r="O61" i="19"/>
  <c r="O60" i="19"/>
  <c r="O59" i="19"/>
  <c r="O58" i="19"/>
  <c r="O57" i="19"/>
  <c r="O56" i="19"/>
  <c r="O55" i="19"/>
  <c r="O54" i="19"/>
  <c r="O53" i="19"/>
  <c r="O52" i="19"/>
  <c r="O51" i="19"/>
  <c r="O50" i="19"/>
  <c r="O49" i="19"/>
  <c r="O48" i="19"/>
  <c r="O47" i="19"/>
  <c r="O46" i="19"/>
  <c r="O45" i="19"/>
  <c r="O44" i="19"/>
  <c r="O43" i="19"/>
  <c r="O42" i="19"/>
  <c r="O41" i="19"/>
  <c r="O40" i="19"/>
  <c r="O39" i="19"/>
  <c r="O38" i="19"/>
  <c r="O37" i="19"/>
  <c r="O36" i="19"/>
  <c r="O35" i="19"/>
  <c r="O34" i="19"/>
  <c r="O33" i="19"/>
  <c r="O32" i="19"/>
  <c r="O31" i="19"/>
  <c r="O30" i="19"/>
  <c r="O29" i="19"/>
  <c r="O28" i="19"/>
  <c r="O27" i="19"/>
  <c r="O26" i="19"/>
  <c r="O25" i="19"/>
  <c r="O24" i="19"/>
  <c r="O23" i="19"/>
  <c r="O22" i="19"/>
  <c r="O21" i="19"/>
  <c r="O20" i="19"/>
  <c r="O19" i="19"/>
  <c r="O18" i="19"/>
  <c r="O17" i="19"/>
  <c r="O16" i="19"/>
  <c r="O15" i="19"/>
  <c r="O14" i="19"/>
  <c r="O13" i="19"/>
  <c r="O12" i="19"/>
  <c r="O11" i="19"/>
  <c r="O10" i="19"/>
  <c r="O9" i="19"/>
  <c r="O8" i="19"/>
  <c r="O7" i="19"/>
  <c r="O6" i="19"/>
  <c r="O5" i="19"/>
  <c r="O4" i="19"/>
  <c r="O3" i="19"/>
  <c r="H53" i="19"/>
  <c r="B219" i="8"/>
  <c r="B220" i="8" s="1"/>
  <c r="B221" i="8" s="1"/>
  <c r="B222" i="8" s="1"/>
  <c r="B223" i="8" s="1"/>
  <c r="B224" i="8" s="1"/>
  <c r="B225" i="8" s="1"/>
  <c r="B226" i="8" s="1"/>
  <c r="B227" i="8" s="1"/>
  <c r="D13" i="10"/>
  <c r="D9" i="10"/>
  <c r="D13" i="9"/>
  <c r="D9" i="9"/>
  <c r="E13" i="4"/>
  <c r="E9" i="4"/>
  <c r="D13" i="3"/>
  <c r="D9" i="3"/>
  <c r="D312" i="8" l="1"/>
  <c r="D324" i="8"/>
  <c r="D315" i="8"/>
  <c r="D327" i="8"/>
  <c r="D313" i="8"/>
  <c r="D325" i="8"/>
  <c r="D311" i="8"/>
  <c r="D323" i="8"/>
  <c r="F339" i="8"/>
  <c r="H335" i="8"/>
  <c r="H339" i="8" s="1"/>
  <c r="H345" i="8"/>
  <c r="D314" i="8"/>
  <c r="D326" i="8"/>
  <c r="AE195" i="8"/>
  <c r="AH149" i="8"/>
  <c r="AH150" i="8"/>
  <c r="E180" i="8"/>
  <c r="J252" i="8" s="1"/>
  <c r="H252" i="8"/>
  <c r="AC185" i="8"/>
  <c r="J283" i="8" s="1"/>
  <c r="H283" i="8"/>
  <c r="I170" i="8"/>
  <c r="J216" i="8" s="1"/>
  <c r="H216" i="8"/>
  <c r="M175" i="8"/>
  <c r="H237" i="8"/>
  <c r="AC190" i="8"/>
  <c r="J302" i="8" s="1"/>
  <c r="H302" i="8"/>
  <c r="Y180" i="8"/>
  <c r="J262" i="8" s="1"/>
  <c r="H262" i="8"/>
  <c r="N175" i="8"/>
  <c r="N172" i="8" s="1"/>
  <c r="G238" i="8"/>
  <c r="AE190" i="8"/>
  <c r="J303" i="8" s="1"/>
  <c r="H303" i="8"/>
  <c r="D175" i="8"/>
  <c r="I233" i="8" s="1"/>
  <c r="G233" i="8"/>
  <c r="D170" i="8"/>
  <c r="I214" i="8" s="1"/>
  <c r="G214" i="8"/>
  <c r="V190" i="8"/>
  <c r="I299" i="8" s="1"/>
  <c r="G299" i="8"/>
  <c r="G180" i="8"/>
  <c r="H253" i="8"/>
  <c r="F247" i="8"/>
  <c r="V175" i="8"/>
  <c r="I242" i="8" s="1"/>
  <c r="G242" i="8"/>
  <c r="E304" i="8"/>
  <c r="O180" i="8"/>
  <c r="J257" i="8" s="1"/>
  <c r="H257" i="8"/>
  <c r="AD170" i="8"/>
  <c r="I227" i="8" s="1"/>
  <c r="G227" i="8"/>
  <c r="X190" i="8"/>
  <c r="I300" i="8" s="1"/>
  <c r="G300" i="8"/>
  <c r="AE175" i="8"/>
  <c r="J246" i="8" s="1"/>
  <c r="H246" i="8"/>
  <c r="T185" i="8"/>
  <c r="I279" i="8" s="1"/>
  <c r="G279" i="8"/>
  <c r="S190" i="8"/>
  <c r="J297" i="8" s="1"/>
  <c r="H297" i="8"/>
  <c r="AE185" i="8"/>
  <c r="H284" i="8"/>
  <c r="E247" i="8"/>
  <c r="N190" i="8"/>
  <c r="I295" i="8" s="1"/>
  <c r="G295" i="8"/>
  <c r="E185" i="8"/>
  <c r="J271" i="8" s="1"/>
  <c r="H271" i="8"/>
  <c r="Q190" i="8"/>
  <c r="J296" i="8" s="1"/>
  <c r="H296" i="8"/>
  <c r="X175" i="8"/>
  <c r="I243" i="8" s="1"/>
  <c r="G243" i="8"/>
  <c r="AD175" i="8"/>
  <c r="I246" i="8" s="1"/>
  <c r="G246" i="8"/>
  <c r="G190" i="8"/>
  <c r="J291" i="8" s="1"/>
  <c r="H291" i="8"/>
  <c r="T170" i="8"/>
  <c r="I222" i="8" s="1"/>
  <c r="G222" i="8"/>
  <c r="G185" i="8"/>
  <c r="J272" i="8" s="1"/>
  <c r="H272" i="8"/>
  <c r="F190" i="8"/>
  <c r="I291" i="8" s="1"/>
  <c r="G291" i="8"/>
  <c r="X170" i="8"/>
  <c r="I224" i="8" s="1"/>
  <c r="G224" i="8"/>
  <c r="W170" i="8"/>
  <c r="J223" i="8" s="1"/>
  <c r="H223" i="8"/>
  <c r="R170" i="8"/>
  <c r="G221" i="8"/>
  <c r="L190" i="8"/>
  <c r="I294" i="8" s="1"/>
  <c r="G294" i="8"/>
  <c r="V180" i="8"/>
  <c r="I261" i="8" s="1"/>
  <c r="G261" i="8"/>
  <c r="F180" i="8"/>
  <c r="G253" i="8"/>
  <c r="P175" i="8"/>
  <c r="I239" i="8" s="1"/>
  <c r="G239" i="8"/>
  <c r="AA190" i="8"/>
  <c r="J301" i="8" s="1"/>
  <c r="H301" i="8"/>
  <c r="T175" i="8"/>
  <c r="T172" i="8" s="1"/>
  <c r="G241" i="8"/>
  <c r="I185" i="8"/>
  <c r="J273" i="8" s="1"/>
  <c r="H273" i="8"/>
  <c r="R180" i="8"/>
  <c r="I259" i="8" s="1"/>
  <c r="G259" i="8"/>
  <c r="M190" i="8"/>
  <c r="J294" i="8" s="1"/>
  <c r="H294" i="8"/>
  <c r="H190" i="8"/>
  <c r="I292" i="8" s="1"/>
  <c r="G292" i="8"/>
  <c r="P185" i="8"/>
  <c r="I277" i="8" s="1"/>
  <c r="G277" i="8"/>
  <c r="AB175" i="8"/>
  <c r="I245" i="8" s="1"/>
  <c r="G245" i="8"/>
  <c r="J190" i="8"/>
  <c r="I293" i="8" s="1"/>
  <c r="G293" i="8"/>
  <c r="Q185" i="8"/>
  <c r="J277" i="8" s="1"/>
  <c r="H277" i="8"/>
  <c r="M180" i="8"/>
  <c r="J256" i="8" s="1"/>
  <c r="H256" i="8"/>
  <c r="Z190" i="8"/>
  <c r="I301" i="8" s="1"/>
  <c r="G301" i="8"/>
  <c r="H180" i="8"/>
  <c r="I254" i="8" s="1"/>
  <c r="G254" i="8"/>
  <c r="K219" i="8"/>
  <c r="Y170" i="8"/>
  <c r="J224" i="8" s="1"/>
  <c r="H224" i="8"/>
  <c r="O185" i="8"/>
  <c r="J276" i="8" s="1"/>
  <c r="H276" i="8"/>
  <c r="E175" i="8"/>
  <c r="J233" i="8" s="1"/>
  <c r="H233" i="8"/>
  <c r="D190" i="8"/>
  <c r="I290" i="8" s="1"/>
  <c r="G290" i="8"/>
  <c r="K175" i="8"/>
  <c r="H236" i="8"/>
  <c r="V170" i="8"/>
  <c r="I223" i="8" s="1"/>
  <c r="G223" i="8"/>
  <c r="Z185" i="8"/>
  <c r="I282" i="8" s="1"/>
  <c r="G282" i="8"/>
  <c r="AE180" i="8"/>
  <c r="J265" i="8" s="1"/>
  <c r="H265" i="8"/>
  <c r="N180" i="8"/>
  <c r="G257" i="8"/>
  <c r="F175" i="8"/>
  <c r="G234" i="8"/>
  <c r="AC170" i="8"/>
  <c r="H226" i="8"/>
  <c r="G170" i="8"/>
  <c r="H215" i="8"/>
  <c r="Z180" i="8"/>
  <c r="I263" i="8" s="1"/>
  <c r="G263" i="8"/>
  <c r="AA175" i="8"/>
  <c r="J244" i="8" s="1"/>
  <c r="H244" i="8"/>
  <c r="K170" i="8"/>
  <c r="J217" i="8" s="1"/>
  <c r="H217" i="8"/>
  <c r="Y185" i="8"/>
  <c r="J281" i="8" s="1"/>
  <c r="H281" i="8"/>
  <c r="U180" i="8"/>
  <c r="J260" i="8" s="1"/>
  <c r="H260" i="8"/>
  <c r="H175" i="8"/>
  <c r="I235" i="8" s="1"/>
  <c r="G235" i="8"/>
  <c r="S175" i="8"/>
  <c r="J240" i="8" s="1"/>
  <c r="H240" i="8"/>
  <c r="D180" i="8"/>
  <c r="I252" i="8" s="1"/>
  <c r="G252" i="8"/>
  <c r="N185" i="8"/>
  <c r="I276" i="8" s="1"/>
  <c r="G276" i="8"/>
  <c r="O190" i="8"/>
  <c r="J295" i="8" s="1"/>
  <c r="H295" i="8"/>
  <c r="U190" i="8"/>
  <c r="J298" i="8" s="1"/>
  <c r="H298" i="8"/>
  <c r="AA180" i="8"/>
  <c r="J263" i="8" s="1"/>
  <c r="H263" i="8"/>
  <c r="Z175" i="8"/>
  <c r="I244" i="8" s="1"/>
  <c r="G244" i="8"/>
  <c r="J180" i="8"/>
  <c r="I255" i="8" s="1"/>
  <c r="G255" i="8"/>
  <c r="U170" i="8"/>
  <c r="J222" i="8" s="1"/>
  <c r="H222" i="8"/>
  <c r="S185" i="8"/>
  <c r="J278" i="8" s="1"/>
  <c r="H278" i="8"/>
  <c r="L185" i="8"/>
  <c r="I275" i="8" s="1"/>
  <c r="G275" i="8"/>
  <c r="Z170" i="8"/>
  <c r="G225" i="8"/>
  <c r="D185" i="8"/>
  <c r="I271" i="8" s="1"/>
  <c r="G271" i="8"/>
  <c r="E190" i="8"/>
  <c r="J290" i="8" s="1"/>
  <c r="H290" i="8"/>
  <c r="Q170" i="8"/>
  <c r="J220" i="8" s="1"/>
  <c r="H220" i="8"/>
  <c r="S170" i="8"/>
  <c r="H221" i="8"/>
  <c r="X185" i="8"/>
  <c r="G281" i="8"/>
  <c r="J170" i="8"/>
  <c r="I217" i="8" s="1"/>
  <c r="G217" i="8"/>
  <c r="L175" i="8"/>
  <c r="I237" i="8" s="1"/>
  <c r="G237" i="8"/>
  <c r="R185" i="8"/>
  <c r="I278" i="8" s="1"/>
  <c r="G278" i="8"/>
  <c r="AB190" i="8"/>
  <c r="I302" i="8" s="1"/>
  <c r="G302" i="8"/>
  <c r="AD190" i="8"/>
  <c r="I303" i="8" s="1"/>
  <c r="G303" i="8"/>
  <c r="Q175" i="8"/>
  <c r="J239" i="8" s="1"/>
  <c r="H239" i="8"/>
  <c r="AC180" i="8"/>
  <c r="J264" i="8" s="1"/>
  <c r="H264" i="8"/>
  <c r="R175" i="8"/>
  <c r="I240" i="8" s="1"/>
  <c r="G240" i="8"/>
  <c r="O170" i="8"/>
  <c r="J219" i="8" s="1"/>
  <c r="H219" i="8"/>
  <c r="I180" i="8"/>
  <c r="J254" i="8" s="1"/>
  <c r="H254" i="8"/>
  <c r="J185" i="8"/>
  <c r="I274" i="8" s="1"/>
  <c r="G274" i="8"/>
  <c r="Q180" i="8"/>
  <c r="J258" i="8" s="1"/>
  <c r="H258" i="8"/>
  <c r="J175" i="8"/>
  <c r="I236" i="8" s="1"/>
  <c r="G236" i="8"/>
  <c r="W180" i="8"/>
  <c r="J261" i="8" s="1"/>
  <c r="H261" i="8"/>
  <c r="E285" i="8"/>
  <c r="R190" i="8"/>
  <c r="I297" i="8" s="1"/>
  <c r="G297" i="8"/>
  <c r="X180" i="8"/>
  <c r="I262" i="8" s="1"/>
  <c r="G262" i="8"/>
  <c r="AD180" i="8"/>
  <c r="I265" i="8" s="1"/>
  <c r="G265" i="8"/>
  <c r="P170" i="8"/>
  <c r="I220" i="8" s="1"/>
  <c r="G220" i="8"/>
  <c r="AA185" i="8"/>
  <c r="J282" i="8" s="1"/>
  <c r="H282" i="8"/>
  <c r="AC175" i="8"/>
  <c r="J245" i="8" s="1"/>
  <c r="H245" i="8"/>
  <c r="Y175" i="8"/>
  <c r="J243" i="8" s="1"/>
  <c r="H243" i="8"/>
  <c r="V185" i="8"/>
  <c r="I280" i="8" s="1"/>
  <c r="G280" i="8"/>
  <c r="H170" i="8"/>
  <c r="G216" i="8"/>
  <c r="AA170" i="8"/>
  <c r="H225" i="8"/>
  <c r="J234" i="8"/>
  <c r="L234" i="8" s="1"/>
  <c r="G172" i="8"/>
  <c r="U185" i="8"/>
  <c r="J279" i="8" s="1"/>
  <c r="H279" i="8"/>
  <c r="M170" i="8"/>
  <c r="H218" i="8"/>
  <c r="L180" i="8"/>
  <c r="I256" i="8" s="1"/>
  <c r="G256" i="8"/>
  <c r="F170" i="8"/>
  <c r="G215" i="8"/>
  <c r="T180" i="8"/>
  <c r="I260" i="8" s="1"/>
  <c r="G260" i="8"/>
  <c r="AB180" i="8"/>
  <c r="I264" i="8" s="1"/>
  <c r="G264" i="8"/>
  <c r="W185" i="8"/>
  <c r="J280" i="8" s="1"/>
  <c r="H280" i="8"/>
  <c r="F228" i="8"/>
  <c r="AE170" i="8"/>
  <c r="H227" i="8"/>
  <c r="W190" i="8"/>
  <c r="J299" i="8" s="1"/>
  <c r="H299" i="8"/>
  <c r="I175" i="8"/>
  <c r="H235" i="8"/>
  <c r="U175" i="8"/>
  <c r="J241" i="8" s="1"/>
  <c r="H241" i="8"/>
  <c r="F304" i="8"/>
  <c r="F185" i="8"/>
  <c r="I272" i="8" s="1"/>
  <c r="G272" i="8"/>
  <c r="AD185" i="8"/>
  <c r="I284" i="8" s="1"/>
  <c r="G284" i="8"/>
  <c r="K190" i="8"/>
  <c r="J293" i="8" s="1"/>
  <c r="H293" i="8"/>
  <c r="E228" i="8"/>
  <c r="P180" i="8"/>
  <c r="I258" i="8" s="1"/>
  <c r="G258" i="8"/>
  <c r="K180" i="8"/>
  <c r="J255" i="8" s="1"/>
  <c r="H255" i="8"/>
  <c r="S180" i="8"/>
  <c r="J259" i="8" s="1"/>
  <c r="H259" i="8"/>
  <c r="Y190" i="8"/>
  <c r="J300" i="8" s="1"/>
  <c r="H300" i="8"/>
  <c r="O175" i="8"/>
  <c r="J238" i="8" s="1"/>
  <c r="H238" i="8"/>
  <c r="E266" i="8"/>
  <c r="M185" i="8"/>
  <c r="J275" i="8" s="1"/>
  <c r="H275" i="8"/>
  <c r="H185" i="8"/>
  <c r="I273" i="8" s="1"/>
  <c r="G273" i="8"/>
  <c r="T190" i="8"/>
  <c r="I298" i="8" s="1"/>
  <c r="G298" i="8"/>
  <c r="F266" i="8"/>
  <c r="K185" i="8"/>
  <c r="H274" i="8"/>
  <c r="I190" i="8"/>
  <c r="J292" i="8" s="1"/>
  <c r="H292" i="8"/>
  <c r="W175" i="8"/>
  <c r="J242" i="8" s="1"/>
  <c r="H242" i="8"/>
  <c r="AB185" i="8"/>
  <c r="G283" i="8"/>
  <c r="L170" i="8"/>
  <c r="G218" i="8"/>
  <c r="E170" i="8"/>
  <c r="H214" i="8"/>
  <c r="F285" i="8"/>
  <c r="AB170" i="8"/>
  <c r="I226" i="8" s="1"/>
  <c r="G226" i="8"/>
  <c r="P190" i="8"/>
  <c r="I296" i="8" s="1"/>
  <c r="G296" i="8"/>
  <c r="M195" i="8"/>
  <c r="U195" i="8"/>
  <c r="AH148" i="8"/>
  <c r="AH147" i="8"/>
  <c r="AA195" i="8"/>
  <c r="AH158" i="8"/>
  <c r="AH157" i="8"/>
  <c r="Q195" i="8"/>
  <c r="AH159" i="8"/>
  <c r="R195" i="8"/>
  <c r="H195" i="8"/>
  <c r="T195" i="8"/>
  <c r="AF169" i="8"/>
  <c r="AG169" i="8"/>
  <c r="K195" i="8"/>
  <c r="AF174" i="8"/>
  <c r="Y195" i="8"/>
  <c r="AD195" i="8"/>
  <c r="Z195" i="8"/>
  <c r="AB195" i="8"/>
  <c r="AH168" i="8"/>
  <c r="AH188" i="8"/>
  <c r="AH183" i="8"/>
  <c r="D195" i="8"/>
  <c r="N167" i="8"/>
  <c r="O195" i="8"/>
  <c r="P195" i="8"/>
  <c r="N195" i="8"/>
  <c r="AH173" i="8"/>
  <c r="V195" i="8"/>
  <c r="L195" i="8"/>
  <c r="AC195" i="8"/>
  <c r="I195" i="8"/>
  <c r="S195" i="8"/>
  <c r="F195" i="8"/>
  <c r="E162" i="8"/>
  <c r="X195" i="8"/>
  <c r="J195" i="8"/>
  <c r="W195" i="8"/>
  <c r="AG184" i="8"/>
  <c r="AF179" i="8"/>
  <c r="G195" i="8"/>
  <c r="AG174" i="8"/>
  <c r="E195" i="8"/>
  <c r="AH156" i="8"/>
  <c r="AG194" i="8"/>
  <c r="D206" i="8" s="1"/>
  <c r="AF189" i="8"/>
  <c r="AG189" i="8"/>
  <c r="AF184" i="8"/>
  <c r="AF194" i="8"/>
  <c r="D205" i="8" s="1"/>
  <c r="AG153" i="8"/>
  <c r="AH178" i="8"/>
  <c r="AG179" i="8"/>
  <c r="X153" i="8"/>
  <c r="X162" i="8"/>
  <c r="Q153" i="8"/>
  <c r="Q162" i="8"/>
  <c r="N153" i="8"/>
  <c r="N162" i="8"/>
  <c r="J153" i="8"/>
  <c r="J162" i="8"/>
  <c r="D162" i="8"/>
  <c r="D153" i="8"/>
  <c r="AF151" i="8"/>
  <c r="E338" i="8" s="1"/>
  <c r="E339" i="8" s="1"/>
  <c r="V167" i="8" l="1"/>
  <c r="D328" i="8"/>
  <c r="E329" i="8" s="1"/>
  <c r="L182" i="8"/>
  <c r="Z172" i="8"/>
  <c r="I177" i="8"/>
  <c r="D316" i="8"/>
  <c r="L223" i="8"/>
  <c r="L252" i="8"/>
  <c r="F311" i="8"/>
  <c r="D345" i="8"/>
  <c r="F313" i="8"/>
  <c r="D347" i="8"/>
  <c r="M177" i="8"/>
  <c r="AC187" i="8"/>
  <c r="F314" i="8"/>
  <c r="D348" i="8"/>
  <c r="E313" i="8"/>
  <c r="D336" i="8"/>
  <c r="F312" i="8"/>
  <c r="D346" i="8"/>
  <c r="E312" i="8"/>
  <c r="D335" i="8"/>
  <c r="E314" i="8"/>
  <c r="D337" i="8"/>
  <c r="W182" i="8"/>
  <c r="E311" i="8"/>
  <c r="D334" i="8"/>
  <c r="D172" i="8"/>
  <c r="D167" i="8"/>
  <c r="K167" i="8"/>
  <c r="R182" i="8"/>
  <c r="G182" i="8"/>
  <c r="AD172" i="8"/>
  <c r="T182" i="8"/>
  <c r="L216" i="8"/>
  <c r="O177" i="8"/>
  <c r="O182" i="8"/>
  <c r="F187" i="8"/>
  <c r="V172" i="8"/>
  <c r="V187" i="8"/>
  <c r="X172" i="8"/>
  <c r="I167" i="8"/>
  <c r="K214" i="8"/>
  <c r="D207" i="8"/>
  <c r="L297" i="8"/>
  <c r="M187" i="8"/>
  <c r="Z182" i="8"/>
  <c r="AC177" i="8"/>
  <c r="T187" i="8"/>
  <c r="O187" i="8"/>
  <c r="N187" i="8"/>
  <c r="J182" i="8"/>
  <c r="J177" i="8"/>
  <c r="M182" i="8"/>
  <c r="W177" i="8"/>
  <c r="Q172" i="8"/>
  <c r="R177" i="8"/>
  <c r="K275" i="8"/>
  <c r="K242" i="8"/>
  <c r="S182" i="8"/>
  <c r="AD182" i="8"/>
  <c r="AC172" i="8"/>
  <c r="U177" i="8"/>
  <c r="X177" i="8"/>
  <c r="AA177" i="8"/>
  <c r="S187" i="8"/>
  <c r="P196" i="8"/>
  <c r="P197" i="8" s="1"/>
  <c r="P198" i="8" s="1"/>
  <c r="P199" i="8" s="1"/>
  <c r="P200" i="8" s="1"/>
  <c r="P201" i="8" s="1"/>
  <c r="P202" i="8" s="1"/>
  <c r="AE187" i="8"/>
  <c r="AB177" i="8"/>
  <c r="K279" i="8"/>
  <c r="L299" i="8"/>
  <c r="L240" i="8"/>
  <c r="K284" i="8"/>
  <c r="K236" i="8"/>
  <c r="L219" i="8"/>
  <c r="M219" i="8" s="1"/>
  <c r="P177" i="8"/>
  <c r="L300" i="8"/>
  <c r="Q187" i="8"/>
  <c r="L222" i="8"/>
  <c r="K252" i="8"/>
  <c r="M252" i="8" s="1"/>
  <c r="G196" i="8"/>
  <c r="G197" i="8" s="1"/>
  <c r="G198" i="8" s="1"/>
  <c r="G199" i="8" s="1"/>
  <c r="G200" i="8" s="1"/>
  <c r="G201" i="8" s="1"/>
  <c r="G202" i="8" s="1"/>
  <c r="O172" i="8"/>
  <c r="E182" i="8"/>
  <c r="G187" i="8"/>
  <c r="Y187" i="8"/>
  <c r="P167" i="8"/>
  <c r="H187" i="8"/>
  <c r="K227" i="8"/>
  <c r="U167" i="8"/>
  <c r="T167" i="8"/>
  <c r="K223" i="8"/>
  <c r="L276" i="8"/>
  <c r="K291" i="8"/>
  <c r="K295" i="8"/>
  <c r="Q177" i="8"/>
  <c r="U187" i="8"/>
  <c r="K264" i="8"/>
  <c r="D187" i="8"/>
  <c r="AE177" i="8"/>
  <c r="Y182" i="8"/>
  <c r="L296" i="8"/>
  <c r="L303" i="8"/>
  <c r="L262" i="8"/>
  <c r="K272" i="8"/>
  <c r="L224" i="8"/>
  <c r="L282" i="8"/>
  <c r="K300" i="8"/>
  <c r="K280" i="8"/>
  <c r="AD167" i="8"/>
  <c r="W187" i="8"/>
  <c r="Z177" i="8"/>
  <c r="L241" i="8"/>
  <c r="Y172" i="8"/>
  <c r="K220" i="8"/>
  <c r="L265" i="8"/>
  <c r="K290" i="8"/>
  <c r="L257" i="8"/>
  <c r="K254" i="8"/>
  <c r="K293" i="8"/>
  <c r="K292" i="8"/>
  <c r="L272" i="8"/>
  <c r="K243" i="8"/>
  <c r="AE172" i="8"/>
  <c r="J167" i="8"/>
  <c r="Y167" i="8"/>
  <c r="Y196" i="8"/>
  <c r="Y197" i="8" s="1"/>
  <c r="Y198" i="8" s="1"/>
  <c r="Y199" i="8" s="1"/>
  <c r="Y200" i="8" s="1"/>
  <c r="Y201" i="8" s="1"/>
  <c r="Y202" i="8" s="1"/>
  <c r="K255" i="8"/>
  <c r="L217" i="8"/>
  <c r="L246" i="8"/>
  <c r="L292" i="8"/>
  <c r="K298" i="8"/>
  <c r="K256" i="8"/>
  <c r="L261" i="8"/>
  <c r="L254" i="8"/>
  <c r="AA182" i="8"/>
  <c r="E196" i="8"/>
  <c r="E197" i="8" s="1"/>
  <c r="K177" i="8"/>
  <c r="R187" i="8"/>
  <c r="K273" i="8"/>
  <c r="K244" i="8"/>
  <c r="W167" i="8"/>
  <c r="P172" i="8"/>
  <c r="K294" i="8"/>
  <c r="K233" i="8"/>
  <c r="L302" i="8"/>
  <c r="K297" i="8"/>
  <c r="K217" i="8"/>
  <c r="L290" i="8"/>
  <c r="L278" i="8"/>
  <c r="L263" i="8"/>
  <c r="K263" i="8"/>
  <c r="K239" i="8"/>
  <c r="M196" i="8"/>
  <c r="M197" i="8" s="1"/>
  <c r="M198" i="8" s="1"/>
  <c r="M199" i="8" s="1"/>
  <c r="M200" i="8" s="1"/>
  <c r="M201" i="8" s="1"/>
  <c r="M202" i="8" s="1"/>
  <c r="L242" i="8"/>
  <c r="L255" i="8"/>
  <c r="L258" i="8"/>
  <c r="K302" i="8"/>
  <c r="K224" i="8"/>
  <c r="K222" i="8"/>
  <c r="M222" i="8" s="1"/>
  <c r="K299" i="8"/>
  <c r="H228" i="8"/>
  <c r="G285" i="8"/>
  <c r="L256" i="8"/>
  <c r="Z187" i="8"/>
  <c r="AB172" i="8"/>
  <c r="L280" i="8"/>
  <c r="L243" i="8"/>
  <c r="K274" i="8"/>
  <c r="L264" i="8"/>
  <c r="K278" i="8"/>
  <c r="K277" i="8"/>
  <c r="L273" i="8"/>
  <c r="AD196" i="8"/>
  <c r="AD197" i="8" s="1"/>
  <c r="AD198" i="8" s="1"/>
  <c r="AD199" i="8" s="1"/>
  <c r="AD200" i="8" s="1"/>
  <c r="AD201" i="8" s="1"/>
  <c r="AD202" i="8" s="1"/>
  <c r="AB167" i="8"/>
  <c r="AA196" i="8"/>
  <c r="AA197" i="8" s="1"/>
  <c r="AA198" i="8" s="1"/>
  <c r="AA199" i="8" s="1"/>
  <c r="AA200" i="8" s="1"/>
  <c r="AA201" i="8" s="1"/>
  <c r="AA202" i="8" s="1"/>
  <c r="K265" i="8"/>
  <c r="K296" i="8"/>
  <c r="S196" i="8"/>
  <c r="S197" i="8" s="1"/>
  <c r="S198" i="8" s="1"/>
  <c r="S199" i="8" s="1"/>
  <c r="S200" i="8" s="1"/>
  <c r="S201" i="8" s="1"/>
  <c r="S202" i="8" s="1"/>
  <c r="T177" i="8"/>
  <c r="V177" i="8"/>
  <c r="N182" i="8"/>
  <c r="AB196" i="8"/>
  <c r="AB197" i="8" s="1"/>
  <c r="AB198" i="8" s="1"/>
  <c r="AB199" i="8" s="1"/>
  <c r="AB200" i="8" s="1"/>
  <c r="AB201" i="8" s="1"/>
  <c r="AB202" i="8" s="1"/>
  <c r="L245" i="8"/>
  <c r="K262" i="8"/>
  <c r="K237" i="8"/>
  <c r="L220" i="8"/>
  <c r="K282" i="8"/>
  <c r="V196" i="8"/>
  <c r="V197" i="8" s="1"/>
  <c r="V198" i="8" s="1"/>
  <c r="V199" i="8" s="1"/>
  <c r="V200" i="8" s="1"/>
  <c r="V201" i="8" s="1"/>
  <c r="V202" i="8" s="1"/>
  <c r="U182" i="8"/>
  <c r="K226" i="8"/>
  <c r="L259" i="8"/>
  <c r="L293" i="8"/>
  <c r="K260" i="8"/>
  <c r="K276" i="8"/>
  <c r="K235" i="8"/>
  <c r="L244" i="8"/>
  <c r="K301" i="8"/>
  <c r="K245" i="8"/>
  <c r="L301" i="8"/>
  <c r="K261" i="8"/>
  <c r="AF170" i="8"/>
  <c r="L291" i="8"/>
  <c r="H285" i="8"/>
  <c r="H266" i="8"/>
  <c r="I218" i="8"/>
  <c r="K218" i="8" s="1"/>
  <c r="L167" i="8"/>
  <c r="L172" i="8"/>
  <c r="I216" i="8"/>
  <c r="K216" i="8" s="1"/>
  <c r="H167" i="8"/>
  <c r="I225" i="8"/>
  <c r="K225" i="8" s="1"/>
  <c r="Z167" i="8"/>
  <c r="L295" i="8"/>
  <c r="G266" i="8"/>
  <c r="L260" i="8"/>
  <c r="I234" i="8"/>
  <c r="K234" i="8" s="1"/>
  <c r="M234" i="8" s="1"/>
  <c r="F172" i="8"/>
  <c r="I304" i="8"/>
  <c r="J284" i="8"/>
  <c r="L284" i="8" s="1"/>
  <c r="AE182" i="8"/>
  <c r="J226" i="8"/>
  <c r="L226" i="8" s="1"/>
  <c r="AC167" i="8"/>
  <c r="AG190" i="8"/>
  <c r="Y177" i="8"/>
  <c r="J218" i="8"/>
  <c r="L218" i="8" s="1"/>
  <c r="M167" i="8"/>
  <c r="G304" i="8"/>
  <c r="F196" i="8"/>
  <c r="F197" i="8" s="1"/>
  <c r="F198" i="8" s="1"/>
  <c r="F199" i="8" s="1"/>
  <c r="F200" i="8" s="1"/>
  <c r="F201" i="8" s="1"/>
  <c r="F202" i="8" s="1"/>
  <c r="H177" i="8"/>
  <c r="AF175" i="8"/>
  <c r="R196" i="8"/>
  <c r="R197" i="8" s="1"/>
  <c r="R198" i="8" s="1"/>
  <c r="R199" i="8" s="1"/>
  <c r="R200" i="8" s="1"/>
  <c r="R201" i="8" s="1"/>
  <c r="R202" i="8" s="1"/>
  <c r="AF190" i="8"/>
  <c r="L187" i="8"/>
  <c r="AF180" i="8"/>
  <c r="L177" i="8"/>
  <c r="I196" i="8"/>
  <c r="I197" i="8" s="1"/>
  <c r="I198" i="8" s="1"/>
  <c r="I199" i="8" s="1"/>
  <c r="I200" i="8" s="1"/>
  <c r="I201" i="8" s="1"/>
  <c r="I202" i="8" s="1"/>
  <c r="K196" i="8"/>
  <c r="K197" i="8" s="1"/>
  <c r="K198" i="8" s="1"/>
  <c r="K199" i="8" s="1"/>
  <c r="K200" i="8" s="1"/>
  <c r="K201" i="8" s="1"/>
  <c r="K202" i="8" s="1"/>
  <c r="AA172" i="8"/>
  <c r="R172" i="8"/>
  <c r="L238" i="8"/>
  <c r="K258" i="8"/>
  <c r="L279" i="8"/>
  <c r="K271" i="8"/>
  <c r="L281" i="8"/>
  <c r="T196" i="8"/>
  <c r="T197" i="8" s="1"/>
  <c r="T198" i="8" s="1"/>
  <c r="T199" i="8" s="1"/>
  <c r="T200" i="8" s="1"/>
  <c r="T201" i="8" s="1"/>
  <c r="T202" i="8" s="1"/>
  <c r="I241" i="8"/>
  <c r="K241" i="8" s="1"/>
  <c r="I253" i="8"/>
  <c r="K253" i="8" s="1"/>
  <c r="F177" i="8"/>
  <c r="I221" i="8"/>
  <c r="K221" i="8" s="1"/>
  <c r="R167" i="8"/>
  <c r="K246" i="8"/>
  <c r="J227" i="8"/>
  <c r="L227" i="8" s="1"/>
  <c r="AE196" i="8"/>
  <c r="AE197" i="8" s="1"/>
  <c r="AE198" i="8" s="1"/>
  <c r="AE199" i="8" s="1"/>
  <c r="AE200" i="8" s="1"/>
  <c r="AE201" i="8" s="1"/>
  <c r="AE202" i="8" s="1"/>
  <c r="O196" i="8"/>
  <c r="O197" i="8" s="1"/>
  <c r="O198" i="8" s="1"/>
  <c r="O199" i="8" s="1"/>
  <c r="O200" i="8" s="1"/>
  <c r="O201" i="8" s="1"/>
  <c r="O202" i="8" s="1"/>
  <c r="K240" i="8"/>
  <c r="D182" i="8"/>
  <c r="F182" i="8"/>
  <c r="O167" i="8"/>
  <c r="Z196" i="8"/>
  <c r="Z197" i="8" s="1"/>
  <c r="Z198" i="8" s="1"/>
  <c r="Z199" i="8" s="1"/>
  <c r="Z200" i="8" s="1"/>
  <c r="Z201" i="8" s="1"/>
  <c r="Z202" i="8" s="1"/>
  <c r="AD187" i="8"/>
  <c r="Q182" i="8"/>
  <c r="AD177" i="8"/>
  <c r="I283" i="8"/>
  <c r="K283" i="8" s="1"/>
  <c r="AB182" i="8"/>
  <c r="V182" i="8"/>
  <c r="L239" i="8"/>
  <c r="S172" i="8"/>
  <c r="I257" i="8"/>
  <c r="N177" i="8"/>
  <c r="H247" i="8"/>
  <c r="AA187" i="8"/>
  <c r="L294" i="8"/>
  <c r="L233" i="8"/>
  <c r="G228" i="8"/>
  <c r="J237" i="8"/>
  <c r="L237" i="8" s="1"/>
  <c r="M172" i="8"/>
  <c r="J172" i="8"/>
  <c r="J225" i="8"/>
  <c r="L225" i="8" s="1"/>
  <c r="AA167" i="8"/>
  <c r="L196" i="8"/>
  <c r="L197" i="8" s="1"/>
  <c r="L198" i="8" s="1"/>
  <c r="L199" i="8" s="1"/>
  <c r="L200" i="8" s="1"/>
  <c r="L201" i="8" s="1"/>
  <c r="L202" i="8" s="1"/>
  <c r="J214" i="8"/>
  <c r="L214" i="8" s="1"/>
  <c r="E167" i="8"/>
  <c r="J196" i="8"/>
  <c r="J197" i="8" s="1"/>
  <c r="J198" i="8" s="1"/>
  <c r="J199" i="8" s="1"/>
  <c r="J200" i="8" s="1"/>
  <c r="J201" i="8" s="1"/>
  <c r="J202" i="8" s="1"/>
  <c r="I187" i="8"/>
  <c r="AF185" i="8"/>
  <c r="AC196" i="8"/>
  <c r="AC197" i="8" s="1"/>
  <c r="AC198" i="8" s="1"/>
  <c r="AC199" i="8" s="1"/>
  <c r="AC200" i="8" s="1"/>
  <c r="AC201" i="8" s="1"/>
  <c r="AC202" i="8" s="1"/>
  <c r="P182" i="8"/>
  <c r="P187" i="8"/>
  <c r="S177" i="8"/>
  <c r="I182" i="8"/>
  <c r="AB187" i="8"/>
  <c r="H172" i="8"/>
  <c r="W172" i="8"/>
  <c r="K187" i="8"/>
  <c r="I215" i="8"/>
  <c r="K215" i="8" s="1"/>
  <c r="F167" i="8"/>
  <c r="I281" i="8"/>
  <c r="K281" i="8" s="1"/>
  <c r="X182" i="8"/>
  <c r="H304" i="8"/>
  <c r="J215" i="8"/>
  <c r="L215" i="8" s="1"/>
  <c r="G167" i="8"/>
  <c r="J236" i="8"/>
  <c r="L236" i="8" s="1"/>
  <c r="K172" i="8"/>
  <c r="U172" i="8"/>
  <c r="J221" i="8"/>
  <c r="L221" i="8" s="1"/>
  <c r="S167" i="8"/>
  <c r="G247" i="8"/>
  <c r="AG170" i="8"/>
  <c r="L298" i="8"/>
  <c r="L283" i="8"/>
  <c r="W196" i="8"/>
  <c r="W197" i="8" s="1"/>
  <c r="W198" i="8" s="1"/>
  <c r="W199" i="8" s="1"/>
  <c r="W200" i="8" s="1"/>
  <c r="W201" i="8" s="1"/>
  <c r="W202" i="8" s="1"/>
  <c r="AE167" i="8"/>
  <c r="AC182" i="8"/>
  <c r="X187" i="8"/>
  <c r="AG185" i="8"/>
  <c r="X196" i="8"/>
  <c r="X197" i="8" s="1"/>
  <c r="X198" i="8" s="1"/>
  <c r="X199" i="8" s="1"/>
  <c r="X200" i="8" s="1"/>
  <c r="X201" i="8" s="1"/>
  <c r="X202" i="8" s="1"/>
  <c r="Q167" i="8"/>
  <c r="U196" i="8"/>
  <c r="U197" i="8" s="1"/>
  <c r="U198" i="8" s="1"/>
  <c r="U199" i="8" s="1"/>
  <c r="U200" i="8" s="1"/>
  <c r="U201" i="8" s="1"/>
  <c r="U202" i="8" s="1"/>
  <c r="J187" i="8"/>
  <c r="Q196" i="8"/>
  <c r="Q197" i="8" s="1"/>
  <c r="Q198" i="8" s="1"/>
  <c r="Q199" i="8" s="1"/>
  <c r="Q200" i="8" s="1"/>
  <c r="Q201" i="8" s="1"/>
  <c r="Q202" i="8" s="1"/>
  <c r="H196" i="8"/>
  <c r="H197" i="8" s="1"/>
  <c r="H198" i="8" s="1"/>
  <c r="H199" i="8" s="1"/>
  <c r="H200" i="8" s="1"/>
  <c r="H201" i="8" s="1"/>
  <c r="H202" i="8" s="1"/>
  <c r="L271" i="8"/>
  <c r="J274" i="8"/>
  <c r="L274" i="8" s="1"/>
  <c r="K182" i="8"/>
  <c r="L275" i="8"/>
  <c r="J235" i="8"/>
  <c r="L235" i="8" s="1"/>
  <c r="I172" i="8"/>
  <c r="K303" i="8"/>
  <c r="J304" i="8"/>
  <c r="L277" i="8"/>
  <c r="X167" i="8"/>
  <c r="K259" i="8"/>
  <c r="J253" i="8"/>
  <c r="J266" i="8" s="1"/>
  <c r="G177" i="8"/>
  <c r="N196" i="8"/>
  <c r="N197" i="8" s="1"/>
  <c r="N198" i="8" s="1"/>
  <c r="N199" i="8" s="1"/>
  <c r="N200" i="8" s="1"/>
  <c r="N201" i="8" s="1"/>
  <c r="N202" i="8" s="1"/>
  <c r="I238" i="8"/>
  <c r="H182" i="8"/>
  <c r="AH174" i="8"/>
  <c r="AH169" i="8"/>
  <c r="AH184" i="8"/>
  <c r="AF195" i="8"/>
  <c r="E205" i="8" s="1"/>
  <c r="AG195" i="8"/>
  <c r="E206" i="8" s="1"/>
  <c r="AH194" i="8"/>
  <c r="D177" i="8"/>
  <c r="AH189" i="8"/>
  <c r="AF153" i="8"/>
  <c r="AH153" i="8" s="1"/>
  <c r="AH151" i="8"/>
  <c r="AF160" i="8"/>
  <c r="E349" i="8" s="1"/>
  <c r="E350" i="8" s="1"/>
  <c r="AH179" i="8"/>
  <c r="D196" i="8"/>
  <c r="D197" i="8" s="1"/>
  <c r="E177" i="8"/>
  <c r="AG180" i="8"/>
  <c r="E172" i="8"/>
  <c r="AG175" i="8"/>
  <c r="E187" i="8"/>
  <c r="AG160" i="8"/>
  <c r="M254" i="8" l="1"/>
  <c r="G314" i="8"/>
  <c r="M223" i="8"/>
  <c r="G313" i="8"/>
  <c r="G312" i="8"/>
  <c r="G311" i="8"/>
  <c r="E315" i="8"/>
  <c r="E316" i="8" s="1"/>
  <c r="D338" i="8"/>
  <c r="D339" i="8" s="1"/>
  <c r="E340" i="8" s="1"/>
  <c r="AG162" i="8"/>
  <c r="F349" i="8"/>
  <c r="M275" i="8"/>
  <c r="M214" i="8"/>
  <c r="M216" i="8"/>
  <c r="M297" i="8"/>
  <c r="M279" i="8"/>
  <c r="E207" i="8"/>
  <c r="AG197" i="8"/>
  <c r="G206" i="8" s="1"/>
  <c r="E198" i="8"/>
  <c r="AF197" i="8"/>
  <c r="D198" i="8"/>
  <c r="M300" i="8"/>
  <c r="M242" i="8"/>
  <c r="M236" i="8"/>
  <c r="AH190" i="8"/>
  <c r="M240" i="8"/>
  <c r="M241" i="8"/>
  <c r="M273" i="8"/>
  <c r="M274" i="8"/>
  <c r="AH180" i="8"/>
  <c r="M227" i="8"/>
  <c r="M284" i="8"/>
  <c r="K304" i="8"/>
  <c r="M291" i="8"/>
  <c r="M296" i="8"/>
  <c r="M299" i="8"/>
  <c r="M280" i="8"/>
  <c r="M276" i="8"/>
  <c r="M220" i="8"/>
  <c r="M292" i="8"/>
  <c r="L266" i="8"/>
  <c r="M298" i="8"/>
  <c r="M294" i="8"/>
  <c r="M261" i="8"/>
  <c r="M272" i="8"/>
  <c r="M245" i="8"/>
  <c r="M259" i="8"/>
  <c r="M265" i="8"/>
  <c r="M264" i="8"/>
  <c r="M224" i="8"/>
  <c r="M237" i="8"/>
  <c r="M246" i="8"/>
  <c r="M277" i="8"/>
  <c r="I247" i="8"/>
  <c r="K247" i="8" s="1"/>
  <c r="M303" i="8"/>
  <c r="M295" i="8"/>
  <c r="AG182" i="8"/>
  <c r="I314" i="8" s="1"/>
  <c r="K314" i="8" s="1"/>
  <c r="M301" i="8"/>
  <c r="M263" i="8"/>
  <c r="AH170" i="8"/>
  <c r="M255" i="8"/>
  <c r="M293" i="8"/>
  <c r="M262" i="8"/>
  <c r="M256" i="8"/>
  <c r="M290" i="8"/>
  <c r="M243" i="8"/>
  <c r="I228" i="8"/>
  <c r="K228" i="8" s="1"/>
  <c r="M258" i="8"/>
  <c r="M244" i="8"/>
  <c r="M282" i="8"/>
  <c r="M278" i="8"/>
  <c r="AG172" i="8"/>
  <c r="I312" i="8" s="1"/>
  <c r="K312" i="8" s="1"/>
  <c r="AF167" i="8"/>
  <c r="H311" i="8" s="1"/>
  <c r="M218" i="8"/>
  <c r="M302" i="8"/>
  <c r="L304" i="8"/>
  <c r="AG167" i="8"/>
  <c r="I311" i="8" s="1"/>
  <c r="K311" i="8" s="1"/>
  <c r="M233" i="8"/>
  <c r="M239" i="8"/>
  <c r="I266" i="8"/>
  <c r="K266" i="8" s="1"/>
  <c r="M225" i="8"/>
  <c r="M217" i="8"/>
  <c r="AF172" i="8"/>
  <c r="H312" i="8" s="1"/>
  <c r="M271" i="8"/>
  <c r="AF196" i="8"/>
  <c r="F205" i="8" s="1"/>
  <c r="M226" i="8"/>
  <c r="M260" i="8"/>
  <c r="AG196" i="8"/>
  <c r="F206" i="8" s="1"/>
  <c r="M235" i="8"/>
  <c r="AH185" i="8"/>
  <c r="AF182" i="8"/>
  <c r="H314" i="8" s="1"/>
  <c r="AF187" i="8"/>
  <c r="H315" i="8" s="1"/>
  <c r="AH175" i="8"/>
  <c r="K238" i="8"/>
  <c r="M238" i="8" s="1"/>
  <c r="J285" i="8"/>
  <c r="L285" i="8" s="1"/>
  <c r="M221" i="8"/>
  <c r="I285" i="8"/>
  <c r="K285" i="8" s="1"/>
  <c r="AG177" i="8"/>
  <c r="I313" i="8" s="1"/>
  <c r="K313" i="8" s="1"/>
  <c r="J247" i="8"/>
  <c r="L247" i="8" s="1"/>
  <c r="M283" i="8"/>
  <c r="L253" i="8"/>
  <c r="M253" i="8" s="1"/>
  <c r="M215" i="8"/>
  <c r="AG187" i="8"/>
  <c r="I315" i="8" s="1"/>
  <c r="K315" i="8" s="1"/>
  <c r="AF177" i="8"/>
  <c r="H313" i="8" s="1"/>
  <c r="J228" i="8"/>
  <c r="L228" i="8" s="1"/>
  <c r="M281" i="8"/>
  <c r="K257" i="8"/>
  <c r="M257" i="8" s="1"/>
  <c r="AH195" i="8"/>
  <c r="AH160" i="8"/>
  <c r="AF162" i="8"/>
  <c r="F315" i="8" l="1"/>
  <c r="F316" i="8" s="1"/>
  <c r="D349" i="8"/>
  <c r="D350" i="8" s="1"/>
  <c r="E351" i="8" s="1"/>
  <c r="AH162" i="8"/>
  <c r="H349" i="8"/>
  <c r="H350" i="8" s="1"/>
  <c r="F350" i="8"/>
  <c r="D199" i="8"/>
  <c r="AF198" i="8"/>
  <c r="AH197" i="8"/>
  <c r="G205" i="8"/>
  <c r="G207" i="8" s="1"/>
  <c r="E199" i="8"/>
  <c r="AG198" i="8"/>
  <c r="H206" i="8" s="1"/>
  <c r="F207" i="8"/>
  <c r="AH196" i="8"/>
  <c r="M304" i="8"/>
  <c r="M266" i="8"/>
  <c r="M228" i="8"/>
  <c r="AH172" i="8"/>
  <c r="H316" i="8"/>
  <c r="M285" i="8"/>
  <c r="AH167" i="8"/>
  <c r="AH182" i="8"/>
  <c r="AH177" i="8"/>
  <c r="AH187" i="8"/>
  <c r="K316" i="8"/>
  <c r="M247" i="8"/>
  <c r="I316" i="8"/>
  <c r="G315" i="8" l="1"/>
  <c r="G316" i="8" s="1"/>
  <c r="F351" i="8" s="1"/>
  <c r="E200" i="8"/>
  <c r="AG199" i="8"/>
  <c r="I206" i="8" s="1"/>
  <c r="AH198" i="8"/>
  <c r="H205" i="8"/>
  <c r="H207" i="8" s="1"/>
  <c r="D200" i="8"/>
  <c r="AF199" i="8"/>
  <c r="H317" i="8" l="1"/>
  <c r="H329" i="8"/>
  <c r="F329" i="8"/>
  <c r="H340" i="8"/>
  <c r="F340" i="8"/>
  <c r="H351" i="8"/>
  <c r="E201" i="8"/>
  <c r="AG200" i="8"/>
  <c r="J206" i="8" s="1"/>
  <c r="AH199" i="8"/>
  <c r="I205" i="8"/>
  <c r="I207" i="8" s="1"/>
  <c r="D201" i="8"/>
  <c r="AF200" i="8"/>
  <c r="K317" i="8"/>
  <c r="I317" i="8"/>
  <c r="D330" i="8" l="1"/>
  <c r="AH200" i="8"/>
  <c r="J205" i="8"/>
  <c r="J207" i="8" s="1"/>
  <c r="D202" i="8"/>
  <c r="AF202" i="8" s="1"/>
  <c r="AF201" i="8"/>
  <c r="E202" i="8"/>
  <c r="AG202" i="8" s="1"/>
  <c r="L206" i="8" s="1"/>
  <c r="AG201" i="8"/>
  <c r="K206" i="8" s="1"/>
  <c r="G318" i="8"/>
  <c r="M206" i="8" l="1"/>
  <c r="AH201" i="8"/>
  <c r="K205" i="8"/>
  <c r="K207" i="8" s="1"/>
  <c r="AH202" i="8"/>
  <c r="L205" i="8"/>
  <c r="L207" i="8" l="1"/>
  <c r="M205" i="8"/>
  <c r="M207" i="8" s="1"/>
</calcChain>
</file>

<file path=xl/comments1.xml><?xml version="1.0" encoding="utf-8"?>
<comments xmlns="http://schemas.openxmlformats.org/spreadsheetml/2006/main">
  <authors>
    <author>Hewlett-Packard Company</author>
  </authors>
  <commentList>
    <comment ref="D23" authorId="0" shapeId="0">
      <text>
        <r>
          <rPr>
            <sz val="9"/>
            <color indexed="81"/>
            <rFont val="Tahoma"/>
            <family val="2"/>
          </rPr>
          <t>Orden de servicios o contrato de prestación de servicios, temporales, hora cátedra, bonificaciones, incentivos, monitoría proyecto</t>
        </r>
      </text>
    </comment>
    <comment ref="F23" authorId="0" shapeId="0">
      <text>
        <r>
          <rPr>
            <sz val="9"/>
            <color indexed="81"/>
            <rFont val="Tahoma"/>
            <family val="2"/>
          </rPr>
          <t>Equipo de sistemas, software, equipo de protección, equipo de comunicación, equipo de laboratorio, muebles y enseres, otros equipos</t>
        </r>
      </text>
    </comment>
    <comment ref="H23" authorId="0" shapeId="0">
      <text>
        <r>
          <rPr>
            <sz val="9"/>
            <color indexed="81"/>
            <rFont val="Tahoma"/>
            <family val="2"/>
          </rPr>
          <t>Seguros para compra de equipo: multiriesgo, equipo de laboratorio, incendio o rotura de maquinaria) (Seguros para convenios o contratos: polizas de cumplimiento - manejo del anticipo -  prestaciones sociales - seriedad de la propuesta</t>
        </r>
      </text>
    </comment>
    <comment ref="J23" authorId="0" shapeId="0">
      <text>
        <r>
          <rPr>
            <sz val="9"/>
            <color indexed="81"/>
            <rFont val="Tahoma"/>
            <family val="2"/>
          </rPr>
          <t>Mantenimiento para compra de equipo - mantenimiento especial para equipo: fuera del mantenimiento preventivo</t>
        </r>
      </text>
    </comment>
    <comment ref="L23" authorId="0" shapeId="0">
      <text>
        <r>
          <rPr>
            <sz val="9"/>
            <color indexed="81"/>
            <rFont val="Tahoma"/>
            <family val="2"/>
          </rPr>
          <t>Audiovisual, de sistemas, de protección, de comunicación, para muebles y enseres, papelería, útiles de escritorio, material de aseo, material eléctrico y electrónico, material de talleres, de laboratorio, para apoyo logístico, otros</t>
        </r>
      </text>
    </comment>
    <comment ref="N23" authorId="0" shapeId="0">
      <text>
        <r>
          <rPr>
            <b/>
            <sz val="9"/>
            <color indexed="81"/>
            <rFont val="Tahoma"/>
            <family val="2"/>
          </rPr>
          <t>Divulgación y promoción</t>
        </r>
        <r>
          <rPr>
            <sz val="9"/>
            <color indexed="81"/>
            <rFont val="Tahoma"/>
            <family val="2"/>
          </rPr>
          <t xml:space="preserve">: Avisos periódico y licitaciones, servicios ofrecidos por la emisora, servicios CRIE, servicios Univirtual 
</t>
        </r>
        <r>
          <rPr>
            <b/>
            <sz val="9"/>
            <color indexed="81"/>
            <rFont val="Tahoma"/>
            <family val="2"/>
          </rPr>
          <t>Trabajos tipográficos</t>
        </r>
        <r>
          <rPr>
            <sz val="9"/>
            <color indexed="81"/>
            <rFont val="Tahoma"/>
            <family val="2"/>
          </rPr>
          <t>: memorias en CD, Certificados, fotocopias, plegables, afiches, volantes, otros</t>
        </r>
      </text>
    </comment>
    <comment ref="R23" authorId="0" shapeId="0">
      <text>
        <r>
          <rPr>
            <sz val="9"/>
            <color indexed="81"/>
            <rFont val="Tahoma"/>
            <family val="2"/>
          </rPr>
          <t>Transporte, alquiler de vehículos, mensajería local y nacional, peajes</t>
        </r>
      </text>
    </comment>
    <comment ref="T23" authorId="0" shapeId="0">
      <text>
        <r>
          <rPr>
            <sz val="9"/>
            <color indexed="81"/>
            <rFont val="Tahoma"/>
            <family val="2"/>
          </rPr>
          <t>Espacios al interior y por fuera de la UTP</t>
        </r>
      </text>
    </comment>
    <comment ref="V23" authorId="0" shapeId="0">
      <text>
        <r>
          <rPr>
            <sz val="9"/>
            <color indexed="81"/>
            <rFont val="Tahoma"/>
            <family val="2"/>
          </rPr>
          <t>Convenios o contratos: publicaciones, otros) (Impuestos: derechos Ministerio, predial, trámites notariales, Sayco Acinpro, otros</t>
        </r>
      </text>
    </comment>
    <comment ref="X23" authorId="0" shapeId="0">
      <text>
        <r>
          <rPr>
            <sz val="9"/>
            <color indexed="81"/>
            <rFont val="Tahoma"/>
            <family val="2"/>
          </rPr>
          <t xml:space="preserve">Línea telefónica y puntos de red)
</t>
        </r>
        <r>
          <rPr>
            <b/>
            <sz val="9"/>
            <color indexed="81"/>
            <rFont val="Tahoma"/>
            <family val="2"/>
          </rPr>
          <t>Servicios públicos:</t>
        </r>
        <r>
          <rPr>
            <sz val="9"/>
            <color indexed="81"/>
            <rFont val="Tahoma"/>
            <family val="2"/>
          </rPr>
          <t xml:space="preserve"> teléfono, internet por punto</t>
        </r>
      </text>
    </comment>
    <comment ref="Z23" authorId="0" shapeId="0">
      <text>
        <r>
          <rPr>
            <sz val="9"/>
            <color indexed="81"/>
            <rFont val="Tahoma"/>
            <family val="2"/>
          </rPr>
          <t>Pasajes y viáticos nacional e internacional</t>
        </r>
      </text>
    </comment>
    <comment ref="AB23" authorId="0" shapeId="0">
      <text>
        <r>
          <rPr>
            <sz val="9"/>
            <color indexed="81"/>
            <rFont val="Tahoma"/>
            <family val="2"/>
          </rPr>
          <t>Valor inscripción incluyendo costo tiquetes y viáticos</t>
        </r>
      </text>
    </comment>
    <comment ref="AD23" authorId="0" shapeId="0">
      <text>
        <r>
          <rPr>
            <sz val="9"/>
            <color indexed="81"/>
            <rFont val="Tahoma"/>
            <family val="2"/>
          </rPr>
          <t>Estudiantes pregrado, postgrado y especializaciones médico quirúrgicas</t>
        </r>
      </text>
    </comment>
    <comment ref="B26" authorId="0" shapeId="0">
      <text>
        <r>
          <rPr>
            <sz val="9"/>
            <color indexed="81"/>
            <rFont val="Tahoma"/>
            <family val="2"/>
          </rPr>
          <t>DE QUÉ ACTIVIDAD O ACTIVIDADES HACE PARTE?</t>
        </r>
      </text>
    </comment>
    <comment ref="C26" authorId="0" shapeId="0">
      <text>
        <r>
          <rPr>
            <sz val="9"/>
            <color indexed="81"/>
            <rFont val="Tahoma"/>
            <family val="2"/>
          </rPr>
          <t>CUÁL ES EL GASTO?
QUÉ ESTÁ PRESUPUESTANDO, QUÉ VA A CONTRATAR, COMPRAR, ETC.</t>
        </r>
      </text>
    </comment>
  </commentList>
</comments>
</file>

<file path=xl/comments2.xml><?xml version="1.0" encoding="utf-8"?>
<comments xmlns="http://schemas.openxmlformats.org/spreadsheetml/2006/main">
  <authors>
    <author>Usuario UTP</author>
  </authors>
  <commentList>
    <comment ref="H3" authorId="0" shapeId="0">
      <text>
        <r>
          <rPr>
            <b/>
            <sz val="9"/>
            <color indexed="81"/>
            <rFont val="Tahoma"/>
            <family val="2"/>
          </rPr>
          <t>Usuario UTP:</t>
        </r>
        <r>
          <rPr>
            <sz val="9"/>
            <color indexed="81"/>
            <rFont val="Tahoma"/>
            <family val="2"/>
          </rPr>
          <t xml:space="preserve">
2018 - 2.4
2019 - 2.42</t>
        </r>
      </text>
    </comment>
    <comment ref="H4" authorId="0" shapeId="0">
      <text>
        <r>
          <rPr>
            <b/>
            <sz val="9"/>
            <color indexed="81"/>
            <rFont val="Tahoma"/>
            <family val="2"/>
          </rPr>
          <t>Usuario UTP:</t>
        </r>
        <r>
          <rPr>
            <sz val="9"/>
            <color indexed="81"/>
            <rFont val="Tahoma"/>
            <family val="2"/>
          </rPr>
          <t xml:space="preserve">
Siempre el 90%</t>
        </r>
      </text>
    </comment>
    <comment ref="H5" authorId="0" shapeId="0">
      <text>
        <r>
          <rPr>
            <b/>
            <sz val="9"/>
            <color indexed="81"/>
            <rFont val="Tahoma"/>
            <family val="2"/>
          </rPr>
          <t>Usuario UTP:</t>
        </r>
        <r>
          <rPr>
            <sz val="9"/>
            <color indexed="81"/>
            <rFont val="Tahoma"/>
            <family val="2"/>
          </rPr>
          <t xml:space="preserve">
2018 - 82%
2019 - 84%</t>
        </r>
      </text>
    </comment>
    <comment ref="H18" authorId="0" shapeId="0">
      <text>
        <r>
          <rPr>
            <b/>
            <sz val="9"/>
            <color indexed="81"/>
            <rFont val="Tahoma"/>
            <family val="2"/>
          </rPr>
          <t>Usuario UTP:</t>
        </r>
        <r>
          <rPr>
            <sz val="9"/>
            <color indexed="81"/>
            <rFont val="Tahoma"/>
            <family val="2"/>
          </rPr>
          <t xml:space="preserve">
2018 - 78%
2019 - 79%</t>
        </r>
      </text>
    </comment>
  </commentList>
</comments>
</file>

<file path=xl/sharedStrings.xml><?xml version="1.0" encoding="utf-8"?>
<sst xmlns="http://schemas.openxmlformats.org/spreadsheetml/2006/main" count="2542" uniqueCount="1366">
  <si>
    <t>Sostenibilidad de la Infraestructura Física</t>
  </si>
  <si>
    <t>Sistemas de Información</t>
  </si>
  <si>
    <t>Optimización de Ingresos</t>
  </si>
  <si>
    <t>3. Bienestar Institucional implementado, facilitando la formación integral, el desarrollo social e intercultural y el acompaña-miento institucional.</t>
  </si>
  <si>
    <t>Código</t>
  </si>
  <si>
    <t>Porcentaje</t>
  </si>
  <si>
    <t>Versión</t>
  </si>
  <si>
    <t>Fecha</t>
  </si>
  <si>
    <t>Página</t>
  </si>
  <si>
    <t>113-F31</t>
  </si>
  <si>
    <t>Actores o entidades externas a la UTP que participan en el proyecto</t>
  </si>
  <si>
    <t xml:space="preserve">Plan Operativo Actual </t>
  </si>
  <si>
    <t>Proyecto</t>
  </si>
  <si>
    <t>Nuevas líneas de financiamiento</t>
  </si>
  <si>
    <t>Racionalización del uso de los recursos</t>
  </si>
  <si>
    <t>Contribución a la consolidación de una red de observatorios para la Ecorregión</t>
  </si>
  <si>
    <t>Difusión del sentido de la movilización</t>
  </si>
  <si>
    <t>Sistematización de la experiencia y transferencia del modelo</t>
  </si>
  <si>
    <t>Acciones que contribuyan a la transferencia de conocimiento en alianza Universidad - Empresa - Estado</t>
  </si>
  <si>
    <t>Número total de personas difundidas por los reeditores</t>
  </si>
  <si>
    <t>Número de departamentos que conocen el modelo</t>
  </si>
  <si>
    <t>Si</t>
  </si>
  <si>
    <t>No</t>
  </si>
  <si>
    <t>¿Cuál fue el ajuste?</t>
  </si>
  <si>
    <t>Plan operativo ajustado</t>
  </si>
  <si>
    <t>Indicadores ajustados</t>
  </si>
  <si>
    <t>Control de cambios a los proyectos</t>
  </si>
  <si>
    <t>PDI-07</t>
  </si>
  <si>
    <t>Nombre del indicador de propósito al cual le apunta este proyecto</t>
  </si>
  <si>
    <t>Realizó ajustes o cambios a planes operativos 
(Marque con una X)</t>
  </si>
  <si>
    <t>Realizó ajustes o modificaciones a indicadores 
(Marque con una X)</t>
  </si>
  <si>
    <t>Objetivo institucional</t>
  </si>
  <si>
    <t>Nombre del proyecto</t>
  </si>
  <si>
    <t xml:space="preserve">Otras instancias o dependencias participantes </t>
  </si>
  <si>
    <t>Nombre del indicador</t>
  </si>
  <si>
    <t>Descripción del indicador</t>
  </si>
  <si>
    <t>Unidad de medida</t>
  </si>
  <si>
    <t>Fórmula</t>
  </si>
  <si>
    <t>Indicadores</t>
  </si>
  <si>
    <t>Medios de verificación</t>
  </si>
  <si>
    <t>Total</t>
  </si>
  <si>
    <t>Total proyecto</t>
  </si>
  <si>
    <t>PDI-01</t>
  </si>
  <si>
    <t>Información Básica del Proyecto</t>
  </si>
  <si>
    <t>PDI-02</t>
  </si>
  <si>
    <t>PDI-03</t>
  </si>
  <si>
    <t>Justificación</t>
  </si>
  <si>
    <t>Actividades</t>
  </si>
  <si>
    <t>Recursos por gestionar</t>
  </si>
  <si>
    <t>Diagnóstico del problema/necesidad/oportunidad</t>
  </si>
  <si>
    <t>Descripción del proyecto</t>
  </si>
  <si>
    <t>Caracterización población objetivo (beneficiarios)</t>
  </si>
  <si>
    <t>MATRIZ DE MARCO LÓGICO DEL PROYECTO</t>
  </si>
  <si>
    <t>Subtotal</t>
  </si>
  <si>
    <t>Nombre del Proyecto</t>
  </si>
  <si>
    <t>PDI-04</t>
  </si>
  <si>
    <t>PDI-05</t>
  </si>
  <si>
    <t>Agua</t>
  </si>
  <si>
    <t>Superficial</t>
  </si>
  <si>
    <t>Aire</t>
  </si>
  <si>
    <t>Material particulado</t>
  </si>
  <si>
    <t>Nivel sonoro</t>
  </si>
  <si>
    <t>Olores</t>
  </si>
  <si>
    <t>Suelos</t>
  </si>
  <si>
    <t>Fertilidad</t>
  </si>
  <si>
    <t>Erosión</t>
  </si>
  <si>
    <t>Medio Biológico</t>
  </si>
  <si>
    <t>Flora</t>
  </si>
  <si>
    <t>Fauna</t>
  </si>
  <si>
    <t>Medio Perceptivo</t>
  </si>
  <si>
    <t>Paisaje</t>
  </si>
  <si>
    <t>Clasificación del impacto</t>
  </si>
  <si>
    <t>Positivo (+)</t>
  </si>
  <si>
    <t>Negativo (-)</t>
  </si>
  <si>
    <t>Nulo (0)</t>
  </si>
  <si>
    <t>Intensidad</t>
  </si>
  <si>
    <t>Leve (1)</t>
  </si>
  <si>
    <t>Moderada (2)</t>
  </si>
  <si>
    <t>Severa (3)</t>
  </si>
  <si>
    <t>Duración del impacto</t>
  </si>
  <si>
    <t>Temporal (T)</t>
  </si>
  <si>
    <t>Permanente (P)</t>
  </si>
  <si>
    <t>Acciones para el tratamiento del impacto 
(si es negativo)</t>
  </si>
  <si>
    <t>Empresa privada</t>
  </si>
  <si>
    <t>Cooperación Internacional</t>
  </si>
  <si>
    <t>1. Fortalecer la dimensión ambiental como parte integral del Plan de Desarrollo Institucional y de la Política de Calidad Administrativa.</t>
  </si>
  <si>
    <t>2. Formar profesionales integrales, con alto conocimiento y responsabilidad ambiental, que contribuyan con el desarrollo sustentable de la universidad y la sociedad en general.</t>
  </si>
  <si>
    <t>3. Propiciar la implementación del Plan de Manejo Ambiental de la Universidad (Componentes: Recurso hídrico, residuos sólidos, energía eléctrica, emisiones atmosféricas, recursos biológicos, educación ambiental, patrimonio cultura y gestión ambiental).</t>
  </si>
  <si>
    <t>4. Consolidar y apoyar las instancias académicas y administrativas que lideran los procesos asociados a la gestión ambiental de la Universidad.</t>
  </si>
  <si>
    <t>5. Involucrar la dimensión de la Gestión del Riesgo Ambiental en los procesos administrativos y académicos.</t>
  </si>
  <si>
    <t>6. Promover y consolidar los procesos ambientales con el fin de aprovechar las potencialidades ambientales de la universidad como las áreas de conservación, el talento humano, el saber ambiental, la investigación y extensión</t>
  </si>
  <si>
    <t>7. Asegurar que todos los procesos, actividades, productos y servicios de la Universidad dan cumplimiento a la reglamentación y normatividad ambiental vigente</t>
  </si>
  <si>
    <t>8. Facilitar y promover que toda la comunidad universitaria conoce y aplica en forma coherente y articulada esta política y los demás instrumentos de planificación relacionados con el manejo eficiente de sus aspectos ambientales</t>
  </si>
  <si>
    <t>PDI-06</t>
  </si>
  <si>
    <t>Descripción de beneficios sociales y económicos del proyecto</t>
  </si>
  <si>
    <t>Describa brevemente los beneficios económicos del proyecto</t>
  </si>
  <si>
    <t>Describa brevemente los beneficios sociales  del proyecto</t>
  </si>
  <si>
    <t>2 de 8</t>
  </si>
  <si>
    <t>3 de 8</t>
  </si>
  <si>
    <t>4 de 8</t>
  </si>
  <si>
    <t>5 de 8</t>
  </si>
  <si>
    <t xml:space="preserve">En esta sección se pretende tener un panorama de financiación de los proyectos del plan, identificando: el valor completo estimado del proyecto (por plan operativo), los recursos propios estimados con los que cuenta la Universidad para su financiamiento, y los recursos por gestionar para garantizar las metas planteadas. Igualmente como soporte a la gestión de recursos, este formato busca que cada responsable identifique las posibles fuentes de financiación existentes, y que representen una oportunidad para la consecución de los recursos faltantes que contribuyan hacia la financiación completa del proyecto. </t>
  </si>
  <si>
    <t>1 de 8</t>
  </si>
  <si>
    <t>6 de 8</t>
  </si>
  <si>
    <t>Tipo de impacto generado por el proyecto de acuerdo con su clasificación, intensidad y duración. Adicionalmente, las acciones que se desarrollarán para su tratamiento.</t>
  </si>
  <si>
    <t>Análisis de Impacto Ambiental</t>
  </si>
  <si>
    <t>7 de 8</t>
  </si>
  <si>
    <t>8 de 8</t>
  </si>
  <si>
    <t>Esta ficha permitirá revisar los posibles ajustes que tuvieron los proyectos a nivel de planes operativos y/o indicadores, lo anterior con el fin de revisar la trazabilidad de los proyectos, al igual tenerlos debidamente soportados en caso de revisión por parte de entes de control y actores externos.</t>
  </si>
  <si>
    <t>Política de propiedad intelectual</t>
  </si>
  <si>
    <t>Meta 2017</t>
  </si>
  <si>
    <t>Supuestos
(Factores externos, que están por fuera de la gobernabilidad de la gerencia y cuya ocurrencia es necesaria para asegurar el cumplimiento de objetivos del proyecto)</t>
  </si>
  <si>
    <t>Responsable
Plan Operativo</t>
  </si>
  <si>
    <t>Responsable
Componente</t>
  </si>
  <si>
    <t>Responsable
Objetivo</t>
  </si>
  <si>
    <t>Costos (Pesos)</t>
  </si>
  <si>
    <t>Presupuesto general plurianual (Pesos)</t>
  </si>
  <si>
    <t>Descripción de posibles fuentes de financiación del proyecto (Fuente y valor en pesos)</t>
  </si>
  <si>
    <t>Gestión de sostenibilidad ambiental</t>
  </si>
  <si>
    <t>1.P2. Desarrollo tecnológico</t>
  </si>
  <si>
    <t>Automatización de Espacios Físicos</t>
  </si>
  <si>
    <t>Sistemas de Comunicación</t>
  </si>
  <si>
    <t>Procesos de Gestión Humana</t>
  </si>
  <si>
    <t>Observatorio de vinculación y seguimiento del egresado</t>
  </si>
  <si>
    <t>Articulación de la educación media con la educación superior</t>
  </si>
  <si>
    <t>4.P1. Convocatorias internas y externas para financiación de proyectos</t>
  </si>
  <si>
    <t>Convocatorias internas y externas para la financiación de proyectos</t>
  </si>
  <si>
    <t>Fomento a la actividad investigativa de estudiantes de pregrado</t>
  </si>
  <si>
    <t>4.P2. Políticas de fomento de investigación, innovación y extensión</t>
  </si>
  <si>
    <t>Política Editorial</t>
  </si>
  <si>
    <t>Política de Investigaciones</t>
  </si>
  <si>
    <t>Políticas de Extensión</t>
  </si>
  <si>
    <t>Programas de Formación</t>
  </si>
  <si>
    <t>Trabajos presentando en red</t>
  </si>
  <si>
    <t>4.P3. Relación Universidad - Empresa - Estado y Sociedad Civil</t>
  </si>
  <si>
    <t>Seguimiento adquisición competencia en lengua extranjera - Estudiantes</t>
  </si>
  <si>
    <t>Comunicación para la Internacionalización</t>
  </si>
  <si>
    <t>Actividades realizadas con Socios Académicos Internacionales</t>
  </si>
  <si>
    <t>Coordinación de Reuniones con entidades externas para promover la internacionalización</t>
  </si>
  <si>
    <t>Enlace de internacionalización por facultad</t>
  </si>
  <si>
    <t>6.P2. Contribución a la consolidación de una red de observatorios para la Ecorregión</t>
  </si>
  <si>
    <t>Sistema universitario para la formulación y gestión de políticas públicas regionales</t>
  </si>
  <si>
    <t>6.P4. Integración académica</t>
  </si>
  <si>
    <t>Gestión para la Participación activa en el fondo regional de investigaciones</t>
  </si>
  <si>
    <t>6.P5. Aporte de la UTP al proyecto de Paisaje Cultural Cafetero</t>
  </si>
  <si>
    <t>Usos de la agro biodiversidad en la ecorregión eje cafetero</t>
  </si>
  <si>
    <t>Gestión Ambiental Comunidades</t>
  </si>
  <si>
    <t>Sistema de Gerencia para las alianzas</t>
  </si>
  <si>
    <t>Implementación del CI&amp;DT -Nodo Central</t>
  </si>
  <si>
    <t>Generación y Gestión de acuerdos de trabajo</t>
  </si>
  <si>
    <t>Participantes en los programas de formación</t>
  </si>
  <si>
    <t>Propuestas presentadas por grupos de investigación en red a convocatorias externas (instituciones, universidades, empresas)</t>
  </si>
  <si>
    <t>Número de tips generados en torno a la promoción de la internacionalización</t>
  </si>
  <si>
    <t>Número de convocatorias para estudiantes internacionales</t>
  </si>
  <si>
    <t>Número de convocatorias internacionales para estudiantes UTP</t>
  </si>
  <si>
    <t>Observatorios regionales en los cuales participa la UTP</t>
  </si>
  <si>
    <t>Facultades y/o dependencias de la UTP que participan en procesos de construcción y/o actualización de políticas públicas regionales</t>
  </si>
  <si>
    <t>Proyectos de investigación gestionados por medio de redes académicas regionales</t>
  </si>
  <si>
    <t>Proyectos de investigación en temas relacionados con el Paisaje Cultural Cafetero</t>
  </si>
  <si>
    <t>Promoción para la participación de la comunidad en la conservación del PCC</t>
  </si>
  <si>
    <t>Participantes en el proceso de audiencia pública de rendición de cuentas a la ciudadanía</t>
  </si>
  <si>
    <t>Implementación del sistema de vigilancia</t>
  </si>
  <si>
    <t>Cumplimiento del plan de acción anual con seguimiento en los Comités Directivos</t>
  </si>
  <si>
    <t xml:space="preserve">Proyectos de Innovación </t>
  </si>
  <si>
    <t>Gestión de la innovación</t>
  </si>
  <si>
    <t>Banco de Talentos (Fomento a la cultura de la innovación, emprendimiento y creatividad)</t>
  </si>
  <si>
    <t>Gestión del Centro de Innovación y Desarrollo Tecnológico</t>
  </si>
  <si>
    <t>Número de personas vinculadas a procesos de apropiación social del conocimiento</t>
  </si>
  <si>
    <t>Número de ideas de innovación apoyadas desde la unidad de gestión de innovación del CIDT</t>
  </si>
  <si>
    <t>Grupos de investigación alineados</t>
  </si>
  <si>
    <t>Formulación de Propuestas y Proyectos para la RNICT</t>
  </si>
  <si>
    <t>Gestión para la Formación del Talento Humano como soporte del CI&amp;DT</t>
  </si>
  <si>
    <t>Articulación con instituciones educativas</t>
  </si>
  <si>
    <t>Red de Nodos de Innovación, Ciencia y Tecnología</t>
  </si>
  <si>
    <t>Proyecto de institucionalidad Red de Nodos</t>
  </si>
  <si>
    <t>Número de proyectos de innovación susceptibles de ser spin-off apoyados en el CIDT</t>
  </si>
  <si>
    <t>Gestión de la Unidad de Desarrollo Agroindustrial (UDA)</t>
  </si>
  <si>
    <t>7.P4. Centro de Innovación y Desarrollo Tecnológico</t>
  </si>
  <si>
    <t>Libros y/o revistas</t>
  </si>
  <si>
    <t>Nación</t>
  </si>
  <si>
    <t xml:space="preserve">Departamento </t>
  </si>
  <si>
    <t xml:space="preserve">Municipio </t>
  </si>
  <si>
    <t>Nombre del Plan Operativo</t>
  </si>
  <si>
    <t>Descripción</t>
  </si>
  <si>
    <t>Recursos UTP inversión</t>
  </si>
  <si>
    <t>Subotal</t>
  </si>
  <si>
    <t>1.P1. Desarrollo Físico Sostenible</t>
  </si>
  <si>
    <t>1.P3. Gestión Humana</t>
  </si>
  <si>
    <t>1.P4. Gestión Organizacional y de Procesos</t>
  </si>
  <si>
    <t>1.P6. Gestión financiera</t>
  </si>
  <si>
    <t>1.P5.Sostenibilidad ambiental</t>
  </si>
  <si>
    <t>2P1. Gestión para el ingreso articulado</t>
  </si>
  <si>
    <t>Cultura Organizacional</t>
  </si>
  <si>
    <t>Modernización Administrativa</t>
  </si>
  <si>
    <t>Gestión Integral</t>
  </si>
  <si>
    <t>Gestión Estratégica del campus</t>
  </si>
  <si>
    <t>Gestión sedes alternas</t>
  </si>
  <si>
    <t>Sostenibilidad de hardware, software, equipo de laboratorio y talleres</t>
  </si>
  <si>
    <t>2P2. Egreso exitoso</t>
  </si>
  <si>
    <t>2P3. Gestión de egresados</t>
  </si>
  <si>
    <t>2P4. Desarrollo Integral Docente</t>
  </si>
  <si>
    <t>2P5. Aseguramiento de la calidad</t>
  </si>
  <si>
    <t>2P6. Gestión curricular</t>
  </si>
  <si>
    <t>2P7. Promoción y desarrollo de la educación virtual</t>
  </si>
  <si>
    <t>2P8. Gestión de capacidades institucionales para la oferta de programas académicos</t>
  </si>
  <si>
    <t>Nivelación de competencias iniciales</t>
  </si>
  <si>
    <t>Programa de Acompañamiento Académico</t>
  </si>
  <si>
    <t>Observatorio institucional</t>
  </si>
  <si>
    <t>Formación posgraduada</t>
  </si>
  <si>
    <t>Formación integral</t>
  </si>
  <si>
    <t>Coordinación general del proceso de autoevaluación con fines de acreditación de programas de pregrado y posgrado</t>
  </si>
  <si>
    <t>Coordinación Técnica del proceso de Acreditación Institucional</t>
  </si>
  <si>
    <t>Revisión y actualización del Proyecto Educativo Institucional</t>
  </si>
  <si>
    <t>Diseño de estructura académico- administrativa para la educación virtual</t>
  </si>
  <si>
    <t>Estudio de factibilidad y selección de oferta virtual</t>
  </si>
  <si>
    <t>Sensibilización a la comunidad universitaria sobre la educación virtual en la UTP</t>
  </si>
  <si>
    <t>Análisis de capacidades para la oferta de nuevos programas.</t>
  </si>
  <si>
    <t>Revisión de capacidades para la oferta actual.</t>
  </si>
  <si>
    <t>3.P1. Formación para la vida</t>
  </si>
  <si>
    <t>3.P2. Gestión Social</t>
  </si>
  <si>
    <t>3.P3. Promoción de la Salud Integral</t>
  </si>
  <si>
    <t>3.P4. Gestión estratégica</t>
  </si>
  <si>
    <t>3.P5. PAI-UTP</t>
  </si>
  <si>
    <t>Formación para la responsabilidad social</t>
  </si>
  <si>
    <t>Formación para el desarrollo humano</t>
  </si>
  <si>
    <t>Formación Deportiva</t>
  </si>
  <si>
    <t>Formación artístico cultural</t>
  </si>
  <si>
    <t>Observatorio social</t>
  </si>
  <si>
    <t>Promoción Social</t>
  </si>
  <si>
    <t>Servicio Social Universitario, voluntariado y escuela de liderazgo</t>
  </si>
  <si>
    <t>Promoción en salud integral</t>
  </si>
  <si>
    <t>Casita Utepitos</t>
  </si>
  <si>
    <t>Gestión de alianzas y recursos</t>
  </si>
  <si>
    <t>Atención y orientación</t>
  </si>
  <si>
    <t>Difusión e información del PAI</t>
  </si>
  <si>
    <t>Reconocimiento de Grupos e Investigadores por Colciencias</t>
  </si>
  <si>
    <t>Política de prácticas</t>
  </si>
  <si>
    <t>Programa de apoyo a prácticas universitarias</t>
  </si>
  <si>
    <t>Gestión de servicios de extensión</t>
  </si>
  <si>
    <t>Programa de consolidación de la unidad de gestión tecnológica, innovación y emprendimiento</t>
  </si>
  <si>
    <t>Política de gestión tecnológica, innovación y emprendimiento</t>
  </si>
  <si>
    <t>5.P1. Internacionalización en casa</t>
  </si>
  <si>
    <t>Capacidades físicas y tecnológicas</t>
  </si>
  <si>
    <t>Recurso humano calificado</t>
  </si>
  <si>
    <t>Estrategias curriculares</t>
  </si>
  <si>
    <t>5.P2. Movilidad estudiantil internacional</t>
  </si>
  <si>
    <t>Lanzamiento de convocatorias</t>
  </si>
  <si>
    <t>5.P3. Socios académicos internacionales</t>
  </si>
  <si>
    <t>6.P1. Alianza Universidad - empresa - estado para la transferencia del conocimiento para los sectores y tecnologías más promisorias de la Ecorregión</t>
  </si>
  <si>
    <t>Alianza Universidad Empresa Estado para la transferencia de conocimiento a los sectores y tecnologías más promisorias de la Ecorregión.</t>
  </si>
  <si>
    <t>6.P3.Sistema universitario para la formulación y gestión de políticas públicas regionales</t>
  </si>
  <si>
    <t>Programas de postgrado en red</t>
  </si>
  <si>
    <t>Aporte de la UTP al Proyecto Paisaje Cultural Cafetero</t>
  </si>
  <si>
    <t>Plataforma natural y social del territorio como base para el desarrollo sostenible, la educación, la cultura y la cultura de paz.</t>
  </si>
  <si>
    <t>6.P6. Plataforma natural y social del territorio como base para el desarrollo sostenible, la cultura, la educación, y la cultura de paz</t>
  </si>
  <si>
    <t>7.P1. Inteligencia Institucional y del Contexto</t>
  </si>
  <si>
    <t>Implementación del sistema de vigilancia y monitoreo del entorno</t>
  </si>
  <si>
    <t>Inteligencia Institucional</t>
  </si>
  <si>
    <t>7.P2. Sociedad en Movimiento</t>
  </si>
  <si>
    <t>Políticas públicas gestionadas, proyectos estructurales y de alto impacto</t>
  </si>
  <si>
    <t>Sociedad en movimiento al interior de la UTP</t>
  </si>
  <si>
    <t>7.P3. Soporte a las Alianzas Estratégicas</t>
  </si>
  <si>
    <t>Acompañamiento a las alianzas existentes</t>
  </si>
  <si>
    <t>Rendición de Cuentas permanente</t>
  </si>
  <si>
    <t>Renovacion curricular</t>
  </si>
  <si>
    <t>Ejecución de Gestión Estratégica del campus</t>
  </si>
  <si>
    <t>Ejecución de Gestión sedes alternas</t>
  </si>
  <si>
    <t>Ejecución Sostenibilidad de la Infraestructura Física</t>
  </si>
  <si>
    <t>Ejecución de Sistemas de Información</t>
  </si>
  <si>
    <t>Avance en la ejecución del plan operativo Automatización de Espacios Físicos</t>
  </si>
  <si>
    <t>Avance en la ejecución del plan operativo Sostenibilidad de Hardware, software, equipo de laboratorio y talleres.</t>
  </si>
  <si>
    <t>Avance en la ejecución del plan operativo Sistemas de Comunicación</t>
  </si>
  <si>
    <t>Ejecución de Procesos de Gestión Humana</t>
  </si>
  <si>
    <t>Ejecución de Cultura Organizacional</t>
  </si>
  <si>
    <t>Ejecución de Modernización Administrativa</t>
  </si>
  <si>
    <t>Ejecución de Gestión Integral</t>
  </si>
  <si>
    <t>Ejecución de Gestión de sostenibilidad ambiental</t>
  </si>
  <si>
    <t>Ejecución de Optimización de Ingresos</t>
  </si>
  <si>
    <t>Ejecución de Nuevas líneas de financiamiento</t>
  </si>
  <si>
    <t>Ejecución de Racionalización del uso de los recursos</t>
  </si>
  <si>
    <t>Avance de Nivelación de competencias inciales</t>
  </si>
  <si>
    <t>Estudiantes valorados en todas las pruebas</t>
  </si>
  <si>
    <t>Avance de Articulación de la educación media con la educación superior</t>
  </si>
  <si>
    <t>Avance de Programa de Acompañamiento Académico</t>
  </si>
  <si>
    <t>Avance de Observatorio institucional</t>
  </si>
  <si>
    <t>Impacto de la estrategia de gestión del conocimiento sobre la comunidad Universitaria</t>
  </si>
  <si>
    <t>Porcentaje de graduados con información actualizada acorde con las variables de interés institucional</t>
  </si>
  <si>
    <t>Informes generados para uso y toma de decisiones en el marco de la Calidad Académica</t>
  </si>
  <si>
    <t>Avance de Formación integral</t>
  </si>
  <si>
    <t>Avance de Formación posgraduada</t>
  </si>
  <si>
    <t>Avance de Coordinación general de autoevaluación con fines de acreditación de programas de pregrado y posgrado</t>
  </si>
  <si>
    <t>Avance de Coordinación Técnica del proceso de Acreditación Institucional</t>
  </si>
  <si>
    <t>Avance de Revisión y actualización del Proyecto Educativo Institucional</t>
  </si>
  <si>
    <t>Avance de Renovacion curricular</t>
  </si>
  <si>
    <t>Avance de Diseño de estructura académico-administrativa para la educación virtual</t>
  </si>
  <si>
    <t>Avance de Estudio de factibilidad y selección de oferta virtual</t>
  </si>
  <si>
    <t>Avance de Sensibilización a la comunidad universitaria sobre la educación virtual en la UTP</t>
  </si>
  <si>
    <t>Avance de Análisis de capacidades para la oferta de nuevos programas</t>
  </si>
  <si>
    <t>Avance de Revisión de capacidades para la oferta actual</t>
  </si>
  <si>
    <t>Participaciones en acciones de formación para la responsabilidad social</t>
  </si>
  <si>
    <t>Participantes en acciones de formación para la responsabilidad social</t>
  </si>
  <si>
    <t>Participaciones en actividades para el desarrollo humano</t>
  </si>
  <si>
    <t>Participantes en actividades para el desarrollo humano</t>
  </si>
  <si>
    <t>Participantes en actividades para la actividad física recreativa y uso del tiempo libre</t>
  </si>
  <si>
    <t>Participaciones en actividades para la actividad física recreativa y uso del tiempo libre</t>
  </si>
  <si>
    <t>Participantes en actividades de formación artístico cultural</t>
  </si>
  <si>
    <t>Participaciones en actividades de formación artístico cultural</t>
  </si>
  <si>
    <t>Participaciones de asistentes a actividades artístico culturales</t>
  </si>
  <si>
    <t>Número de productos elaborados por el observatorio social</t>
  </si>
  <si>
    <t>Número de estudiantes apoyados</t>
  </si>
  <si>
    <t>Número de atenciones por parte de promoción social</t>
  </si>
  <si>
    <t>Número de personas participantes en actividades de voluntariado y escuela de liderazgo</t>
  </si>
  <si>
    <t>Número de personas impactadas en actividades de servicio social, voluntariado y escuela de liderazgo</t>
  </si>
  <si>
    <t>Participaciones en promoción de la salud integral</t>
  </si>
  <si>
    <t>Participantes en promoción de la salud integral</t>
  </si>
  <si>
    <t>Gestión de recursos para la promoción institucional</t>
  </si>
  <si>
    <t>Número de alianzas para la Responsabilidad Social</t>
  </si>
  <si>
    <t>Número de estudiantes orientados</t>
  </si>
  <si>
    <t>Avance en el plan operativo para la difusión e información del PAI (en esta se incluiran los informes dirigidos a las facultades y dependencias).</t>
  </si>
  <si>
    <t xml:space="preserve">% Ejecución del Plan de Acción del Fomento a la actividad investigativa de estudiantes de pregrado </t>
  </si>
  <si>
    <t>% Ejecución del Plan de Acción de Convocatorias internas y externas para la financiación de proyectos</t>
  </si>
  <si>
    <t>% Ejecución del Plan de Acción  de Reconocimiento de Grupos e Investigadores por Colciencias</t>
  </si>
  <si>
    <t>Ejecución de Política Editorial</t>
  </si>
  <si>
    <t>% Ejecución de Política de Investigaciones</t>
  </si>
  <si>
    <t>Ejecución de Política de propiedad intelectual</t>
  </si>
  <si>
    <t>% Ejecución de Política de Extensión</t>
  </si>
  <si>
    <t>% Ejecución de Política de Prácticas</t>
  </si>
  <si>
    <t>% de Ejecución del Plan de acción para la elaboración de la Política de gestión tecnológica, innovación y emprendimiento</t>
  </si>
  <si>
    <t>Número de estudiantes vinculados al programa de Prácticas Universitarias</t>
  </si>
  <si>
    <t>Número de visitas realizadas a empresas e instituciones</t>
  </si>
  <si>
    <t>Ejecución de Articulación de actores internos y externos de Universidad Empresa Estado</t>
  </si>
  <si>
    <t>Número de capacitaciones realizadas a docentes y personal administrativo en el manejo y creación de actividades de extensión en el aplicativo.</t>
  </si>
  <si>
    <t>% Ejecución del Plan de Acción del Programa de consolidación la unidad de gestión tecnológica, innovación y emprendimiento</t>
  </si>
  <si>
    <t>Número de reportes de estudiantes en curso de ingles</t>
  </si>
  <si>
    <t>Matrículas de estudiantes en cursos de inglés</t>
  </si>
  <si>
    <t>Estudiantes que presentaron prueba de suficiencia en lengua inglesa</t>
  </si>
  <si>
    <t>Estudiantes que presentaron prueba de clasificación en lengua inglesa</t>
  </si>
  <si>
    <t>Personas atendidas por el área de extensión del ILEX</t>
  </si>
  <si>
    <t>Desarrollo de la estrategia de blended-learning</t>
  </si>
  <si>
    <t>Número de administrativos en formación de lengua extranjera</t>
  </si>
  <si>
    <t>Número de docentes en formación de lengua extranjera</t>
  </si>
  <si>
    <t>Número de conferencias magistrales exponiendo oportunidades internacionales</t>
  </si>
  <si>
    <t>Número de actividades con Socios Académicos Internacionales</t>
  </si>
  <si>
    <t>Número de reuniones o talleres con entidades externas para promover la internacionalización</t>
  </si>
  <si>
    <t>Número de enlaces activos de internacionalización por facultad</t>
  </si>
  <si>
    <t>Grupos de investigación de la UTP que apoyan observatorios de la Ecorregión</t>
  </si>
  <si>
    <t>Observatorios apoyados con procesos de transferencia de conocimiento</t>
  </si>
  <si>
    <t>Programas de postgrados en red</t>
  </si>
  <si>
    <t>Ejecución de Gestión ambiental comunidades</t>
  </si>
  <si>
    <t>Ejecución de Uso de la agro biodiversidad en la Ecoregión Eje Cafetro</t>
  </si>
  <si>
    <t>Número De actividades a nivel regional con la participación de la UTP en temas ambientales, sociales, la educación, la cultura y cultura de paz</t>
  </si>
  <si>
    <t>Ejecución de Implementación del sistema de vigilancia y monitoreo del entorno</t>
  </si>
  <si>
    <t>Personas capacitadas en el sistema de información estratégico</t>
  </si>
  <si>
    <t>Ejecución de Inteligencia Institucional</t>
  </si>
  <si>
    <t>Reeditores formados</t>
  </si>
  <si>
    <t>Políticas públicas de la sociedad en movimiento gestionadas ante las instancias pertinentes (local y departamental)</t>
  </si>
  <si>
    <t>Número de Proyectos de la sociedad en movimiento construidos y en ejecución</t>
  </si>
  <si>
    <t>Número de instituciones o entidades que se vinculan formalmente a la sociedad en movimiento</t>
  </si>
  <si>
    <t>Número total de personas de la comunidad universitaria UTP difundidas por los reeditores</t>
  </si>
  <si>
    <t>Participación de las instancias de la Universidad en los propósitos de la sociedad en movimiento</t>
  </si>
  <si>
    <t>Nodo (Ejecución de Acompañamiento a las Alianzas Existentes)</t>
  </si>
  <si>
    <t>Nivel de implementación del sistema de gerencia para las alianzas estratégicas</t>
  </si>
  <si>
    <t>Nodo (Ejecución de Rendición de cuentas permanente)</t>
  </si>
  <si>
    <t>Formalización del Centro y su reconocimiento (Ejecución plan de trabajo)</t>
  </si>
  <si>
    <t>Vinculación de las facultades de la Universidad en el proyecto Red de Nodos Innovación, Ciencia y Tecnología</t>
  </si>
  <si>
    <t>Sistemas de información utilizados al servicio de los proyectos de innovación en sector KPO</t>
  </si>
  <si>
    <t>Ejecución plan de Trabajo Red de Nodos 2017</t>
  </si>
  <si>
    <t>Ejecución plan de Trabajo UDA 2017</t>
  </si>
  <si>
    <t>Proyecto Transversal.  Gestión de la comunicación y la promoción institucional</t>
  </si>
  <si>
    <t>Gestión de la comunicación corporativa</t>
  </si>
  <si>
    <t>Gestión de la comunicación organizacional</t>
  </si>
  <si>
    <t>Gestión de la comunicación informativa</t>
  </si>
  <si>
    <t>Gestión de la comunicación movilizadora</t>
  </si>
  <si>
    <t>Avance de plan Operativo para el diseño e implementación de la estrategia para la comunicación corporativa</t>
  </si>
  <si>
    <t>Porcentaje de dependencias que gestionan procesos comunicativos para la interacción con los distintos actores de la comunidad Universitaria</t>
  </si>
  <si>
    <t>Número de publicaciones realizadas en medios propios</t>
  </si>
  <si>
    <t>Número de publicaciones en medios de comunicación impresos locales</t>
  </si>
  <si>
    <t>Avance en el plan de acción para la consolidación de la gestión de la comunicación movilizadora</t>
  </si>
  <si>
    <t>Número de espacios en los medios institucionales para la publicación de información producida por los colectivos.</t>
  </si>
  <si>
    <t>Gestión de la relación UEE</t>
  </si>
  <si>
    <t>CARACTERISTICA</t>
  </si>
  <si>
    <t>Características relacionadas</t>
  </si>
  <si>
    <t>Ninguno</t>
  </si>
  <si>
    <t>Nivel</t>
  </si>
  <si>
    <t>Estratégico - Direccionamiento Institucional</t>
  </si>
  <si>
    <t>Misionales - Docencia</t>
  </si>
  <si>
    <t>Misionales - Investigación e Innovación</t>
  </si>
  <si>
    <t>Desarrollo Institucional</t>
  </si>
  <si>
    <t>Cobertura con calidad</t>
  </si>
  <si>
    <t>Bienestar Institucional</t>
  </si>
  <si>
    <t>Investigación, Innovación y Extensión</t>
  </si>
  <si>
    <t>Internacionalización</t>
  </si>
  <si>
    <t>Impacto Regional</t>
  </si>
  <si>
    <t>Alianzas Estratégicas</t>
  </si>
  <si>
    <t>Supuestos</t>
  </si>
  <si>
    <t>Este indicador es un meta dato que comprende los avances a nivel de cada componente y donde cada uno tiene un porcentaje de ponderación.
Componentes: Desarrollo Físico y Sostenibilidad, Desarrollo informático y Comunicaciones, Desarrollo Humano y Organizacional y Desarrollo Financiero.</t>
  </si>
  <si>
    <t>EA = DFS*23,3% + DIC*23,3% + DHO*30% + DF*23,4%
DFS: Desarrollo físico y sostenibilidad
DIC: Desarrollo informático y comunicaciones
DHO: Desarrollo humano y organizacional
DF: Desarrollo financiero</t>
  </si>
  <si>
    <t>Indicadores de Plan de Desarrollo Institucional
Protocolo DES0001</t>
  </si>
  <si>
    <t>Contar con los recursos técnicos, financieros, humanos y tecnológicos, necesario para llevar a cabo el Objetivo.</t>
  </si>
  <si>
    <t>Lina Magali Zapata García</t>
  </si>
  <si>
    <t>Eficiencia Administrativa</t>
  </si>
  <si>
    <t>Resultado 2016</t>
  </si>
  <si>
    <t>Meta 2018</t>
  </si>
  <si>
    <t>Meta 2019</t>
  </si>
  <si>
    <t>Programas acreditados de alta calidad (Pregrado)</t>
  </si>
  <si>
    <t>Número de programas academicos de pregrado de la Institucion con Acreditacion de alta Calidad, Se incluyen conceptos favorables del Consejo Nacional de Acreditación</t>
  </si>
  <si>
    <t>Número</t>
  </si>
  <si>
    <t xml:space="preserve">
(No.de programas de pregrado acreditados de alta calidad o con concepto de pares de cumplimiento en alto grado)
</t>
  </si>
  <si>
    <t>Resoluciones Acreditación programas de Pregrado
Protocolo COB 0004</t>
  </si>
  <si>
    <t>* La voluntad de los programas  académicos de posgrado para iniciar su proceso de autoevaluación con miras a la acreditación de alta calidad.
* Tiempo estándar en el Consejo Nacional de Acreditación para la realización de su logística interna.</t>
  </si>
  <si>
    <t xml:space="preserve">Jhoniers Gilberto Guerrero Erazo </t>
  </si>
  <si>
    <t>Programas acreditados de alta calidad (Posgrado)</t>
  </si>
  <si>
    <t>Número de programas académicos de posgrado de la Institución con Acreditación de alta Calidad. Se incluyen conceptos favorables del Consejo Nacional de Acreditación</t>
  </si>
  <si>
    <t>Número de programas de posgrado acreditados de alta calidad de la UTP</t>
  </si>
  <si>
    <t>Resoluciones Acreditación programas de Posgrado
Protocolo COB 0005</t>
  </si>
  <si>
    <t>* La voluntad de los programas  academicos para iniciar su proceso de autoevaluacion con miras a la acreditacion de alta calidad.
*  Tiempo estándar en el Consejo Nacional de Acreditación para la realización de su logística interna.</t>
  </si>
  <si>
    <t xml:space="preserve">Estudiantes matriculados (Absorción de la educación media) </t>
  </si>
  <si>
    <t>Estudiantes de Risaralda matriculados en primer curso de pregrado en el periodo n sobre el total de graduados de la educación media en Risaralda en el periodo 
n – 1.</t>
  </si>
  <si>
    <t>porcentaje</t>
  </si>
  <si>
    <t>Fórmula: 
(Estudiantes de Risaralda matriculados en primer curso de pregrado en el periodo n) / (Graduados de la educación media en Risaralda en el periodo (n – 1)) * 100</t>
  </si>
  <si>
    <t>*Listados estudiantes matriculados en primer semestre en la UTP.
*Información suministrada por las secretarias de educación municipal y Departamental y el Ministerio de Educación Nacional
Protocolo COB 0001</t>
  </si>
  <si>
    <t>Las políticas de las Administraciones Municipales y Departamentales tienden a incrementar el numero de estudiantes graduados de la educación Media en el Departamento, mientras que el numero de estudiantes que ingresan a la UTP tiende a estabilizarse por cuestiones de capacidad de la Institución.</t>
  </si>
  <si>
    <t>Participación de la UTP en la Oferta Posgraduada de Risaralda</t>
  </si>
  <si>
    <t xml:space="preserve">Estudiantes matriculados por primera vez en programas de posgrado en la UTP sobre el total de estudiantes en primer curso en programas de posgrado ofertados en Risaralda (SNIES) </t>
  </si>
  <si>
    <t>(Estudiantes matriculados por primera vez en programas de posgrado en la UTP)/(Total de estudiantes en primer curso en programas de posgrado ofertados en Risaralda (SNIES))</t>
  </si>
  <si>
    <t>*Listados estudiantes matriculados en primer semestre en la UTP.
*Información suministrada por el Ministerio de Educación Nacional y el observatorio laboral para la educación.
Protocolo COB 0006</t>
  </si>
  <si>
    <t>La creación de nuevos programas de posgrado en la Institución
El incremento de la demanda regional de programas de educación posgraduada</t>
  </si>
  <si>
    <t>Absorción de la Educación Superior (posgrado)</t>
  </si>
  <si>
    <t>Estudiantes de Risaralda matriculados en primer curso de posgrado en el periodo n sobre el total de graduados de pregrado en Risaralda en el periodo (n – 1)</t>
  </si>
  <si>
    <t>(Número de estudiantes de Risaralda matriculados en primer curso de posgrado (n)) / (Número de estudiantes graduados de pregrado en el Dpto. (n-1))</t>
  </si>
  <si>
    <t>*Listados estudiantes matriculados en primer semestre en la UTP.
*Información suministrada por el Ministerio de Educación Nacional y el observatorio laboral para la educación.
Protocolo COB 0002</t>
  </si>
  <si>
    <t xml:space="preserve">Estudiantes graduados por cohorte </t>
  </si>
  <si>
    <t xml:space="preserve">Porcentaje de estudiantes graduados por cohorte
</t>
  </si>
  <si>
    <t>listados de cohortes a evaluar por programa academico
Protocolo COB 0003</t>
  </si>
  <si>
    <t>La voluntad de las facultades y programas para implementar estrategias que tiendan a incrementar el numero de estudiantes graduados por cohorte</t>
  </si>
  <si>
    <t>Calidad de vida en contextos universitarios con responsabilidad social</t>
  </si>
  <si>
    <t>Metadato compuesto por los resultados de los componentes que conforman el objetivo de Bienestar Institucional: Formación Integral,  Gestión Social, Promoción de la Salud Integral, Gestión de la comunicación y la promoción institucional.</t>
  </si>
  <si>
    <t>Calidad de vida = Componentes de Formación para la vida * (20%) + Componentes de * Promoción de la salud * (20%) + Componentes de Gestión Social * (20%) + Componentes del PAI * (20%) + Componentes de Gestión Estratégica (20%).</t>
  </si>
  <si>
    <t>Los soportes de los indicadores incluidos en el cálculo
Protocolo del indicador N° BIE0001</t>
  </si>
  <si>
    <t>Disponibilidad de recursos. Continuidad de los procesos.</t>
  </si>
  <si>
    <t>Diana Patricia Gómez Botero</t>
  </si>
  <si>
    <t>Permanencia y camino al egreso de estudiantes apoyados y atendidos por la VRSBU</t>
  </si>
  <si>
    <t>Establece el porcentaje de estudiantes que han recibido apoyos y/o servicios de la Vicerrectoría de Responsabilidad Social y Bienestar Institucional en un semestre académico y que continúan sus estudios en el periodo siguiente, aprobando al menos 9 créditos académicos en el semestre que reciben el apoyo y/o servicio. Adicional a ello también son considerados los estudiantes que obtienen egreso exitoso.</t>
  </si>
  <si>
    <t>(Número de estudiantes apoyados y/o atendidos por la VRSBU que terminaron semestre con matricula activa con un número determinado de créditos y que continuaron en la universidad) / (Número de estudiantes apoyados y/o atendidos por la VRSBU).</t>
  </si>
  <si>
    <t>Listados de estudiantes apoyados y/o atendidos. Listado de estudiantes matriculados con nota de semestre y número de creditos aprobados.
Protocolo del indicador N° BIE0002</t>
  </si>
  <si>
    <t>Número de artículos publicados en los índex internacionales</t>
  </si>
  <si>
    <t>Establece el número de artículos publicados por docentes de la Universidad  en los Índex internacionales y que estén relacionados en las bases de datos de  SCOPUS e ISI.</t>
  </si>
  <si>
    <t>Unidad absoluta</t>
  </si>
  <si>
    <t xml:space="preserve"> ∑ No de Artículos publicados en los Índex Internacionales  </t>
  </si>
  <si>
    <t>Listado de artículos publicados en el año n utilizando como fuente de información SCOPUS.
Protocolo del indicador N° INV 0004</t>
  </si>
  <si>
    <t>Incremento anual del 10% en la publicación de artículos de este tipo, teniendo en cuenta los nuevos criterios establecidos por Colciencias para la medición de grupos de investigación.</t>
  </si>
  <si>
    <t>Marta Leonor Marulanda Ángel</t>
  </si>
  <si>
    <t>Porcentaje de proyectos de investigación apropiados por la sociedad</t>
  </si>
  <si>
    <t xml:space="preserve">Realiza la medición de la contribución a la solución de problemas y necesidades en los sectores académicos, científicos, industriales, comerciales, gubernamentales, de servicios, sociales, culturales y ambientales. </t>
  </si>
  <si>
    <t>% Proyectos Apropiados=  (No de Proyectos finalizados en los últimos cinco años  Apropiados por la Sociedad )/(No de Proyectos finalizados en los últimos cinco años)</t>
  </si>
  <si>
    <t>Listado de proyectos concluidos en los últimos cinco años. Certificación de Apropiación por la Sociedad
Protocolo del indicador N° INV 0003</t>
  </si>
  <si>
    <t>Número de contratos de transferencia de resultados de la propiedad intelectual: patentes, secretos empresariales, licencias de software, marcas, etc</t>
  </si>
  <si>
    <t>Medir el grado de transferencia de los resultados de la propiedad intelectual, cuantificando los contratos derivados de procesos académicos, como contribución al desarrollo socioeconómico y al fortalecimiento de alianzas estratégicas con los sectores empresarial, estado y sociedad.</t>
  </si>
  <si>
    <t>Unidad Absoluta</t>
  </si>
  <si>
    <t xml:space="preserve">∑ Contratos de Transferencia </t>
  </si>
  <si>
    <t>Contratos de transferencia de resultados de la propiedad intelectual: patentes, secretos empresariales, licencias de software, marcas, etc.
Protocolo del indicador N° INV 0001</t>
  </si>
  <si>
    <t>Realizar los contactos con las empresas o instituciones interesadas en los resultados.  Que los resultados sean transferibles.</t>
  </si>
  <si>
    <t>Internacionalización de la Universidad</t>
  </si>
  <si>
    <t>Metadato que reune la ponderación de la internacionalización en casa (sensibilización hacia el proceso de internacionalización de programas, formación de la comunidad universitaria en lengua extranjera),  movilidad estudiantil internacional y actividad con  socios académicos internacionales (movilidad internacional en ambas vías, ponencias internacionales, profesores internacionales visitantes, trabajo de investigación en redes internacionales)</t>
  </si>
  <si>
    <t xml:space="preserve">(Indicador de Componente Nivel de Internacionalización x 70%)+ (Indicador de Componente de Gestión de Información x 30%). </t>
  </si>
  <si>
    <t>Protocolo INT0001 + Soportes registrados en los componentes</t>
  </si>
  <si>
    <t xml:space="preserve">Las políticas migratorias tanto de Colombia como de los países extranjeros favorecen la movilidad internacional a nivel de la Educación Superior. El compromiso de la alta dirección de la universidad facilita los presupuestos y medios para promover la internacionalización. Los decanos y  los directores de programa promueven el uso de estrategias encaminadas a la internacionalización en casa. </t>
  </si>
  <si>
    <t>Rector</t>
  </si>
  <si>
    <t>Desempeño institucional en alcanzar el impacto regional</t>
  </si>
  <si>
    <t>Mide el desarrollo de capacidades para la generación de conocimiento en la UTP que impacte positivamente la región.</t>
  </si>
  <si>
    <t>Desempeño institucional en alcanzar el impacto regional = (Direccionamiento estratégico de los ámbitos de la tecnología y la producción) * 40% + (Direccionamiento estratégico del ámbito del conocimiento) * 20% + (Direccionamiento estratégico del ámbito de la sociedad y ambiente) * 40%</t>
  </si>
  <si>
    <t>Resultados de cada uno de los propósitos del objetivo institucional
Protocolo del indicador IMP 0001</t>
  </si>
  <si>
    <t xml:space="preserve">Trabajo en red articulado con academia, empresarios, administraciones locales, departamentales y entidades de carácter regional. </t>
  </si>
  <si>
    <t>Oscar Arango</t>
  </si>
  <si>
    <t>Número de alianzas estratégicas activas</t>
  </si>
  <si>
    <t>Medir la eficiencia en el incremento de capacidades por medio de las alianzas estratégicas</t>
  </si>
  <si>
    <t xml:space="preserve">Número total de alianzas estratégicas activas
</t>
  </si>
  <si>
    <t>Documento de creación de alianzas e Informe de gestión de Coordinador de Alianzas
 Protocolo PDI ALI 0001</t>
  </si>
  <si>
    <t>Existe la Voluntad y motivación del posible aliado para establecer la alianza estratégica y mantenerse activa dentro de ella.</t>
  </si>
  <si>
    <t>Francisco Antonio Uribe Gomez</t>
  </si>
  <si>
    <t>Participación de los grupos de interés en las alianzas de la institución</t>
  </si>
  <si>
    <t>Medir de manera porcentual la participación de los grupos de interés en las alianzas de la Universidad</t>
  </si>
  <si>
    <t>(Número de grupos de interés que poseen alianzas estratégicas activas )/(Número de grupos de interés identificados por la universidad))*100</t>
  </si>
  <si>
    <t xml:space="preserve"> Protocolo PDI ALI 0002</t>
  </si>
  <si>
    <r>
      <t>PEGC = (1/n)*∑(NEGC</t>
    </r>
    <r>
      <rPr>
        <vertAlign val="subscript"/>
        <sz val="9"/>
        <rFont val="Calibri"/>
        <family val="2"/>
        <scheme val="minor"/>
      </rPr>
      <t>i</t>
    </r>
    <r>
      <rPr>
        <sz val="9"/>
        <rFont val="Calibri"/>
        <family val="2"/>
        <scheme val="minor"/>
      </rPr>
      <t>/NEMC</t>
    </r>
    <r>
      <rPr>
        <vertAlign val="subscript"/>
        <sz val="9"/>
        <rFont val="Calibri"/>
        <family val="2"/>
        <scheme val="minor"/>
      </rPr>
      <t>i</t>
    </r>
    <r>
      <rPr>
        <sz val="9"/>
        <rFont val="Calibri"/>
        <family val="2"/>
        <scheme val="minor"/>
      </rPr>
      <t>)*100 
PEGC: Porcentaje de estudiantes graduados por cohorte.
NEGC: Número de estudiantes graduados de la cohorte i.</t>
    </r>
  </si>
  <si>
    <t>OBJETIVO INSTITUCIONAL</t>
  </si>
  <si>
    <t>Nombre indicador</t>
  </si>
  <si>
    <t>Componente</t>
  </si>
  <si>
    <t>DESARROLLO INSTITUCIONAL</t>
  </si>
  <si>
    <t>DESARROLLO FISICO Y SOSTENIBILIDAD 
DFS</t>
  </si>
  <si>
    <t>Índice de Construcción (IC)</t>
  </si>
  <si>
    <t>M2 totales construidos con relación al área ocupada en los primeros pisos de las edificaciones.</t>
  </si>
  <si>
    <t>Razón</t>
  </si>
  <si>
    <t xml:space="preserve">
IC= MC/MAO 
MC: Metros cuadrados construidos.
MAO: Metros cuadrados de área ocupada en primeros pisos.
</t>
  </si>
  <si>
    <t>Protocolo DES0101</t>
  </si>
  <si>
    <t>Contar con los recursos financieros para desarrollar los proyectos de infraestructura física en el campus universitario, definidos en el plan operativo.</t>
  </si>
  <si>
    <t>Victoria Luisa Aristizábal M.</t>
  </si>
  <si>
    <t>Atención de las  necesidades externas (PANEFA)</t>
  </si>
  <si>
    <t>Medición de solicitudes de adecuación física y asignación de espacios atendidas frente al total de requerimientos en espacios alternos</t>
  </si>
  <si>
    <t>PANEFA = (NAEFA/NREFA)*100
NAEFA: Necesidades atendidas en espacios físicos alternos de la universidad.
NREFA: Necesidades registradas de espacios físicos alternos de la universidad.</t>
  </si>
  <si>
    <t>Protocolo DES0103</t>
  </si>
  <si>
    <t>Se debe asegurar el mantenimiento y solicitudes puntuales en las sedes alternas existentes y dar la posibilidad de nuevas sedes alternas.</t>
  </si>
  <si>
    <t>Cobertura de equipamientos (CE)</t>
  </si>
  <si>
    <t>Capacidad de aulas, laboratorios, salas de cómputo, áreas de uso especializado, cafeterías, oficinas, auditorios y salas múltiples, áreas de servicios, circulaciones y áreas libres en relación con la población</t>
  </si>
  <si>
    <t xml:space="preserve">CE= MUS/PPU
MUS: Metros cuadrados por uso de suelo.
PPU: Población por uso.
</t>
  </si>
  <si>
    <t>Protocolo DES0104</t>
  </si>
  <si>
    <t>Una vez se realicen nuevas construcciones de apoyo a la academia aumentan los indicadores de capacidad de los espacios.</t>
  </si>
  <si>
    <t>Gestión Ambiental Universitaria (GAU)</t>
  </si>
  <si>
    <t xml:space="preserve">El Indicador Gestión Ambiental Universitaria se desarrolla como un metadato y mide diferentes variables del desarrollo de la dimensión ambiental dentro del campus, tales como áreas en conservación, especies de flora en conservación, cultura ambiental, educación ambiental, Residuos sólidos  comunes recuperables (eficiencia en el uso de los recursos naturales) y eficiencia de los sistemas de tratamiento de aguas residuales (disminución de los impactos ambientales de la Universidad). </t>
  </si>
  <si>
    <t>Promedio Ponderado</t>
  </si>
  <si>
    <r>
      <rPr>
        <b/>
        <sz val="11"/>
        <rFont val="Calibri"/>
        <family val="2"/>
        <scheme val="minor"/>
      </rPr>
      <t xml:space="preserve">GAU = ((HA*0,5)+(NE*0,5))+((FA*0,167)+(ADCS*0,167)+(DCS*0,167)+(ECS*0,167)+(RSCR*0,167)+(TAR*0,167))/2
</t>
    </r>
    <r>
      <rPr>
        <sz val="11"/>
        <rFont val="Calibri"/>
        <family val="2"/>
        <scheme val="minor"/>
      </rPr>
      <t>HA: ha. De bosque en conservación *100/áreas total en ha. Campus universitario
NE: Cambio. No de especies de flora existentes en conservación en el área del Jardín Botánico y bosques de la UTP
FA: No de facultades que desarrollan propuestas de dimensión ambiental en los  currículos / Total de Facultades
ADCS: No de Activos (planta y transitorios) capacitados y sensibilizados frente a la dimensión ambiental   ADS=∑ ((Adtivos sensibilizados*fp/total Adtivos)+(Adtivos capacitados*(1-fp)/total Adtivos))*100
DCS: No de docentes (planta, transitorios y catedráticos) capacitados y sensibilizados  frente a la dimensión ambiental  DCS=∑ ((Doc sensibilizados*fp/total doc)+(Doc capacitados*(1-fp)/total doc))*100
ECS: No de estudiantes de pregrado capacitados y sensibilizados frente a la dimensión ambiental  ES=∑ ((Est sensibilizados*fp/total est)+(Est capacitados*(1-fp)/total est))*100
RSCR: % de residuos sólidos comunes recuperables= (CRSCR/TRSCR) * 100
TAR: % de eficiencia de sistema de tratamiento de aguas residuales</t>
    </r>
  </si>
  <si>
    <t>Protocolo DES0102</t>
  </si>
  <si>
    <t>Compromiso Institucional para la implementación de la Política Ambiental y otros. 
Disponibilidad de Recursos financieros
Normatividad Nacional de carácter ambiental con mayores requerimientos para la institución. 
Participación de los actores en las actividades de sensibilización y capacitación.</t>
  </si>
  <si>
    <t>Jorge Hugo García Sierra</t>
  </si>
  <si>
    <t>DESARROLLO INFORMATICO Y COMIUNICACIONES
DIC</t>
  </si>
  <si>
    <t>Sistemas de Información (SI)</t>
  </si>
  <si>
    <t>Necesidades de software a Sistematizar por procesos</t>
  </si>
  <si>
    <r>
      <rPr>
        <b/>
        <sz val="11"/>
        <color theme="1"/>
        <rFont val="Arial Narrow"/>
        <family val="2"/>
      </rPr>
      <t xml:space="preserve">SI = ( ∑(Ponderación Desarrollo de Software * % de avance del desarrollo de software) / Tn ) * 100
</t>
    </r>
    <r>
      <rPr>
        <sz val="11"/>
        <color theme="1"/>
        <rFont val="Arial Narrow"/>
        <family val="2"/>
      </rPr>
      <t xml:space="preserve">
Tn: Total de necesidades de software por año</t>
    </r>
  </si>
  <si>
    <t>Seguimiento al proyecto Sistemas de información
Protocolo DES 0201</t>
  </si>
  <si>
    <t>Contar con el presupuesto necesario para desarrollar todas las actividades propuestas.</t>
  </si>
  <si>
    <t>Diana Patricia Jurado Ramírez</t>
  </si>
  <si>
    <t>Automatización de recursos físicos (AF)</t>
  </si>
  <si>
    <t>Edificios, los servicios a automatizar (agua, energía, cámaras, sensores, controles de acceso, etc.)</t>
  </si>
  <si>
    <t>AF = (∑ de servicios automatizados por edificio a la fecha/ Total de servicios por automatizar) * 100</t>
  </si>
  <si>
    <t>Seguimiento al proyecto Automatización de Espacios Físicos
Protocolo DES 0203</t>
  </si>
  <si>
    <t>Sostenibilidad de Hardware, Software, Equipo de laboratorio y Talleres (SHSLT)</t>
  </si>
  <si>
    <t>Actividades (compra, reposición, mantenimientos, entre otros)</t>
  </si>
  <si>
    <t>SHSLT = ∑(Ponderación Actividades * % Actividad)</t>
  </si>
  <si>
    <t>Seguimiento al proyecto Sostenibilidad de Software y Hardware, Equipos de laboratorios y talleres
Protocolo DES 0202</t>
  </si>
  <si>
    <t>Sistemas de comunicación (SC)</t>
  </si>
  <si>
    <t>MTIC (Telefonía fija, servicios móviles, servicios de valor agregado (Internet, banda ancha, intranet), radio, televisión, entre otros)</t>
  </si>
  <si>
    <t>∑_(k=0)^n〖(Ponderación Actividades)*% Actividades〗</t>
  </si>
  <si>
    <t>Seguimiento al proyecto Sistemas de Comunicación
Protocolo DES 0204</t>
  </si>
  <si>
    <t>Oswaldo Agudelo González</t>
  </si>
  <si>
    <t>DESARROLLO FINANCIERO 
DF</t>
  </si>
  <si>
    <t>Cumplimiento en el aporte a la investigación y Bienestar establecido en el Estatuto General (AI&amp;B)</t>
  </si>
  <si>
    <t>Contempla los aportes del presupuesto base de funcionamiento de cada vigencia otorgados para Investigación y Bienestar establecidos en la Ley 30 de 1992 y en el Estatuto Presupuestal de la Universidad Tecnológica de Pereira</t>
  </si>
  <si>
    <t xml:space="preserve">AI&amp;B = 50%AI + 50% AB
AI: % Aporte Investigación (5% Artículo 12 del Estatuto General de la Universidad Tecnológica de Pereira)
AB: % Aporte Bienestar (2% Artículo 12 del Estatuto General de la Universidad Tecnológica de Pereira)
</t>
  </si>
  <si>
    <t>Presentación de presupuesto al Consejo Superior
Protocolo DES0402</t>
  </si>
  <si>
    <t>Cambio en la normatividad</t>
  </si>
  <si>
    <t xml:space="preserve">Lina Magali Zapata García </t>
  </si>
  <si>
    <t>% de necesidades de funcionamiento atendidas con el presupuesto de la vigencia (%NFP)</t>
  </si>
  <si>
    <t>Contempla el porcentaje de las necesidades de funcionamiento identificadas por el área académica y administrativa en el ejercicio de proyección de presupuesto de cada vigencia y que fueron atendidas con el presupuesto aprobado</t>
  </si>
  <si>
    <t xml:space="preserve">
%NFP = NF / PF
NF: Necesidades de funcionamiento
PF: Presupuesto aprobado funcionamiento
</t>
  </si>
  <si>
    <t>Archivos de distribución de presupuesto
Protocolo DES0405</t>
  </si>
  <si>
    <t>Leyes, Decretos, Acuerdos tanto internos como externos que afecten la distribución de recursos al financiamiento institucional</t>
  </si>
  <si>
    <t>% de cubrimiento del presupuesto de gastos con los recursos de Transferencia de la Nación (%CPTN)</t>
  </si>
  <si>
    <t>Contempla los recursos otorgados como transferencia de la Nación durante la vigencia y que financiaron la ejecución de gastos</t>
  </si>
  <si>
    <t>% CPTN = TN / TEG
TEG: Total de ejecución de gastos
TN: Ejecución de gastos con Transferencia Recursos Nación</t>
  </si>
  <si>
    <t>Informes de ejecución presupuestal de gastos
Protocolo DES0401</t>
  </si>
  <si>
    <t>Leyes, Decretos, Acuerdos que afecten la transferencia de la Nación para la financiación del presupuesto institucional</t>
  </si>
  <si>
    <t>Nuevas líneas de financiamiento a la base presupuestal (NLFBP)</t>
  </si>
  <si>
    <t>Contempla los ingresos adicionales obtenidos durante la vigencia a la base presupuestal de funcionamiento y/o inversión</t>
  </si>
  <si>
    <t xml:space="preserve"> NLFBP = ∑RNOBP / RNPBP
RNOBP: Recursos nuevos obenidos durante la vigencia a la base presupuestal
 RNPBP: Recursos nuevos proyectados a la base presupuestal</t>
  </si>
  <si>
    <t>Informes de ejecución presupuestal de ingresos, Decreto de liquidación de presupuesto, Acuerdos internos
Protocolo DES0403</t>
  </si>
  <si>
    <t xml:space="preserve">Leyes, Decretos, Acuerdos que afecten la transferencia de la Nación </t>
  </si>
  <si>
    <t>Racionalización del uso de los recursos (RUR)</t>
  </si>
  <si>
    <t>Contempla la intervención y  racionalización de servicios y/o procesos identificados en el plan operativo</t>
  </si>
  <si>
    <t>RUR = NSI / NSPPDI
NSI: # de Servicios intervenidos y racionalizados
NSPPDI: # de servicios proyectados a intervenir en el PDI</t>
  </si>
  <si>
    <t>Protocolo 
DES 0404</t>
  </si>
  <si>
    <t>Dificultades en la medición del indicador por falta de información</t>
  </si>
  <si>
    <t>DESARROLLO HUMANO Y ORGANIZACIONAL 
DHO</t>
  </si>
  <si>
    <t>Ejecución de procesos para el desarrollo del talento humano (PGH)</t>
  </si>
  <si>
    <t>El indicador mide  el porcentaje de ejecución de las macro actividades estipuladas en el plan operativo de procesos de gestión humana</t>
  </si>
  <si>
    <t>PGH = ∑ DPi
Dpi=Porcentaje de cumplimiento de las macro actividades del plan operativo Procesos de Gestión Humana.</t>
  </si>
  <si>
    <t>Plan Operativo de la vigencia
Registro de Asistencia
Actas
Protocolo DES0001</t>
  </si>
  <si>
    <t xml:space="preserve">Contar con asesor para desarrollo e implementación de carrera administrativa y Modelo de competencias.
Facilitadores para capacitación, Personal de apoyo para ampliación de cobertura del programa de salud ocupacional.
Elaboración de software por parte de la División de sistemas para evaluación de desempeño. </t>
  </si>
  <si>
    <t>Lina Constanz a Orozco</t>
  </si>
  <si>
    <t>Resultados de Medición de la Cultura Organizacional (CO)</t>
  </si>
  <si>
    <t>El presente indicador mide la percepción favorable de la comunidad docente  y administrativa sobre el clima organizacional.</t>
  </si>
  <si>
    <t xml:space="preserve">∑ Npdfi * 50% + ∑ Npafi * 50%
Npdfi: Nivel de percepción del estamento docente en cada uno de los factores. 
Npafi: Nivel de percepción del estamento administrativo en cada uno de los factores.   
</t>
  </si>
  <si>
    <t>La medición de cultura es cada 2 años, por tanto para esta vigencia no se tiene meta</t>
  </si>
  <si>
    <t>Informe de resultados
Protocolo DES0303</t>
  </si>
  <si>
    <t>Participación de docentes y administrativos en el diligenciamiento de las encuestas y en la intervención de los resultados</t>
  </si>
  <si>
    <t>Percepción de la comunidad sobre el esfuerzo institucional para mejorar el clima (CO)</t>
  </si>
  <si>
    <t>El presente indicador mide la percepción de la comunidad sobre el esfuerzo institucional para mejorar el clima</t>
  </si>
  <si>
    <t xml:space="preserve">
∑ NPI
NPI: Nivel de percepción de la comunidad ante los esfuerzos institucionales que se realizan para mejorar el clima organizacional.
</t>
  </si>
  <si>
    <t>Encuesta aplicativo de encuesta
Protocolo DES0302</t>
  </si>
  <si>
    <t>Nivel de implementación de la modernización Administrativa en la Institución (NIMA)</t>
  </si>
  <si>
    <t xml:space="preserve">Porcentaje de avance de la implementación de la modernización administrativa </t>
  </si>
  <si>
    <t xml:space="preserve">
∑ % AIMA
AIMA: Avance en las activiades para la implementación de la modernización administrativa en la institución.
</t>
  </si>
  <si>
    <t>Flujogramas
Informes
Listados de asistencia
Actas
Protocolo DES0304</t>
  </si>
  <si>
    <t xml:space="preserve">Compromiso de las áreas involucradas en el mejoramiento, para cada una de las actividades planteadas en el plan operativo.
</t>
  </si>
  <si>
    <t>Diana Milena Aristizabal</t>
  </si>
  <si>
    <t>Nivel de satisfacción de los usuarios internos y externos (NSIE)</t>
  </si>
  <si>
    <t>Mide el nivel de satisfacción de los usuarios internos y externos, en los procesos contemplados dentro del mapa de macroprocesos institucionales</t>
  </si>
  <si>
    <t>Nivel Satisfacción=  (∑〖del % de satisfacción de cada proceso)⁄número de procesos〗</t>
  </si>
  <si>
    <t>Reportes de medición de MSU en cada proceso
Protocolo DES0305</t>
  </si>
  <si>
    <t>Compromiso en el diligenciamiento de los instrumentos tanto en usuarios internos como externos, en cada uno de los servicios que se evaluen.</t>
  </si>
  <si>
    <t>Nivel de implementación del Sistema Integral de Gestión (NISG)</t>
  </si>
  <si>
    <t>Mide el nivel de implementación de los sistemas que pertenecen al sistema integral de gestión</t>
  </si>
  <si>
    <t xml:space="preserve">% Avance=  (∑〖del % de avance de cada sistema)⁄número de sistemas〗
</t>
  </si>
  <si>
    <t>Documentación Sistema Integral de Calidad
Reportes Auditorías Internas y Externas
Acciones documentadas
Listados de asistencia
Registros del Sistema Integral de Calidad
Protocolo DES0306</t>
  </si>
  <si>
    <t xml:space="preserve">Disponibilidad de recursos para el desarrollo total de las actividades planteadas.
Cambio en la normatividad asociada que involucre ajustes en el Sistema Integral.
</t>
  </si>
  <si>
    <t>COBERTURA CON CALIDAD</t>
  </si>
  <si>
    <t>Gestión de Programas Académicos</t>
  </si>
  <si>
    <t>Nivel de satisfacción de los estudiantes con los profesores</t>
  </si>
  <si>
    <t>Percepción de la población estudiantil acerca del desempeño de los docentes en el desarrollo de sus asignaturas por programa académico y facultad por medio de la evaluación docente</t>
  </si>
  <si>
    <t xml:space="preserve">(Sumatoria de Calificaciones de los docentes)/(Total  de docentes evaluados )   *100 </t>
  </si>
  <si>
    <t>* Instrumento aplicado por las Facultades.
* Tabulación de resultados enviada por el Comité de Interno de Asignación de Puntos
Protocolo COB 0301</t>
  </si>
  <si>
    <t>Aplicación del mismo instrumento todos los semestres, que permita comparar la evolución del indicador de un semestre a otro.</t>
  </si>
  <si>
    <t>Diana Lucía Ovalle Monsalve</t>
  </si>
  <si>
    <t>Nivel de satisfacción de los estudiantes con el programa</t>
  </si>
  <si>
    <t>Determinación del nivel de satisfacción de los estudiantes con los programas académicos,  por medio del instrumento de evaluación. 
Se seguirá aplicando instrumento a estudiantes de programas en proceso de acreditación de alta calidad.</t>
  </si>
  <si>
    <t xml:space="preserve">PESP = ∑PPSEP
PESP: Porcentaje de estudiantes satisfechos con los programas académicos
PPSEP: Porcentaje ponderado de satisfacción de los estudiantes con los programas evaluados por cada pregunta
</t>
  </si>
  <si>
    <t>* Instrumento aplicado por las Facultades.
* Tabulación de resultados enviada por encargado del plan operativo Sistema de autoevaluación y mejoramiento Continuo
Protocolo COB 0302</t>
  </si>
  <si>
    <t>Nivel de satisfacción de los egresados con el programa</t>
  </si>
  <si>
    <t xml:space="preserve">Porcentaje de satisfacción de los egresados graduados en todos los niveles, con la formación  académica recibida, a través del instrumento de evaluación. </t>
  </si>
  <si>
    <t>PSE = (∑PEP / NTPE)
PSE: Promedio de Satisfacción de Egresados graduados encuestados acerca de la satisfacción  del programa académico cursado en la Universidad.
PEP: Puntaje de valor de satisfacción de los egresados por programa
NTPE: Número  total de Egresados encuestados por programa</t>
  </si>
  <si>
    <t>* Instrumento aplicado por el Observatorio del egresado.
* Tabulación de resultados enviada por el Observatorio del egresado.
Protocolo COB 0303</t>
  </si>
  <si>
    <t>Nivel de satisfacción de los empleadores con el programa</t>
  </si>
  <si>
    <t>Determinación del nivel de satisfacción de los empleadores con los programas académicos  por medio del instrumento de evaluación</t>
  </si>
  <si>
    <t>PESP = (∑ESPA / NEC)
PESP: (N° empleadores satisfechos con el programa académico / N° empleadores encuestados) 
E.S.P.A.:  Empleadores Satisfechos con el Programa Académico
N.E.C.: Número de Empleadores Encuestados</t>
  </si>
  <si>
    <t>* Instrumento aplicado por el Observatorio del egresado.
* Tabulación de resultados enviada por el Observatorio del egresado.
Protocolo COB 0304</t>
  </si>
  <si>
    <t xml:space="preserve">Programas de pregrado y posgrado  con currículos actualizados de acuerdo al PEI </t>
  </si>
  <si>
    <t>Porcentaje de programas de pregrado y posgrado  con currículos actualizados de acuerdo al PEI</t>
  </si>
  <si>
    <t>Formación en pedagogía=Promedio ponderado de programas de pregrado y posgrado con currículos actualizados de acuerdo al PEI</t>
  </si>
  <si>
    <t>Protocolo COB0305</t>
  </si>
  <si>
    <t>Gestión de capacidad academica</t>
  </si>
  <si>
    <t>Estudiantes en cada nivel (Pregrado)</t>
  </si>
  <si>
    <t>Número estudiantes matriculados en todos los niveles de formación (pregrado )</t>
  </si>
  <si>
    <t>Número estudiantes matriculados en pregrado</t>
  </si>
  <si>
    <t>Listados de Estudiantes
Protocolo COB 0501</t>
  </si>
  <si>
    <t>La Universidad tiene suficientes docentes, planta física y equipos para atender todos sus estudiantes.</t>
  </si>
  <si>
    <t>Jenny Marcela Mesa Durango</t>
  </si>
  <si>
    <t>Estudiantes en cada nivel (Posgrado)</t>
  </si>
  <si>
    <t>Número de estudiantes matriculados en todos los niveles de formación (posgrado)</t>
  </si>
  <si>
    <t>Número estudiantes matriculados en posgrado</t>
  </si>
  <si>
    <t>Listados de Estudiantes
Protocolo COB 0502</t>
  </si>
  <si>
    <t>Programas de cada nivel (Pregrado)</t>
  </si>
  <si>
    <t>Número de programas académicos en pregrado y postgrado ofrecidos por la institución</t>
  </si>
  <si>
    <t xml:space="preserve">PRE: Número de programas en pregrado </t>
  </si>
  <si>
    <t>Registro Calificados
Protocolo COB 0503</t>
  </si>
  <si>
    <t>Programas en cada nivel (Posgrado)</t>
  </si>
  <si>
    <t>No. de programas en postgrado</t>
  </si>
  <si>
    <t>Registro Calificados
Protocolo COB 0504</t>
  </si>
  <si>
    <t>Oferta de programas</t>
  </si>
  <si>
    <t>Porcentaje de programas ofrecidos por la institución del total de programas con registro</t>
  </si>
  <si>
    <t>(Programas académicos con estudiantes matriculados)/(Programas académicos con Registro Calificado)</t>
  </si>
  <si>
    <t>Listados de Estudiantes
Registro Calificados
Protocolo COB 0505</t>
  </si>
  <si>
    <t>Docentes de Planta en equivalencia a tiempo completo</t>
  </si>
  <si>
    <t>Número de docentes Planta en equivalencia a tiempo completo.</t>
  </si>
  <si>
    <t xml:space="preserve">1*Docentes de Planta tiempo completo+0.5*Docentes de Planta medio tiempo 
</t>
  </si>
  <si>
    <t>Listados de Docentes 
Protocolo COB 0506</t>
  </si>
  <si>
    <t>Docentes Transitorios en equivalencia a tiempo completo</t>
  </si>
  <si>
    <t>Número de docentes transitorios en equivalencia a tiempo completo.</t>
  </si>
  <si>
    <t>1*Docentes Transitorios tiempo completo+0.5*Docentes Transitorios medio tiempo</t>
  </si>
  <si>
    <t>Listados de Docentes 
Protocolo COB 0507</t>
  </si>
  <si>
    <t>Docentes catedráticos en equivalencia a tiempo completo</t>
  </si>
  <si>
    <t>Número de docentes catedráticos en equivalencia a tiempo completo.</t>
  </si>
  <si>
    <t>(Número de horas de docentes catedráticos al semestre)/(16 semanas*20 horas/semana)</t>
  </si>
  <si>
    <t xml:space="preserve">Listados de Docentes
Protocolo COB 0508 </t>
  </si>
  <si>
    <t>Área de espacios académicos disponibles para estudiantes.</t>
  </si>
  <si>
    <t>Mide la relación que existen entre las áreas disponibles para estudiantes en espacios académicos.</t>
  </si>
  <si>
    <t>Índice</t>
  </si>
  <si>
    <t>(matrícula total pregrado en el campus)/(metros cuadrados construídos disponibles para uso académico)</t>
  </si>
  <si>
    <t>Informes Oficina de Planeación
Protocolo COB 0513</t>
  </si>
  <si>
    <t>Número de bases de datos disponibles para el uso de estudiantes y  docentes.</t>
  </si>
  <si>
    <t xml:space="preserve">El presente indicador mide la Totalidad de bases de datos disponibles para el uso de estudiantes y docentes </t>
  </si>
  <si>
    <t>Número de bases de datos disponibles para el uso de estudiantes y  docentes</t>
  </si>
  <si>
    <t>Listados proporcionados por Biblioteca
Protocolo COB 0511</t>
  </si>
  <si>
    <t>Número de volúmenes disponibles para uso de estudiantes.</t>
  </si>
  <si>
    <t>Determinar la cantidad de volúmenes que tiene la Universidad disponibles para el uso de los estudiantes.</t>
  </si>
  <si>
    <t xml:space="preserve">∑(Anteriores al año 2000+   material sin⁡〖+año de publicación+posteriores al año 2000+revistas especializadas〗 ) </t>
  </si>
  <si>
    <t>Listados proporcionados por Biblioteca
Protocolo COB 0512</t>
  </si>
  <si>
    <t>Estudiantes por equipo de Cómputo en pregrado en la UTP</t>
  </si>
  <si>
    <t>Proporción entre el total de los recursos informáticos (computadores) y los estudiantes matriculados.</t>
  </si>
  <si>
    <t>Número de estudiantes matriculados en pregrado/ número de equipos en el campus para uso estudiantil)</t>
  </si>
  <si>
    <t>Reportes generados por Recursos Informáticos y Educativos
Protocolo COB 0509</t>
  </si>
  <si>
    <t>Promedio de dispositivos conectados por día a la red inalámbrica de la Institución</t>
  </si>
  <si>
    <t>Muestra en promedio la cantidad de dispositivos conectados por día a la red inalámbrica de la Institución.</t>
  </si>
  <si>
    <t>Total dispositivos conectados en el día a una red inalambrica</t>
  </si>
  <si>
    <t>ND</t>
  </si>
  <si>
    <t>Reportes generados por Recursos Informáticos y Educativos
Protocolo COB 0514</t>
  </si>
  <si>
    <t>Número de estudiantes por docentes de Planta</t>
  </si>
  <si>
    <t>Proporción entre el total de profesores como docente de planta y los estudiantes matriculados.</t>
  </si>
  <si>
    <t>Número de estudiantes matriculados en programas de pregrado / Total de docentes UTP  en docencia de planta</t>
  </si>
  <si>
    <t>Listados de estudiantes
Recursos tecnológicos de la Institución
Protocolo COB 0510</t>
  </si>
  <si>
    <t>Gestión Docente</t>
  </si>
  <si>
    <t>Porcentaje de Docentes con formación Doctoral</t>
  </si>
  <si>
    <t>Porcentaje de personal docente de planta y transitorio en la institución con formación postgraduada Doctorado.</t>
  </si>
  <si>
    <t>% Docentes con Formación Doctoral=  (No.Total de docentes con doctorado (Planta y transitorios))/(No.Total de docentes de la UTP (Planta y transitorios))*100</t>
  </si>
  <si>
    <t>* Listado de docentes con título de doctorado.
Protocolo COB 0201</t>
  </si>
  <si>
    <t>Desarrollo y ejecución del proyecto Desarrollo Integral Docente</t>
  </si>
  <si>
    <t>Beatriz Adriana Tangarife</t>
  </si>
  <si>
    <t>Porcentaje de Docentes con formación en Maestría</t>
  </si>
  <si>
    <t>Porcentaje de personal docente de planta y transitorio en la institución con formación postgraduada Maestría.</t>
  </si>
  <si>
    <t>% Docentes con Formación Doctoral=  (No.Total de docentes con maestría (Planta y transitorios))/(No.Total de docentes de la UTP (Planta y transitorios))*100</t>
  </si>
  <si>
    <t>* Listado de docentes con título de maestría.
Protocolo COB 0202</t>
  </si>
  <si>
    <t>Formación permanente</t>
  </si>
  <si>
    <t>Porcentaje de docentes en la institución en formación permanente.</t>
  </si>
  <si>
    <t>Formación permanente=(Número total de docentes en formación permanente)/(Total de docentes de la UTP ) * 100</t>
  </si>
  <si>
    <t>* Reporte de capacitación que se genera con el Plan de trabajo básico del docente
Protocolo COB 0203</t>
  </si>
  <si>
    <t>Carolina Aguirre Arias</t>
  </si>
  <si>
    <t>Formación en Pedagogía</t>
  </si>
  <si>
    <t>Porcentaje de personal docente en la institución con formación en pedagogía.</t>
  </si>
  <si>
    <t>Formación en pedagogía=Promedio ponderado de docentes de planta,transitorios y catedráticos vigencia actual formados en pedagogía+acumulado de la vigencia anterior</t>
  </si>
  <si>
    <t>* Listado de docentes con ascenso en el escalafón.
*Listado de docentes capacitados en docencia universitaria
*Listado de docentes capacitados por la Vicerrectoría Académica
Protocolo COB 0205</t>
  </si>
  <si>
    <t>Formación en manejo de TIC’s</t>
  </si>
  <si>
    <t>Porcentaje de personal docente en la institución con formación en el manejo de tecnologías de información y comunicación.</t>
  </si>
  <si>
    <t>Formación en manejo de TIC=Promedio ponderado de docentes de planta,transitorios y catedráticos vigencia actual formados en TIC+acumulado de la vigencia anterior</t>
  </si>
  <si>
    <t>*Listado de docentes capacitados por la Vicerrectoría Académica
Protocolo COB 0204</t>
  </si>
  <si>
    <t>Número de docentes clasificados  en nivel B1 de acuerdo al MCER</t>
  </si>
  <si>
    <t>Porcentaje de personal docente de planta y transitorio en la institución que alcanza nivel B1 en su formación en segunda lengua</t>
  </si>
  <si>
    <t>Docentes clasificados en B1=(Número total de docentes de planta y transitorios con nivel B1)/(Total de docentes de planta y transitorios de la UTP ) * 100</t>
  </si>
  <si>
    <t>*Listado de docentes capacitados por la Vicerrectoría Académica
Protocolo COB 0207</t>
  </si>
  <si>
    <t>Formación en administración educativa</t>
  </si>
  <si>
    <t>Porcentaje de directivos académicos de la institución con formación en administración educativa</t>
  </si>
  <si>
    <t xml:space="preserve">Formación en administración educativa
=(Número total de directivos académicos con formación en administración educativa )/(Total de directivos académicos de la UTP ) * 100
</t>
  </si>
  <si>
    <t>*Listado de docentes capacitados por la Vicerrectoría Académica
Protocolo COB 0206</t>
  </si>
  <si>
    <t>Gestión de la Educación virtual</t>
  </si>
  <si>
    <t>Programas académicos con alternativas de formacion virtual en sus currículos</t>
  </si>
  <si>
    <t>Porcentaje de programas académicos con alternativas de formación virtual en sus currículos. La base de programas son 33.</t>
  </si>
  <si>
    <t>PAAFVC=(PAPFV*100)/PAP
PAPFV: programas académicos de pregrado con formación virtual.
PAP: programas académicos de pregrados
PAAFVC: Programas académicos con alternativas de formación virtual en sus currículos</t>
  </si>
  <si>
    <t>Resgistros en el sistema de información
Protocolo COB 0401</t>
  </si>
  <si>
    <t>Fortalecimiento de los programas en uso de TIC</t>
  </si>
  <si>
    <t>Nuevos programas académicos virtuales</t>
  </si>
  <si>
    <t>Numero de programas académicos virtuales.</t>
  </si>
  <si>
    <t>Número de programas virtuales creados</t>
  </si>
  <si>
    <t>Registros calificados
Protocolo COB 0402</t>
  </si>
  <si>
    <t>Ampliar cobertura</t>
  </si>
  <si>
    <t>Espacios abiertos generados para el fortalecimiento de competencias transversales en estudiantes y docentes</t>
  </si>
  <si>
    <t>Número de contenidos y espacios abiertos en el Campus de Univirtual</t>
  </si>
  <si>
    <t>Número de espacios creados</t>
  </si>
  <si>
    <t>Registros en plataforma, Campus Univirtual
Protocolo COB 0403</t>
  </si>
  <si>
    <t>Cualificación de competencias</t>
  </si>
  <si>
    <t>Gestión Académica Estudiantil</t>
  </si>
  <si>
    <t>Porcentaje de pruebas con calificación en evaluaciones de calidad de la educación superior ubicados en el quintil IV y V</t>
  </si>
  <si>
    <t>Porcentaje de pruebas presentadas por los estudiantes de la Universidad que obtienen un puntaje ubicado por encima de los quintiles IV y V de la medición nacional.
Se ajusta a medición por quintiles, con el fin de armonizar con lo propuesto por el Ministerio de Educación Nacional.</t>
  </si>
  <si>
    <t xml:space="preserve">(N° de estudiantes de la UTP ubicados en los quintiles IV y V)/N° total de estudiantes que presentaron la prueba 
(Estudiantes en quintil IV y V en LC)/(Estudiantes que presentaron LC)*20%+
(Estudiantes en quintil IV y V en RC)/(Estudiantes que presentaron RC)*20%+
  (Estudiantes en quintil IV y V en Inglés)/(Estudiantes que presentaron Inglés)*20%+
  (Estudiantes en quintil IV y V en CE)/(Estudiantes que presentaron CE)*20%+
  (Estudiantes en quintil IV y V en CC)/(Estudiantes que presentaron CC)*20%
</t>
  </si>
  <si>
    <t>* Listado que detalle el número de estudiantes por programa que obtuvieron un puntaje por encima de la media nacional en las pruebas.
Protocolo COB 0101</t>
  </si>
  <si>
    <t>Implementación de currículos flexibles, pertinentes y con un alto componente de interdisciplinariedad, que permita al estudiante responder exitosamente a las pruebas.</t>
  </si>
  <si>
    <t>Daniela Gómez Ríos</t>
  </si>
  <si>
    <t>Nivel de satisfacción de empleadores con los egresados graduados</t>
  </si>
  <si>
    <t>Porcentaje de empleadores satisfechos con los egresados de la Universidad Tecnológica de Pereira que están vinculados en sus empresas.</t>
  </si>
  <si>
    <t>PESE =(∑ESE / NEC)*100
PESE: Porcentaje de satisfacción de los empleadores con los egresados.
E.S.E.: Empleadores Satisfechos con los Egresados.
N.E.C.: Número de Empleadores Encuestados</t>
  </si>
  <si>
    <t>* Instrumento aplicado por el Observatorio del egresado.
* Tabulación de resultados enviada por el Observatorio del egresado.
Protocolo COB 0102</t>
  </si>
  <si>
    <t>Retención intersemestral pregrado</t>
  </si>
  <si>
    <t>Determinación del porcentaje de estudiantes que permanecen en la universidad por periodo académico en programas de pregrado.
(Estudiantes matriculados. Período n-1 - Estudiantes graduados período n-1</t>
  </si>
  <si>
    <t xml:space="preserve">〖Retención〗 n=1-〖Desertor pregrado〗n/〖Matriculados pregrado〗n </t>
  </si>
  <si>
    <t>* Listado de estudiantes desertores por semestre.
Protocolo COB 0103</t>
  </si>
  <si>
    <t>* Fortalecimiento de la estrategia de seguimiento sistemático a estudiantes y apoyo a aquellos que se encuentran en condiciones que pongan en riesgo su permanencia en la institución.</t>
  </si>
  <si>
    <t xml:space="preserve">Retención por cohorte pregrado </t>
  </si>
  <si>
    <t>Determinación del porcentaje de estudiantes que permanecen en la universidad por cohorte en programas de pregrado. (Se toma como base lo reportado en el SPADIES, en 10 semestres.)</t>
  </si>
  <si>
    <t>Retención por cohorte=∑(i=1)^n▒〖Porcentaje de retención a décimo semestre de la cohorte〗i/n</t>
  </si>
  <si>
    <t>* Reporte SPADIES
Protocolo COB 0105</t>
  </si>
  <si>
    <t>* Normalidad académica en la institución</t>
  </si>
  <si>
    <t xml:space="preserve">Tasa de aprobación primer semestre </t>
  </si>
  <si>
    <t>Porcentaje de estudiantes que aprueban todas las asignaturas finalizadas en el primer semestre académico.</t>
  </si>
  <si>
    <t>(Total créditos aprobados por estudiantes en primer semestre)/(Total créditos matrículados por estudiantes en primer semestre)</t>
  </si>
  <si>
    <t>Reportes elaborados por el Observatorio Institucional
Protocolo COB 0104</t>
  </si>
  <si>
    <t>Retención interanual pregrado</t>
  </si>
  <si>
    <t>Determinación del porcentaje de estudiantes que permanecen en la universidad por periodo académico en programas de pregrado según la metodología de SPADIES.</t>
  </si>
  <si>
    <t>RIA=1-Desertores/(〖Matrícula〗n-Graduados)</t>
  </si>
  <si>
    <t>Protocolo COB0106</t>
  </si>
  <si>
    <t>BIENESTAR INSTITUCIONAL</t>
  </si>
  <si>
    <t>FORMACIÓN PARA LA VIDA</t>
  </si>
  <si>
    <t>Avance formativo de los participantes de formación para la responsabilidad social.</t>
  </si>
  <si>
    <t>Teniendo en cuenta que desde el proceso de formación en responsabilidad social se generan acciones que contribuyen al fortalecimiento de capacidades en la formación de la responsabilidad social, la ética, la estética y la política; se espera que este proceso genere cambios en los esquemas morales de los estudiantes. Por lo anterior el indicador mide el avance formativo de los participantes de formación para la responsabilidad social a través de la prueba en la que se mide el juicio moral o nivel de desarrollo de los esquemas morales, también conocida como DIT (Defining Issues Test (DIT)).</t>
  </si>
  <si>
    <t>P-Inicial: Valoración promedio obtenida en la evaluación o instrumento aplicado para la resolución por parte de los estudiantes ANTES de la orientación del proceso de formación hacia los mismos.
P-Final: Valoración promedio obtenida en la evaluación o instrumento aplicado para la resolución por parte de los estudiantes DESPUÉS de la orientación del proceso de formación hacia los mismos.
Resultado Indicador = Corresponde al avance que los estudiantes obtienen en el valor P, el cual mide el desarrollo del juicio moral pos convencional para la toma de decisiones.
Resultado Indicador= P-Final – P-Inicial.</t>
  </si>
  <si>
    <t>Resultado de pruebas aplicadas
Protocolo del indicador N° BIE0101</t>
  </si>
  <si>
    <t>Sandra Lorena Yepes</t>
  </si>
  <si>
    <t>Cubrimiento de la estrategia de adaptación a la vida universitaria.</t>
  </si>
  <si>
    <t>Mide el porcentaje de cubrimiento que presenta la estrategia de vinculación a la vida universitaria respecto del total de estudiantes que llevan entre uno y cuatro semestres matriculados en la Universidad.</t>
  </si>
  <si>
    <t>Número de estudiantes atendidos por la estrategia de adaptación a la vida universitaria / Número total de estudiantes que llevan entre uno y cuatro semestres matriculados en la Universidad.</t>
  </si>
  <si>
    <t>Listados de asistencia y base de datos de estudiantes matriculados.
Protocolo del indicador N° BIE0102</t>
  </si>
  <si>
    <t>Martha Lucia Villabona</t>
  </si>
  <si>
    <t>Satisfacción y percepción de inclusión de la población en situación de discapacidad.</t>
  </si>
  <si>
    <t>Mide la satisfacción y la percepción de inclusión que siente la población en situación de discapacidad en la Universidad.</t>
  </si>
  <si>
    <t>Promedio del resultado obtenido en las encuestas aplicadas a los estudiantes / 5</t>
  </si>
  <si>
    <t>Tabulación de respuestas obtenidas en las encuestas.
Protocolo del indicador N° BIE0103</t>
  </si>
  <si>
    <t>Porcentaje de la comunidad universitaria atendida en procesos de formación para la vida.</t>
  </si>
  <si>
    <t>Mide el porcentaje de la comunidad universitaria (estudiantes, docentes y funcionarios) atendida en procesos del proyecto FORMACIÓN PARA LA VIDA.</t>
  </si>
  <si>
    <t>(Número de integrantes de la comunidad universitaria atendidos en procesos del proyecto FORMACIÓN PARA LA VIDA)/(Número de integrantes de la comunidad universitaria)</t>
  </si>
  <si>
    <t>Listado de asistencia a actividades.
Protocolo del indicador N° BIE0104</t>
  </si>
  <si>
    <t>Luis Alfonso Ospina</t>
  </si>
  <si>
    <t>Gestión Estratégica</t>
  </si>
  <si>
    <t>Gestión de recursos</t>
  </si>
  <si>
    <t>Medir la cantidad de veces que el objetivo de bienestar institucional gestiona recursos con respecto al presupuesto asignado para el fortalecimiento de la responsabilidad social, el bienestar, la inclusión, la permanencia, la retención y la promoción institucional.</t>
  </si>
  <si>
    <t xml:space="preserve">Índice </t>
  </si>
  <si>
    <t>(Recursos gestionados que ingresan directamente al presupuesto de la Universidad + Recursos gestionados que son entregados directamente por el ente público y/o privado a los beneficiarios de los programas en la comunidad Universitaria + Recursos gestionados que son invertidos para el bienestar de la comunidad Universitaria) / (presupuesto asignado proyectos de inversión UTP)</t>
  </si>
  <si>
    <t>5 veces</t>
  </si>
  <si>
    <t>Registro de recursos gestionados. Resgistro de presupuesto asignado a proyectos de inversión UTP para el objetivo de bienestar institucional.
Protocolo del indicador N° BIE0401</t>
  </si>
  <si>
    <t>Eliana Prado Brand</t>
  </si>
  <si>
    <t>GESTIÓN SOCIAL</t>
  </si>
  <si>
    <t>Productos del observatorio social utilizados para la toma de decisiones institucionales.</t>
  </si>
  <si>
    <t>Mide el número de productos elaborados por el observatorio social que sirven para la toma de decisiones estratégicas relacionadas con la permanencia y egreso exitoso y el mejoramiento de la calidad de vida de la comunidad universitaria.</t>
  </si>
  <si>
    <t>Número de productos elaborados por el observatorio social que sirven para la toma de decisiones estratégicas.</t>
  </si>
  <si>
    <t>Registro de documentos y descripción del uso dado para la toma de la decisión.
Protocolo del indicador N° BIE0201</t>
  </si>
  <si>
    <t>Julián Piedrahita</t>
  </si>
  <si>
    <t>Permanencia y camino al egreso de los estudiantes apoyados.</t>
  </si>
  <si>
    <t>Estudiantes atendidos con apoyos socioeconómicos que cumplen con permanencia y camino al egreso / Estudiantes atendidos con apoyos socioeconómicos.
(Estudiantes que recibieron atención con apoyos socioeconómicos en el semestre inmediatamente anterior y que egresaron exitosamente de la Universidad o que aprobaron un número mínimo de 9 créditos y  matricularon el siguiente semestre al apoyo) / (Estudiantes que recibieron atención con apoyos socioeconómicos en el semestre inmediatamente anterior)</t>
  </si>
  <si>
    <t>Listados de registro de estudiatnes apoyados. Listado de estudiantes matriculados con número de creditos aprobados y nota del semestre.
Protocolo del indicador N° BIE0202</t>
  </si>
  <si>
    <t>Jairo Higuita</t>
  </si>
  <si>
    <t>Porcentaje de la población vulnerable apoyada.</t>
  </si>
  <si>
    <t>Medir el número de estudiantes identificados en condición de vulnerabilidad socioeconómica y psico-afectiva y que son beneficiados con los apoyos socioeconómicos ofrecidos por la Vicerrectoría.</t>
  </si>
  <si>
    <t>Número de estudiantes que reciben apoyos socioeconómicos / Número de estudiantes identificados dentro de los grupos focales de atención que solicitan apoyo socioeconómico.</t>
  </si>
  <si>
    <t>Listado de estudiantes identificados con vulnerabilidad. Listado de estudiantes apoyados.
Protocolo del indicador N° BIE0203</t>
  </si>
  <si>
    <t xml:space="preserve">Índice de personas atendidas con proyectos de servicio social </t>
  </si>
  <si>
    <t>Medir el Índice de personas de la comunidad universitaria impactadas con actividades de servicio social, voluntariado y escuela de liderazgo respecto del número de integrantes de éstos procesos.</t>
  </si>
  <si>
    <t>Número de personas atendidas con proyectos de servicio social / Número de estudiantes integrantes del servicio social.</t>
  </si>
  <si>
    <t>Listado de personas atendidas y/o impactadas con proyectos de servicio social. Listado de estudiantes integrantes del servicio social.
Protocolo del indicador N° BIE0204</t>
  </si>
  <si>
    <t>PAI</t>
  </si>
  <si>
    <t>Porcentaje de estudiantes atendidos respecto a los identificados por el PAI</t>
  </si>
  <si>
    <t>Medir el porcentaje de estudiantes que ingresan a primer semestre con alertas altas y medias en las pruebas SAT-PAI-SALUD y aquellos estudiantes que solicitan atención PAI; los cuales son atendidos, orientados y/o remitidos a una de las líneas de intervención preestablecidas (Socioeconómica, biopsicosocial, académica y normativa).</t>
  </si>
  <si>
    <t xml:space="preserve">Total de estudiantes atendidos por el PAI / (Total de estudiantes que fueron identificados por el PAI con alertas altas y medias en las pruebas SAT-PAI-SALUD + Total de estudiantes que solicitaron atención con los Profesionales PAI)  </t>
  </si>
  <si>
    <t>Listado de estudiantes remitidos por el PAI a las lineas de atención. Listado de estudiantes atendidos por las lineas de atención.
Protocolo del indicador N° BIE0501</t>
  </si>
  <si>
    <t>Yolima Rodriguez</t>
  </si>
  <si>
    <t>Permanencia y camino al egreso de estudiantes PAI</t>
  </si>
  <si>
    <t>Mide el porcentaje de estudiantes que son atendidos por el PAI y que terminan el semestre como  estudiantes activos, aprueban un minino de creditos y matriculan el siguiente semestre.</t>
  </si>
  <si>
    <t>Número de estudiantes que son atendidos por el PAI y que terminan el semestre como  estudiantes activos, aprueban un minino de creditos y matriculan el siguiente semestre / Número de estudiantes atendidos por el PAI.</t>
  </si>
  <si>
    <t>Listados de registro de estudiatnes atendidos por el PAI. Listado de estudiantes matriculados con número de creditos aprobados y nota del semestre.
Protocolo del indicador N° BIE0502</t>
  </si>
  <si>
    <t>PROMOCIÓN DE LA SALUD INTEGRAL</t>
  </si>
  <si>
    <t>Cobertura de la población universitaria que participa en procesos o actividades de promoción de la salud integral.</t>
  </si>
  <si>
    <t>Porcentaje de la comunidad universitaria que participan en procesos o actividades de promoción de la salud integral.</t>
  </si>
  <si>
    <t>Sumatoria de personas atendidas por programas de promoción de la salud integral / Sumatoria de personas de la comunidad universitaria.</t>
  </si>
  <si>
    <t>Listados de asistencia y atenciones a las actividades.
Protocolo del indicador N° BIE0301</t>
  </si>
  <si>
    <t>Luis Alberto Rojas</t>
  </si>
  <si>
    <t>INVESTIGACIONES, INNOVACIÓN Y EXTENSIÓN</t>
  </si>
  <si>
    <t>CREACIÓN Y TRANSFORMACIÓN  DEL CONOCIMIENTO</t>
  </si>
  <si>
    <t>Número de artículos publicados en revistas indexadas</t>
  </si>
  <si>
    <t>Número de artículos de investigación publicados en revistas indexadas y registrados en el último año en el CIARP (con resolución de asignación de puntos). Las categorías de la revista (A1, A2, B o C) será la que asigne Colciencias según los criterios de homologación establecidos</t>
  </si>
  <si>
    <t xml:space="preserve"> ∑ No de Artículos publicados en los Índex Internacionales </t>
  </si>
  <si>
    <t>Listado de artículos publicados en el año n utilizando como fuente de información el CIARP
Protocolo del indicador N° INV 0103</t>
  </si>
  <si>
    <t>Yesica Marcela Rojas Orozco</t>
  </si>
  <si>
    <t>Número de libro o capítulo de libro resultado de investigación</t>
  </si>
  <si>
    <t>Medir el incremento de la producción de libros o capítulos de libros resultado de investigación.</t>
  </si>
  <si>
    <t xml:space="preserve">∑No de Libro publicados  año x  </t>
  </si>
  <si>
    <t>Listado  de  libros o capitulo de libro resultado de investigación registrados en el CIARP en el año n
Protocolo del indicador N° INV 0102</t>
  </si>
  <si>
    <t>Número de obras de creación artística</t>
  </si>
  <si>
    <t xml:space="preserve">Medir el incremento de la producción de obras de creación artística de la Universidad Tecnológica de Pereira. </t>
  </si>
  <si>
    <t xml:space="preserve">∑No de Obras de creación artística </t>
  </si>
  <si>
    <t>Listado  de Obras de creación artística  registradas en el CIARP en el año n
Protocolo del indicador N° INV 0101</t>
  </si>
  <si>
    <t>Número de Grupos de Investigación reconocidos por Colciencias</t>
  </si>
  <si>
    <t>Cuantificar los grupos de investigación de la Universidad reconocidos por Colciencias.</t>
  </si>
  <si>
    <t xml:space="preserve">∑No de Grupos de Investigación Reconocidos por Colciencias </t>
  </si>
  <si>
    <t>Listado de Grupos de Investigación Reconocidos por Colciencias
Protocolo del indicador N° INV 0401</t>
  </si>
  <si>
    <t>Convocatoria anual para medición y reconocimiento de Grupos de Investigación</t>
  </si>
  <si>
    <t xml:space="preserve">Grupos de investigación reconocidos vinculados en los programas de posgrados. </t>
  </si>
  <si>
    <t>Medir la vinculación de los grupos de investigación con los programas de posgrado de la Universidad</t>
  </si>
  <si>
    <t>% GIP =  (No de Grupos de Investigación Reconocidos por Colciencias Vinculados a Posgrados*100)/(Total de Grupos de Investigación Reconocidos por Colciencias )</t>
  </si>
  <si>
    <t>Listado de Grupos de Investigación Reconocidos por Colciencias que soportan los Programas de maestría y doctorado
Protocolo del indicador N° INV 0402</t>
  </si>
  <si>
    <t xml:space="preserve">Establecer un lineamiento institucional (Resolución) para establecer que los programas de posgrado se deben soportar por los Grupos de Investigación </t>
  </si>
  <si>
    <t>Número de grupos de investigación reconocidos participando en redes</t>
  </si>
  <si>
    <t>Cuantificar los grupos de investigación de la Universidad reconocidos con participación en redes</t>
  </si>
  <si>
    <t xml:space="preserve">∑No de Grupos de Investigación Reconocidos por Colciencias participan en redes </t>
  </si>
  <si>
    <t>Listado de Grupos de Investigación reconocidos por Colciencias participando en redes
Protocolo del indicador N° INV 0403</t>
  </si>
  <si>
    <t>Establecer un lineamiento institucional sobre la Internacionalización de la Investigación</t>
  </si>
  <si>
    <t>Índice de productividad de investigadores</t>
  </si>
  <si>
    <t>Relación entre la producción de resultados de investigación y la cantidad de docentes investigadores.</t>
  </si>
  <si>
    <t>(Cantidad de productos resultados de la investigación en el periodo n)/(Docentes investigadores en el periodo n)</t>
  </si>
  <si>
    <t>Información suministrada por el CIARP 
Protocolo del indicador N° INV 0404</t>
  </si>
  <si>
    <t>Existen las estrategias y políticas para el estímulo a la producción intelectual</t>
  </si>
  <si>
    <t>GESTIÓN, TRANSFERENCIA O APLICACIÓN DEL CONOCIMIENTO</t>
  </si>
  <si>
    <t>Número de patentes nacionales e internacionales, registros,  secretos industriales, marcas  y software de la institución</t>
  </si>
  <si>
    <t>Cuantifica el Número de patentes nacionales e internacionales, registros, marcas, secretos empresariales y software de la institución.</t>
  </si>
  <si>
    <t xml:space="preserve">∑Patentes,registros,marcas,secretarios industriales,software </t>
  </si>
  <si>
    <t>Listado  de Patentes nacionales e internacionales, registros,  secretos industriales, marcas  y software de la institución
Protocolo del indicador N° INV 0202</t>
  </si>
  <si>
    <t>Diseño e Implementación de procedimientos en los temas concernientes a la Propiedad Intelectual</t>
  </si>
  <si>
    <t>Carlos Arturo Botero Arango</t>
  </si>
  <si>
    <t>Número de citaciones de investigadores de la Universidad en revistas indexadas internacionales</t>
  </si>
  <si>
    <t>Cuantificar las citaciones de investigadores de la Universidad en revistas indexadas internacionales</t>
  </si>
  <si>
    <t>∑No de Citaciones  en los Índex Internacionales</t>
  </si>
  <si>
    <t>Relación de las citaciones de los investigadores en la base de datos de SCOPUS
Protocolo del indicador N° INV 0201</t>
  </si>
  <si>
    <t>Generación de desarrollo social y cultural a través de la extensión</t>
  </si>
  <si>
    <t>Número de Proyectos de extensión enfocados en el tema socio-cultural</t>
  </si>
  <si>
    <t>Realizar seguimiento al número de proyectos de extensión social y cultural:
Número de actividades registradas en actividades culturales y artísticas bajo la modalidad de actividades lúdicas, competencias, concursos, exposiciones, festivales, obras teatrales, presentaciones , programas radiales + Número de proyectos aprobados en la convocatoria de extensión solidaria y cultural</t>
  </si>
  <si>
    <t xml:space="preserve">∑Proyectos Socio culturales + Sumatorio de Proyectos Financiados Convocatoria  </t>
  </si>
  <si>
    <t>Reporte del aplicativo de Extensión
Protocolo del indicador N° INV 0301</t>
  </si>
  <si>
    <t>Que las dependencias encargadas de las actividades culturales y artísticas no las reporten en aplicativo que no se lleve a cabo la convocatoria de extensión solidaria y cultural</t>
  </si>
  <si>
    <t>Julia Inés Arroyave</t>
  </si>
  <si>
    <t>Número de actividades de educación continua + asesorías y consultorías +No de servicios de laboratorio</t>
  </si>
  <si>
    <t>Representa el número de actividades de educación continua + asesorías y consultorías +No de servicios de laboratorio.</t>
  </si>
  <si>
    <t xml:space="preserve">∑Número de actividades de educación continua+ asesorías y consultorías +No de servicios de laboratorio)  </t>
  </si>
  <si>
    <t>Reporte del aplicativo de Extensión
Protocolo del indicador N° INV 0302</t>
  </si>
  <si>
    <t>Que las dependencias encargadas de reportar las actividades de educación  continua, asesorías y consultorías y servicios de laboratorio no los reporten en aplicativo de extensión</t>
  </si>
  <si>
    <t>Número Entidades nuevas  Vinculadas a Extensión y a Prácticas</t>
  </si>
  <si>
    <t>Conocer el número entidades nuevas  vinculadas a extensión y a prácticas en la Universidad Tecnológica de Pereira</t>
  </si>
  <si>
    <r>
      <rPr>
        <sz val="11"/>
        <color rgb="FF000000"/>
        <rFont val="Arial Narrow"/>
        <family val="2"/>
      </rPr>
      <t>∑Nuevas entidades vinculadas a extensión Número de entidades nuevas vinculadas a prácticas)</t>
    </r>
    <r>
      <rPr>
        <b/>
        <sz val="11"/>
        <color rgb="FF000000"/>
        <rFont val="Arial Narrow"/>
        <family val="2"/>
      </rPr>
      <t xml:space="preserve">  </t>
    </r>
  </si>
  <si>
    <t>Reporte del aplicativo de Extensión
Protocolo del indicador N° INV 0303</t>
  </si>
  <si>
    <t>Que las empresas no soliciten practicantes  y servicios de extensión posterior de las vistas realizadas.</t>
  </si>
  <si>
    <t>Representa el número de estudiantes que se encuentran vinculados al programa de prácticas universitarias durante la vigencia.</t>
  </si>
  <si>
    <t xml:space="preserve">∑Número de Estudiantes Vinculados a Prácticas  </t>
  </si>
  <si>
    <t>Protocolo del indicador N° INV 0304</t>
  </si>
  <si>
    <t>Que los estudiantes elijan las diferentes modalidades de trabajo de grado ,aprobadas en el Acuerdo 12 de 2015</t>
  </si>
  <si>
    <t>Johanna Hernández Moncada</t>
  </si>
  <si>
    <t>Número de Seguimientos Realizados a Instituciones ya Vinculadas a Prácticas Universitarias.</t>
  </si>
  <si>
    <t>Representa el número de Seguimientos Realizados a Instituciones ya Vinculadas a Prácticas Universitarias por medio de visitas y llamadas telefónicas.</t>
  </si>
  <si>
    <t xml:space="preserve">∑Número de Seguimientos Realizados Llamadas+ Número de Visitas (Formato de Asistencia)  </t>
  </si>
  <si>
    <t>Protocolo del indicador N° INV 0305</t>
  </si>
  <si>
    <t>No autorización por parte de las empresas de realizar las visitas de seguimiento, o no establecer comunicación efectiva con la empresa.</t>
  </si>
  <si>
    <t>INTERNACIONALIZACIÓN</t>
  </si>
  <si>
    <t>Nivel de internacionalización</t>
  </si>
  <si>
    <t>Nivel alcanzado de formación en segunda lengua en estudiantes</t>
  </si>
  <si>
    <t>Medir el porcentaje de la comunidad estudiantil de pregrado que ha cumplido con el requisito de competencia en segunda lengua a fin de obtener su título universitario.</t>
  </si>
  <si>
    <t>B = ((C + S) / P) * 100
B: Bilingüismo en Estudiantes.
C: Total estudiantes de pregrado que en lo corrido del año han finalizado todos los cursos de inglés requeridos según el acuerdo vigente.
S: Total estudiantes de pregrado que en lo corrido del año presentaron y aprobaron la prueba de suficiencia en inglés.
P: Total de estudiantes de pregrado en el año.</t>
  </si>
  <si>
    <t>Soporte de indicador INT0101</t>
  </si>
  <si>
    <t xml:space="preserve">Se cumplen las políticas institucionales de promoción de formación en segunda lengua así como con la disponibilidad presupuestal. </t>
  </si>
  <si>
    <t>Vicerrectoría Académica</t>
  </si>
  <si>
    <t>Nivel alcanzado de formación en segunda lengua en docentes</t>
  </si>
  <si>
    <t>Porcentaje de docentes de planta y transitorios que alcanzan un nivel B1 o superior en segunda lengua, de acuerdo con el Marco Común de Referencia Europeo (MECR).</t>
  </si>
  <si>
    <t>(Número de docentes de planta y transitorios que alcanzan nivel B1 o superior en segunda lengua / Total docentes de planta y transitorios) * 100</t>
  </si>
  <si>
    <t>Soporte de indicador INT0102</t>
  </si>
  <si>
    <t>Nivel alcanzado de formación en segunda lengua en administrativos</t>
  </si>
  <si>
    <t xml:space="preserve">Porcentaje de funcionarios administrativos que han alcanzado nivel B+ en suficiencia en lengua extranjera.  </t>
  </si>
  <si>
    <t>BA=(Número de administrativos que alcanzaron nivel B+ en segunda lengua)/(total de administrativos )*100</t>
  </si>
  <si>
    <t>Soporte de indicador INT0103</t>
  </si>
  <si>
    <t>Vicerrectoría Administrativa</t>
  </si>
  <si>
    <t>Estudiantes en proceso de obtención de doble titulación (pregrado y posgrado).</t>
  </si>
  <si>
    <t>Cuantificar la participación de estudiantes UTP en programas de doble titulación.</t>
  </si>
  <si>
    <t>∑ del número de estudiantes en proceso de obtención de doble titulación (pregrado y posgrado).</t>
  </si>
  <si>
    <t>Soporte de indicador INT0114</t>
  </si>
  <si>
    <t xml:space="preserve">Se cumplen las políticas institucionales en materia de procesos de doble titulación así como con la disponibilidad presupuestal. </t>
  </si>
  <si>
    <t>Oficina de Relaciones Internacionales</t>
  </si>
  <si>
    <t>Acumulado del número de estudiantes egresados con doble titulación (pregrado y posgrado).</t>
  </si>
  <si>
    <t>Cuantificar el número de egresados de la UTP con doble titulación.</t>
  </si>
  <si>
    <t>∑ del número de estudiantes con doble titulación (pregrado y posgrado).</t>
  </si>
  <si>
    <t>Soporte de indicador INT0115</t>
  </si>
  <si>
    <t>Estudiantes UTP en movilidad internacional</t>
  </si>
  <si>
    <t>Participación de estudiantes de la UTP en pasantías, intercambios académicos, prácticas, dobles titulaciones, internacionales, u otro tipo de movilidad internacional avalada por las facultades y no prevista en esta descripción.</t>
  </si>
  <si>
    <t>Número de estudiantes que participan en actividades académicas (intercambios,dobles diplomas,cursos cortos),de investigación,de extensión,en el extranjero)</t>
  </si>
  <si>
    <t>Soporte de indicador INT0106</t>
  </si>
  <si>
    <t>Existe un presupuesto para apoyar a los estudiantes en su movilidad y se cuenta con el apoyo de los programas académicos para apoyar el componente académico de la movilidad.</t>
  </si>
  <si>
    <t>Relaciones Internacionales</t>
  </si>
  <si>
    <t>Estudiantes internacionales en la UTP</t>
  </si>
  <si>
    <t>Participación de estudiantes internacionales en pasantías, prácticas, intercambios académicos y doble titulación, u otro tipo de movilidad internacional avalada por las facultades y no prevista en esta descripción, en la UTP.</t>
  </si>
  <si>
    <t>Unidad</t>
  </si>
  <si>
    <t>Número de estudiantes internacionales en la UTP</t>
  </si>
  <si>
    <t>Soporte de indicador INT0107</t>
  </si>
  <si>
    <t>Existe un presupuesto para  responder a la reciprocidad de los convenios que la UTP firma y además se cuenta con el soporte académico de los programas receptores de la UTP.</t>
  </si>
  <si>
    <t>Convenios Internacionales de cooperación académica activos</t>
  </si>
  <si>
    <t>Acuerdos para promover la movilidad estudiantil y docente, el intercambio científico de información, la realización de proyectos conjuntos (de investigación, académicos, de extensión), el establecimiento de dobles diplomas o diplomas conjuntos (pregrado y posgrado), con entidades internacionales que contribuyan al desarrollo de la Universidad.</t>
  </si>
  <si>
    <t>Número de convenios activos  / Número de convenios vigentes * 100</t>
  </si>
  <si>
    <t>Soporte de indicador INT0104</t>
  </si>
  <si>
    <t xml:space="preserve">Se cumplen las políticas institucionales de promoción de la internacionalización en su item de promoción de suscripción y dinamización de convenios de cooperación internacional </t>
  </si>
  <si>
    <t>Socios académicos internacionales</t>
  </si>
  <si>
    <t xml:space="preserve">Promover el establecimiento de socios académicos internacionales que facilite el trabajo conjunto: proyectos de investigación; movilidad de estudiantes, docentes y administrativos; proyectos académicos conjuntos; otros. </t>
  </si>
  <si>
    <t>∑ de socios académicos activos.</t>
  </si>
  <si>
    <t>Cuadro soporte INT0108 + Información suministrada por cada una de las facultades</t>
  </si>
  <si>
    <t>Cada facultad y programa cuenta con un plan operativo que promueve la gestión de socios académicos internacionales.</t>
  </si>
  <si>
    <t>Docentes que salen al exterior</t>
  </si>
  <si>
    <t xml:space="preserve">Cuantificar la participación de docentes e investigadores en eventos académicos, de investigación, y de extensión, internacionales realizados fuera del país. </t>
  </si>
  <si>
    <t xml:space="preserve">∑ de docentes que se desplazan al exterior para participar en eventos académicos, de investigación o de extensión. </t>
  </si>
  <si>
    <t xml:space="preserve">Cuadro soporte INT0112 + Reporte de la Unidad de Gestión del Talento Humano </t>
  </si>
  <si>
    <t>Cada facultad y programa cuenta con un plan operativo que promueve la movilidad internacional de sus docentes.</t>
  </si>
  <si>
    <t>Vicerrectoría Académica y Facultades</t>
  </si>
  <si>
    <t xml:space="preserve">Docentes que dan ponencias </t>
  </si>
  <si>
    <t xml:space="preserve">Cuantificar la participación de docentes e investigadores a través de ponencias en eventos internacionales realizados fuera del país. </t>
  </si>
  <si>
    <t>∑ de docentes que dan ponencias</t>
  </si>
  <si>
    <t xml:space="preserve">Cuadro soporte INT0111 + Reporte de la Unidad de Gestión del Talento Humano </t>
  </si>
  <si>
    <t>Cada facultad y programa cuenta con un plan operativo que promueve la participación en eventos internacionales mediante ponencias.</t>
  </si>
  <si>
    <t>Organización de eventos internacionales</t>
  </si>
  <si>
    <t>Cuantificar los eventos académicos de orden internacional realizados en la universidad.</t>
  </si>
  <si>
    <t>∑ de eventos internacionales realizados en el año.</t>
  </si>
  <si>
    <t>Cuadro soporte INT0110 más información brindada por Vicerrectorías Académica, Investigaciones a través de correos, de gestión de documentos.</t>
  </si>
  <si>
    <t>Cada facultad cuenta con un plan operativo que promueve y/o apoya un evento internacional institucional.</t>
  </si>
  <si>
    <t>Membresías de Asociaciones / Redes Internacionales</t>
  </si>
  <si>
    <t>Cuantificar la participación de la Universidad en asociaciones y/o redes internacionales las cuales permiten conocer las tendencias en las funciones misionales o de gestión que se dan a nivel internacional.</t>
  </si>
  <si>
    <t>∑ de membresías en asociaciones y/o redes internacionales</t>
  </si>
  <si>
    <t>Cuadro soporte INT0113 + información de las Vicerrectorías  Académica, Investigaciones, Administrativa, Facultades, mediante correos más los soportes que reposan en cada área</t>
  </si>
  <si>
    <t>La Universidad promueve y financia la vinculación a asociaciones y redes internacionales.</t>
  </si>
  <si>
    <t>Vicerrectorías Académica, de Investigación Innovación y Extensión, Administrativa y Facultades</t>
  </si>
  <si>
    <t>Asignaturas orientadas por profesores visitantes internacionales</t>
  </si>
  <si>
    <t>Cuantificar la participación de profesores internacionales en la formación pre y posgradual en la UTP.</t>
  </si>
  <si>
    <t>∑ de asignaturas orientadas por profesores internacionales visitantes</t>
  </si>
  <si>
    <t>Cuadro soporte INT0109 + información reportada por la Vicerrectoría Académica</t>
  </si>
  <si>
    <t>La Vicerrectoría Académica promueve en las Facultades la oferta de asignaturas por profesores visitantes internacionales.</t>
  </si>
  <si>
    <t>Grupos de investigación reconocidos por Colciencias que participan en redes nacionales e internacionales.</t>
  </si>
  <si>
    <t>Medir el relacionamiento internacional de los grupos de investigación de la Universidad.</t>
  </si>
  <si>
    <t>∑ de Grupos de Investigación Reconocidos por Colciencias que participan en redes  Internacionales</t>
  </si>
  <si>
    <t>Cuadro soporte INT0105 + soportes de Vicerrectoría de Investigaciones quién reporta la información</t>
  </si>
  <si>
    <t>La Vicerrectoría de In In y Ex promueve la participación en redes internacionales.</t>
  </si>
  <si>
    <t>Vicerrectoría de Investigación Innovación y Extensión</t>
  </si>
  <si>
    <t xml:space="preserve">Gestión de la Información </t>
  </si>
  <si>
    <t>Gestión de la Información</t>
  </si>
  <si>
    <t>Porcentaje de avance en la sistematización del proceso de registro y recuperación de la información que evidencia la internacionalización de la universidad.</t>
  </si>
  <si>
    <t>∑ [((Reporte del Indicador i * ponderador) * 20%) + ((Automatización del indicador i * ponderador) * 80%)] / # Indicadores que componen el Nivel de Internacionalización.</t>
  </si>
  <si>
    <t>Soporte de indicador INT0201</t>
  </si>
  <si>
    <t>Que el sistema de información base para reportar avances en internacionalización haga parte de las prioridades de desarrollo de la División de Sistemas.</t>
  </si>
  <si>
    <t>IMPACTO REGIONAL</t>
  </si>
  <si>
    <t>Direccionamiento estratégico de los ámbitos de la Tecnología y la Producción</t>
  </si>
  <si>
    <t>Transferencia de conocimiento al sector productivo</t>
  </si>
  <si>
    <t>Número de alianzas estratégicas generadas con el sector productivo</t>
  </si>
  <si>
    <t>Sumatoria de alianzas estratégicas</t>
  </si>
  <si>
    <t>Proyectos y alianzas que transfieran conocimiento en el sector productivo
Protocolo del indicador IMP 0101</t>
  </si>
  <si>
    <t>Incremento de alianzas por año. Actores regionales (empresarios - universidades ) trabajando conjuntamente en alianzas de interés común para el desarrollo regional. Condiciones políticas adecuadas para el trabajo en red</t>
  </si>
  <si>
    <t>Direccionamiento estratégico del ámbito del Conocimiento</t>
  </si>
  <si>
    <t>Conocimiento científico y académico de carácter regional y en red puesto a disposición de la región</t>
  </si>
  <si>
    <t>Planes, programas y/o proyectos ofrecidos a la región de conocimiento científico y académico</t>
  </si>
  <si>
    <t xml:space="preserve">Sumatoria planes, programas y/o proyectos ofrecidos a la región de conocimiento científico y académico. </t>
  </si>
  <si>
    <t>Convenios, decretos, ordenanzas, acuerdos, resoluciones, actas, listados de asistencia, registros fotográficos
Protocolo del indicador IMP 0201</t>
  </si>
  <si>
    <t>Condiciones adecuadas para la continuidad del Fondo FRI y el trabajo en red en torno a los postgrados en Red. Voluntad política de los Rectores de las Universidades vinculadas al Sistema Universitario del Eje Cafetero para a continuidad del Fondo y dinamización de proyectos a través de regalías y otros fondos.</t>
  </si>
  <si>
    <t xml:space="preserve">Políticas públicas formuladas o intervenidas a nivel regional con la participación de la UTP </t>
  </si>
  <si>
    <t>Número de políticas públicas intervenidas y formuladas a nivel regional</t>
  </si>
  <si>
    <t xml:space="preserve">Sumatoria Políticas públicas formuladas o intervenidas con la participación de la UTP </t>
  </si>
  <si>
    <t>Convenios, decretos, ordenanzas, acuerdos, resoluciones, actas, listados de asistencia, registros fotográficos
Protocolo del indicador IMP 0202</t>
  </si>
  <si>
    <t>Participación activa en la formulación de polítcas públicas de carácter regional necesarias para la región.</t>
  </si>
  <si>
    <t>Direccionamiento estratégico del ámbito de la sociedad, el ambiente, la cultura, la educación y la cultura de la paz</t>
  </si>
  <si>
    <t>Actividades y/o proyectos presentados, gestionados o desarrollados en temas relacionados con la sociedad, el ambiente, la cultura, la educación,  y la cultura de paz.</t>
  </si>
  <si>
    <t>Proyectos y/o actividades a nivel regional con la participación de la UTP en temas ambientales, la educación, la cultura y la paz</t>
  </si>
  <si>
    <t>Sumatoria Proyectos y/o actividades a nivel regional en temas relacionados con el ambiente, la educación, la cultura y la paz</t>
  </si>
  <si>
    <t>Convenios, decretos, ordenanzas, acuerdos, resoluciones, actas, listados de asistencia, registros fotográficos
Protocolo del indicador IMP 0301</t>
  </si>
  <si>
    <t>Condiciones óptimas para la articulación y el trabajo en red. Voluntad política por parte de mandatarios, instituciones gubernamentas participantes. Facultades, ciudadanía y comunidad comprometida y participante en los diferentes procesos.</t>
  </si>
  <si>
    <t>ALIANZAS ESTRATÉGICAS</t>
  </si>
  <si>
    <t>Vigilancia e Inteligencia Competitiva y del entorno</t>
  </si>
  <si>
    <t>Vigilancia e inteligencia competitiva (Toma de decisiones)</t>
  </si>
  <si>
    <t>Uso de información relacionada con el contexto Institucional, por las instancias decisorias pertinentes (Red de tomadores de Decisión).</t>
  </si>
  <si>
    <t xml:space="preserve">VIC= ∑Pi*(Informes que generan toma de decisiones en instancia i/Informes presentados en la instancia i ) </t>
  </si>
  <si>
    <t>Actas de reunión y actos administrativos productos de  los informes
 Protocolo PDI ALI 0101</t>
  </si>
  <si>
    <t>Existe la articulación entre las diferentes unidades que hacen parte del sistema de vigilancia para realizar el adecuado monitoreo.
Existe información del contexto lo suficientemente consolidada y fiable para poder realizar la vigilancia del contexto de forma adecuada.</t>
  </si>
  <si>
    <t>Délany Ramírez del Río</t>
  </si>
  <si>
    <t>Gestión de las alianzas estrategicas</t>
  </si>
  <si>
    <t>Facultades involucradas en las alianzas establecidas</t>
  </si>
  <si>
    <t>Verificar la interacción de las facultades en las alianzas establecidas</t>
  </si>
  <si>
    <t xml:space="preserve">Número total de facultades involucradas en las alianzas. </t>
  </si>
  <si>
    <t xml:space="preserve"> Protocolo PDI ALI 0301</t>
  </si>
  <si>
    <t>Que las facultades no participen en la generación de las alianzas o en sostenibildiad de las mismas, así mismo que no suminsitren la información que permite monitorear la generación de alianzas</t>
  </si>
  <si>
    <t>Viviana Marcela Carmona Arias</t>
  </si>
  <si>
    <t>Alianzas articuladas a través de proyectos específicos de la UTP  o proyectos del PDI</t>
  </si>
  <si>
    <t>Medir el porcentaje de alianzas articuladas a través de proyectos específicos o proyectos del PDI.</t>
  </si>
  <si>
    <t>(Número de alianzas articuladas a través de proyectos específicos o proyectos del PDI)/(Número total de alianzas activas)</t>
  </si>
  <si>
    <t xml:space="preserve"> Protocolo PDI ALI 0302
Matriz de articulación de proyectos vrs. Alianzas</t>
  </si>
  <si>
    <t>Que los proyectos no se alineen a los proyectos específicos de la universidad o proyectos del PDI</t>
  </si>
  <si>
    <t xml:space="preserve"> Gestión de la sociedad en movimiento e Institucional </t>
  </si>
  <si>
    <t>Políticas públicas acompañadas para su formualción  o mejoramiento</t>
  </si>
  <si>
    <t>Evaluar la intervención de la institución en la sociedad a partir de las políticas públicas acompañadas para su formulación o mejoradas</t>
  </si>
  <si>
    <t>Número de Políticas públicas acompañadas para su formulación o mejoramiento</t>
  </si>
  <si>
    <t xml:space="preserve"> Protocolo PDI ALI 0201</t>
  </si>
  <si>
    <t>Existe información del contexto lo suficientemente consolidada y fiable para poder realizar la vigilancia del contexto de forma adecuada</t>
  </si>
  <si>
    <t>Leandro Jaramillo Rivera</t>
  </si>
  <si>
    <t>Actas, Acuerdos  o Memorandos de Entendiemiento generados para trabajo conjunto en la movilización</t>
  </si>
  <si>
    <t>Trabajar conjuntamente con actores de todos los sectores sociales en el marco de los propósitos de la Sociedad en Movimiento.</t>
  </si>
  <si>
    <t>∑ A + ∑ Ac + ∑ M
A: Actas de entendimiento, compromiso o cooperación firmadas con la Sociedad en Movimiento. 
 Ac: Acuerdos de entendimiento, compromiso o cooperación firmados con la Sociedad en Movimiento. 
 M: Memorandos de entendimiento, compromiso o cooperación firmados con la Sociedad en Movimiento</t>
  </si>
  <si>
    <t xml:space="preserve"> Protocolo PDI ALI 0202
Actas, Acuerdos  o Memorandos de Entendiemiento generados para trabajo conjunto en la movilización</t>
  </si>
  <si>
    <t>Porcentaje de libros de investigación que hayan sido comercializados</t>
  </si>
  <si>
    <t xml:space="preserve">Medir el grado de comercialización de los libros resultado de investigación y conocer el nivel de  apropiación de conocimiento a través de dichos productos a nivel nacional e internacional y el impacto de los convenios con las entidades comercializadoras. </t>
  </si>
  <si>
    <t>% de Comercialización =  (No de libros de resultados de investigación comercializados*100)/(No de libros de investigación enviados a los canales de comercialización)</t>
  </si>
  <si>
    <t>Listado de libros comercializados suministrada por el Sello Editorial UTP
Protocolo del indicador N° INV 0002</t>
  </si>
  <si>
    <t>Meta ajustada 2019
(En caso de darse)</t>
  </si>
  <si>
    <t>4 veces</t>
  </si>
  <si>
    <t>_</t>
  </si>
  <si>
    <t>11 veces</t>
  </si>
  <si>
    <t>Misionales - Extensión y proyección social</t>
  </si>
  <si>
    <t>De apoyo - Administración institucional</t>
  </si>
  <si>
    <t>De apoyo - Bienestar Institucional</t>
  </si>
  <si>
    <t>De apoyo - Egresados</t>
  </si>
  <si>
    <t>De apoyo - Internacionalización</t>
  </si>
  <si>
    <t>De evaluación y seguimiento - Control y seguimiento institucional</t>
  </si>
  <si>
    <t>De evaluación y seguimiento - Aseguramiento de la calidad institucional</t>
  </si>
  <si>
    <t>Otros</t>
  </si>
  <si>
    <t>Nombre de la fuente</t>
  </si>
  <si>
    <t>Valor</t>
  </si>
  <si>
    <t>Realizó ajustes o cambios al nombre del proyecto
(Marque con una X)</t>
  </si>
  <si>
    <t>Nombre del proyecto ajustado</t>
  </si>
  <si>
    <t>Otro tipo de ajustes</t>
  </si>
  <si>
    <t>Implementación del sistema de inteligencia institucional; vigilancia y monitoreo del entorno</t>
  </si>
  <si>
    <t>X</t>
  </si>
  <si>
    <t>x</t>
  </si>
  <si>
    <t>Se unieron los dos planes operativos en uno solo, consolidando las acciones desarrollados desde ambos</t>
  </si>
  <si>
    <t>Se uniero las ejecuciones de los planes operativos de este proyecto en uno solo</t>
  </si>
  <si>
    <t>% de cumplimiento del Plan Operativo "Implementación del sistema de inteligencia institucional; vigilancia y monitoreo del entorno"</t>
  </si>
  <si>
    <t>Procesos asociados 
(Sistema Integral de Gestión)</t>
  </si>
  <si>
    <t>Árbol del problema</t>
  </si>
  <si>
    <t>Problema Central</t>
  </si>
  <si>
    <t>Causas directas</t>
  </si>
  <si>
    <t>Causas Indirectas</t>
  </si>
  <si>
    <t>1.1
1.2
1.3</t>
  </si>
  <si>
    <t>2.1
2.2
2.3</t>
  </si>
  <si>
    <t>3.1
3.2
3.3</t>
  </si>
  <si>
    <t>Efectos directos</t>
  </si>
  <si>
    <t>Efectos indirectos</t>
  </si>
  <si>
    <t>Objetivo general del proyecto</t>
  </si>
  <si>
    <t>Problema Central del proyecto</t>
  </si>
  <si>
    <t>Causa Directa 1</t>
  </si>
  <si>
    <t>4.1
4.2
4.3</t>
  </si>
  <si>
    <t>Causa Directa 2</t>
  </si>
  <si>
    <t>Causa Directa 3</t>
  </si>
  <si>
    <t>Causa Directa 4</t>
  </si>
  <si>
    <t>Objetivo específico 1</t>
  </si>
  <si>
    <t>Objetivo específico 2</t>
  </si>
  <si>
    <t>Objetivo específico 3</t>
  </si>
  <si>
    <t>Objetivo específico 4</t>
  </si>
  <si>
    <t>Fines del proyecto</t>
  </si>
  <si>
    <t>Meta 2020</t>
  </si>
  <si>
    <t>Meta 2021</t>
  </si>
  <si>
    <t>Meta 2022</t>
  </si>
  <si>
    <t>Propósitos del proyecto</t>
  </si>
  <si>
    <t>Componentes (Planes Operativos)</t>
  </si>
  <si>
    <t>Año 2020</t>
  </si>
  <si>
    <t>Año 2021</t>
  </si>
  <si>
    <t>Año 2022</t>
  </si>
  <si>
    <t>Presupuesto plurianual y fuentes de financiación</t>
  </si>
  <si>
    <t>Recursos UTP en especie (Funcionamiento)</t>
  </si>
  <si>
    <t>Esta descripción podrá darse en términos de: satisfacción de las necesidades de la población, contribución significativa en sus ingresos, mejoramiento de las capacidades institucionales y de la población para acceder a los bienes y servicios de la UTP, eficiencia y mejoramiento de las capacidades institucionales, aportes en el mediano y largo plazo sobre las condiciones de bienestar de la región,  entre otras que consideren relevantes.</t>
  </si>
  <si>
    <t>ÍTEMS DE PRESUPUESTO PARA PROYECTOS</t>
  </si>
  <si>
    <t>Contratación de Personal</t>
  </si>
  <si>
    <t>Compra de equipo</t>
  </si>
  <si>
    <t>Seguros</t>
  </si>
  <si>
    <t>Servicios de mantenimiento</t>
  </si>
  <si>
    <t>Materiales</t>
  </si>
  <si>
    <t>Impresos y publicaciones</t>
  </si>
  <si>
    <t>Comunicación y transporte</t>
  </si>
  <si>
    <t>Arrendamiento</t>
  </si>
  <si>
    <t>Impuestos</t>
  </si>
  <si>
    <t>Servicios públicos</t>
  </si>
  <si>
    <t>Viáticos</t>
  </si>
  <si>
    <t>Capacitación</t>
  </si>
  <si>
    <t>Estudiantes (seguros)</t>
  </si>
  <si>
    <t>PLAN OPERATIVO 1</t>
  </si>
  <si>
    <t>PLAN OPERATIVO 2</t>
  </si>
  <si>
    <t>PLAN OPERATIVO 3</t>
  </si>
  <si>
    <t>PLAN OPERATIVO 4</t>
  </si>
  <si>
    <t>PLAN OPERATIVO 5</t>
  </si>
  <si>
    <t>TOTAL</t>
  </si>
  <si>
    <t>AÑO 2020</t>
  </si>
  <si>
    <t>AÑO 2021</t>
  </si>
  <si>
    <t>AÑO 2022</t>
  </si>
  <si>
    <t>$ Inversión</t>
  </si>
  <si>
    <t>$ Autogestionados</t>
  </si>
  <si>
    <t>TOTAL PROYECTO</t>
  </si>
  <si>
    <t>R.INV</t>
  </si>
  <si>
    <t>R.AG</t>
  </si>
  <si>
    <t>TOTAL 2020</t>
  </si>
  <si>
    <t>TOTAL 2021</t>
  </si>
  <si>
    <t>TOTAL 2022</t>
  </si>
  <si>
    <t>Recursos por asignar</t>
  </si>
  <si>
    <t>PROYECCIÓN TRIANUAL POR PLAN OPERATIVO</t>
  </si>
  <si>
    <t>PROYECCIÓN PRESUPUESTAL DEL PROYECTO POR VIGENCIA</t>
  </si>
  <si>
    <t>PRESUPUESTO DETALLADO DEL PROYECTO VIGENCIA INICIAL</t>
  </si>
  <si>
    <t>GENERAL</t>
  </si>
  <si>
    <t>Subtotal Inv</t>
  </si>
  <si>
    <t>Subtotal R.AG</t>
  </si>
  <si>
    <t>PROYECCIÓN PRESUPUESTAL DEL PROYECTO 2020-2028</t>
  </si>
  <si>
    <t>AÑO 2023</t>
  </si>
  <si>
    <t>AÑO 2024</t>
  </si>
  <si>
    <t>AÑO 2025</t>
  </si>
  <si>
    <t>AÑO 2026</t>
  </si>
  <si>
    <t>AÑO 2027</t>
  </si>
  <si>
    <t>AÑO 2028</t>
  </si>
  <si>
    <t>TOTAL PLAN</t>
  </si>
  <si>
    <t>RECURSOS DE INVERSIÓN</t>
  </si>
  <si>
    <t>RECURSOS DE GESTIÓN</t>
  </si>
  <si>
    <t>TOTAL RECURSOS</t>
  </si>
  <si>
    <t>PROYECCIÓN ANUAL</t>
  </si>
  <si>
    <t xml:space="preserve">PRESUPUESTO CON FUENTES  DE  FINANCIACIÓN POR  VIGENCIA  </t>
  </si>
  <si>
    <t>PRESUPUESTO  POR ÍTEMS POR PLAN OPERATIVO</t>
  </si>
  <si>
    <t>PRESUPUESTO PLURIANUAL Y POSIBLES FUENTES DE FINANCIACIÓN DEL PROYECTO</t>
  </si>
  <si>
    <t>Incremento estimado</t>
  </si>
  <si>
    <t>Contratación de personal</t>
  </si>
  <si>
    <t xml:space="preserve">Impresos y publicaciones </t>
  </si>
  <si>
    <t xml:space="preserve">Impuestos </t>
  </si>
  <si>
    <t>Servicios de Mantenimiento</t>
  </si>
  <si>
    <t>Debe diligenciar los siguientes puntos (solo celdas naranjas), dar click en el correspondiente:</t>
  </si>
  <si>
    <t>Contribución del proyecto a los impulsores estratégicos del PDI</t>
  </si>
  <si>
    <t>Responsable</t>
  </si>
  <si>
    <t>Fecha de inicio 2020</t>
  </si>
  <si>
    <t>Fecha fin 2020</t>
  </si>
  <si>
    <t xml:space="preserve">FACTOR  </t>
  </si>
  <si>
    <t>1. Misión y proyecto institucional</t>
  </si>
  <si>
    <t>FACTOR1</t>
  </si>
  <si>
    <t xml:space="preserve"> 1. MISIÓN Y PROYECTO INSTITUCIONAL</t>
  </si>
  <si>
    <t>1.Coherencia y pertinencia de la Misión</t>
  </si>
  <si>
    <t>2. Estudiantes</t>
  </si>
  <si>
    <t>FACTOR2</t>
  </si>
  <si>
    <t>2. Orientaciones y estrategias del Proyecto Educativo Institucional</t>
  </si>
  <si>
    <t>3. Profesores</t>
  </si>
  <si>
    <t>FACTOR3</t>
  </si>
  <si>
    <t xml:space="preserve">3. Formación integral y construcción de la comunidad académica en el Proyecto Educativo Institucional. </t>
  </si>
  <si>
    <t>4. Procesos
académicos</t>
  </si>
  <si>
    <t>FACTOR4</t>
  </si>
  <si>
    <t>2. ESTUDIANTES</t>
  </si>
  <si>
    <t>4. Deberes y derechos de los estudiantes.</t>
  </si>
  <si>
    <t>5. Visibilidad  nacional e internacional</t>
  </si>
  <si>
    <t>FACTOR5</t>
  </si>
  <si>
    <t>5. Admisión y permanencia de estudiantes.</t>
  </si>
  <si>
    <t>6. Investigación y creación artística</t>
  </si>
  <si>
    <t>FACTOR6</t>
  </si>
  <si>
    <t>6. Sistemas de estímulos y créditos para estudiantes.</t>
  </si>
  <si>
    <t>7. Pertinencia e impacto social</t>
  </si>
  <si>
    <t>FACTOR7</t>
  </si>
  <si>
    <t xml:space="preserve"> 3. PROFESORES</t>
  </si>
  <si>
    <t>7. Deberes y derechos del profesorado.</t>
  </si>
  <si>
    <t>8. Procesos de autoevaluación y autorregulación</t>
  </si>
  <si>
    <t>FACTOR8</t>
  </si>
  <si>
    <t>8. Planta profesoral</t>
  </si>
  <si>
    <t>9. Bienestar institucional</t>
  </si>
  <si>
    <t>FACTOR9</t>
  </si>
  <si>
    <t>9. Carrera docente</t>
  </si>
  <si>
    <t>10. Organización, gestión y administración</t>
  </si>
  <si>
    <t>FACTOR10</t>
  </si>
  <si>
    <t>10. Desarrollo profesoral</t>
  </si>
  <si>
    <t>11. Recursos de apoyo académico e infraestructura física</t>
  </si>
  <si>
    <t>FACTOR11</t>
  </si>
  <si>
    <t>11. Interacción académica de los profesores.</t>
  </si>
  <si>
    <t xml:space="preserve">12. Recursos financieros </t>
  </si>
  <si>
    <t>FACTOR12</t>
  </si>
  <si>
    <t>4. PROCESOS
ACADÉMICOS</t>
  </si>
  <si>
    <t>12. Políticas académicas</t>
  </si>
  <si>
    <t>13. Pertinencia académica  y relevancia social</t>
  </si>
  <si>
    <t xml:space="preserve">14.  Procesos de creación, modificación y extensión de programas académicos. </t>
  </si>
  <si>
    <t>5. VISIBILIDAD  NACIONAL E INTERNACIONAL</t>
  </si>
  <si>
    <t xml:space="preserve">15. Inserción de la  institución en contextos académicos nacionales e internacionales. </t>
  </si>
  <si>
    <t>16. Relaciones externas  de profesores y estudiantes.</t>
  </si>
  <si>
    <t>6. INVESTIGACIÓN Y CREACIÓN ARTÍSTICA</t>
  </si>
  <si>
    <t>17. Formación para la investigación</t>
  </si>
  <si>
    <t>18. Investigación</t>
  </si>
  <si>
    <t>7. PERTINENCIA E IMPACTO SOCIAL</t>
  </si>
  <si>
    <t>19. Institución y entorno.</t>
  </si>
  <si>
    <t>20. Graduados e institución</t>
  </si>
  <si>
    <t>8. PROCESOS DE AUTOEVALUACIÓN Y AUTORREGULACIÓN</t>
  </si>
  <si>
    <t>21. Sistemas de autoevaluación</t>
  </si>
  <si>
    <t>22. Sistemas de información</t>
  </si>
  <si>
    <t>23. Evaluación de directivas, profesores y personal administrativo.</t>
  </si>
  <si>
    <t>9. BIENESTAR INSTITUCIONAL</t>
  </si>
  <si>
    <t xml:space="preserve">24. Estructura y funcionamiento del bienestar institucional </t>
  </si>
  <si>
    <t>10. ORGANIZACIÓN, GESTIÓN Y ADMINISTRACIÓN</t>
  </si>
  <si>
    <t>25. Administración y gestión.</t>
  </si>
  <si>
    <t xml:space="preserve">26. Procesos de comunicación </t>
  </si>
  <si>
    <t>27. Capacidad de gestión</t>
  </si>
  <si>
    <t>11. RECURSOS DE APOYO ACADÉMICO E INFRAESTRUCTURA FÍSICA</t>
  </si>
  <si>
    <t xml:space="preserve">28. Recursos de apoyo académico. </t>
  </si>
  <si>
    <t>29. Infraestructura física</t>
  </si>
  <si>
    <t xml:space="preserve">12. RECURSOS FINANCIEROS </t>
  </si>
  <si>
    <t xml:space="preserve">30. Recursos, presupuesto y gestión financiera. </t>
  </si>
  <si>
    <t>Coordinador Pilar de Gestión</t>
  </si>
  <si>
    <t>Pilar de Gestión</t>
  </si>
  <si>
    <t>Pilar de gestión</t>
  </si>
  <si>
    <t>Objetivo del pilar</t>
  </si>
  <si>
    <t xml:space="preserve">Gestión del Contexto y proyección social </t>
  </si>
  <si>
    <t>Gestión y sostenibilidad institucional</t>
  </si>
  <si>
    <t>2. xxxxxxxxxxxxxxxxxxxxxxxxxxxxxxxxxxxxx</t>
  </si>
  <si>
    <t>3. xxxxxxxxxxxxxxxxxxxxxxxxxxxxxxxxxxxxxxxxx</t>
  </si>
  <si>
    <t>5. xxxxxxxxxxxxxxxxxxxxxxxxxxxxxxxxxxxxxxxx</t>
  </si>
  <si>
    <t>Responsable
Programa</t>
  </si>
  <si>
    <t xml:space="preserve">La presente ficha pretende realizar una caracterización básica de los impactos que el proyecto genera en las condiciones actuales del ambiente, sean positivos o negativos, de acuerdo a la intensidad del impacto y su duración. Esto permitirá identificar las posibles acciones a ejecutar, en caso que el proyecto como resultado de su ejecución, genere impactos negativos sobre el ambiente, en procura de disminuirlos. Igualmente, identificar el aporte que los proyectos institucionales del PDI a los compromisos de la política ambiental institucional (artículo 5).  </t>
  </si>
  <si>
    <t>Línea base (2018)</t>
  </si>
  <si>
    <t>Relación con los objetivos específicos</t>
  </si>
  <si>
    <t>5.1
5.2
5.3</t>
  </si>
  <si>
    <t>Objetivo específico 5</t>
  </si>
  <si>
    <t>Causa Directa 5</t>
  </si>
  <si>
    <t>Plan operativo 1. xxxxxxxx</t>
  </si>
  <si>
    <t>Plan operativo 2. xxxxxxxx</t>
  </si>
  <si>
    <t>Plan operativo 3. xxxxxxxx</t>
  </si>
  <si>
    <t>Plan operativo 4. xxxxxxxx</t>
  </si>
  <si>
    <t>Plan operativo 5. xxxxxxxx</t>
  </si>
  <si>
    <t>xxxx Actividad 1</t>
  </si>
  <si>
    <t>xxxx Actividad 2</t>
  </si>
  <si>
    <t>xxxx Actividad 3</t>
  </si>
  <si>
    <t>xxxx Actividad 4</t>
  </si>
  <si>
    <t>xxxx Actividad 5</t>
  </si>
  <si>
    <t>xxxx Actividad 6</t>
  </si>
  <si>
    <t>PO2A1</t>
  </si>
  <si>
    <t>PO2A2</t>
  </si>
  <si>
    <t>PO2A3</t>
  </si>
  <si>
    <t>PO2A4</t>
  </si>
  <si>
    <t>PO2A5</t>
  </si>
  <si>
    <t>PO2A6</t>
  </si>
  <si>
    <t>PO3A1</t>
  </si>
  <si>
    <t>PO3A2</t>
  </si>
  <si>
    <t>PO3A3</t>
  </si>
  <si>
    <t>PO3A4</t>
  </si>
  <si>
    <t>PO3A5</t>
  </si>
  <si>
    <t>PO3A6</t>
  </si>
  <si>
    <t>PO4A1</t>
  </si>
  <si>
    <t>PO4A2</t>
  </si>
  <si>
    <t>PO4A3</t>
  </si>
  <si>
    <t>PO4A4</t>
  </si>
  <si>
    <t>PO4A5</t>
  </si>
  <si>
    <t>PO4A6</t>
  </si>
  <si>
    <t>PO5A1</t>
  </si>
  <si>
    <t>PO5A2</t>
  </si>
  <si>
    <t>PO5A3</t>
  </si>
  <si>
    <t>PO5A4</t>
  </si>
  <si>
    <t>PO5A5</t>
  </si>
  <si>
    <t>PO5A6</t>
  </si>
  <si>
    <t>Los elementos arriba descritos hacen parte de un ejercicio de proyección presupuestal, los cuales podrán ajustarse de acuerdo a la dinámica de la ejecución, las normas aplicables y las metas que se establezcan. 
El control del presupuesto se realizará hasta el nivel de Proyecto.</t>
  </si>
  <si>
    <t>Dependencia responsable del proyecto</t>
  </si>
  <si>
    <t>Programa</t>
  </si>
  <si>
    <t>Identificación del problema, necesidad u oportunidad (descripción o explicación del árbol del problema)</t>
  </si>
  <si>
    <t>Programas a los cuales le aporta indirectamente el proyecto</t>
  </si>
  <si>
    <t>Factores de calidad institucional a los que apunta el proyecto</t>
  </si>
  <si>
    <t>Objetivos de Desarrollo Sostenible (ODS) a los cuales le aporta el proyecto</t>
  </si>
  <si>
    <t>Descripción de la manera como aporta:</t>
  </si>
  <si>
    <t>OBJETIVOS DE DESARROLLO SOSTENIBLE</t>
  </si>
  <si>
    <t>1. Poner fin a la pobreza en todas sus formas en todo el mundo</t>
  </si>
  <si>
    <t>2. Poner fin al hambre, lograr la seguridad alimentaria y la mejora de la nutrición y promover la agricultura sostenible</t>
  </si>
  <si>
    <t>3. Garantizar una vida sana y promover el bienestar para todos en todas las edades</t>
  </si>
  <si>
    <t>4. Garantizar una educación inclusiva, equitativa y de calidad y promover oportunidades de aprendizaje durante toda la vida para todos</t>
  </si>
  <si>
    <t>5. Lograr la igualddad entre todos los géneros y empoderar a todas las mujeres y las niñas</t>
  </si>
  <si>
    <t>6. Garantizar la disponibilidad de agua y su gestión sostenible y el saneamiento para todos</t>
  </si>
  <si>
    <t>7. Garantizar el acceso a una energía asequible, segura, sostenible y moderna para todos</t>
  </si>
  <si>
    <t>8. Promover el crecimiento económico sostenido, inclusivo y sostenible, el empleo pleno y productivo y el trabajo decente para todos</t>
  </si>
  <si>
    <t>9. Construir infraestructuras resilientes, promover la industrialización inclusiva y sostenible y fomentar la innovación</t>
  </si>
  <si>
    <t>10.Reducir la desigualdad en y entre todos los países</t>
  </si>
  <si>
    <t>11. Lograr que las ciudades y los asentamientos humanos sean inclusivos, seguros, resilientes y sostenibles</t>
  </si>
  <si>
    <t>12. Garantizar modalidades de consumo y producción sostenibles</t>
  </si>
  <si>
    <t>13. Adoptar medidas urgentes para combatir el cambio climático y sus efectos</t>
  </si>
  <si>
    <t>14. Conservar y utilizar en forma sostenible los océanos, los mares y los recursos marinos para el desarrollo sostenible</t>
  </si>
  <si>
    <t>15. Gestionar sosteniblemente los bosques, luchar contra la desertificación, detener e invertir la degradación de las tierras y detener la pérdida de biodiversidad</t>
  </si>
  <si>
    <t>16. Promover sociedades justas, pacíficas e inclusivas</t>
  </si>
  <si>
    <t>17. Revitalizar la alianza mundial para el desarrollo sostenible</t>
  </si>
  <si>
    <t>Impulsores estratégicos</t>
  </si>
  <si>
    <t>Creación, Gestión y Transferencia del conocimiento</t>
  </si>
  <si>
    <t>Renovar o innovar los currículos  de los programas académicos  y  crear programas pertinentes acordes con el proyecto educativo institucional y las tendencias de tecnologías de información y comunicación.</t>
  </si>
  <si>
    <t>Disminuir la deserción y lograr el egreso exitoso</t>
  </si>
  <si>
    <t>Lograr que los programas académicos tengan  visibilidad nacional e  internacional.</t>
  </si>
  <si>
    <t>Gestionar la generación de conocimiento, productos de desarrollo tecnológico y emprendimiento, pertinente con las demandas y necesidades sociales y las fronteras de la ciencia, para lograr que los productos de desarrollo tecnológico sean transferidos a la sociedad, los grupos de investigación sean reconocidos por Colciencias, mejorando la clasificación en la medición realizada por Colciencias e incrementar as capacidades de emprendimiento de la comunidad universitaria.</t>
  </si>
  <si>
    <t xml:space="preserve">Consolidar la oferta de servicios de extensión con impacto a nivel regional, nacional e internacional a través de la promoción  de estos servicios que permitan aumentar la comercialización y transferencia de las capacidades institucionales   </t>
  </si>
  <si>
    <t>Contribuir al desarrollo regional mediante el aprovechamiento y la transformación de bienes y  servicios,  mediante la incidencia en políticas públicas, programas, proyectos y acciones, que sean pertinentes a las capacidades académicas e investigativas de la universidad.</t>
  </si>
  <si>
    <t xml:space="preserve">Fortalecer la cultura de la legalidad, la transparencia, el gobierno corporativo y promover la participación ciudadana como ejes transversales del desarrollo institucional. </t>
  </si>
  <si>
    <t>Potenciar y garantizar los medios educativos, la infraestructura tecnológica y sistemas de información integrados, de acuerdo a las necesidades de la Universidad que soporten los procesos misionales y administrativos.</t>
  </si>
  <si>
    <t>Fortalecer la sostenibilidad ambiental y la gestión estratégica del campus para aportar al desarrollo social, mejorando continuamente el índice de contribución al desarrollo sostenible.</t>
  </si>
  <si>
    <t>Contribuir al mejoramiento de la calidad de vida en contextos universitarios, aumentando la percepción de la satisfacción de bienestar institucional.</t>
  </si>
  <si>
    <t>Fortalecer la sostenibilidad institucional a través de la gestión y la conservación de los recursos financieros, así como por el desarrollo humano y organizacional, que soporten el funcionamiento y la operación de la Institución</t>
  </si>
  <si>
    <t>Objetivo</t>
  </si>
  <si>
    <t xml:space="preserve">Residuos </t>
  </si>
  <si>
    <t>Residuos peligroso con riesgo biológico o infeccioso (anatomopatológicos, biosanitarios, cortopunzantes, de animales)</t>
  </si>
  <si>
    <t>Compromiso con la Política Ambiental Institucional al cual le aporta el proyecto (señale con una x):</t>
  </si>
  <si>
    <t>Aporte a los aspectos de la cultura y Educación ambiental en el campus
  (señale con una x):</t>
  </si>
  <si>
    <t>Residuos No peligrosos (aprovechables y no aprovechables)</t>
  </si>
  <si>
    <t>Residuos radioactivos</t>
  </si>
  <si>
    <t>Otros residuos peligrosos (corrosivos, reactivos, explosivos, tóxicos, inflamables)</t>
  </si>
  <si>
    <t>Calidad de vida e inclusión en contextos universitarios</t>
  </si>
  <si>
    <t xml:space="preserve">Excelencia Académica para la Formación Integral con visión Nacional e Internacional 
</t>
  </si>
  <si>
    <t>Programa del pilar al cual aporta directaente el proyecto</t>
  </si>
  <si>
    <t>Nombre del indicador de programa</t>
  </si>
  <si>
    <t>Meta 2025</t>
  </si>
  <si>
    <t>Meta 2028</t>
  </si>
  <si>
    <t>Nombre del indicador del impulsor estratégico</t>
  </si>
  <si>
    <t>Excelencia Académica para la Formación Integral con visión Nacional e Internacional</t>
  </si>
  <si>
    <t>Renovación curricular</t>
  </si>
  <si>
    <t>Desarrollo Docente</t>
  </si>
  <si>
    <t>Inserción y acompañamiento a la vida universitaria</t>
  </si>
  <si>
    <t>Consolidación de la investigación institucional con impacto en la sociedad y reconocimiento nacional e internacional</t>
  </si>
  <si>
    <t>Gestión tecnológica, innovación y emprendimiento</t>
  </si>
  <si>
    <t>Internacionalización de la Investigación, Innovación y Extensión</t>
  </si>
  <si>
    <t>Consolidación de la Extensión institucional con impacto en la sociedad y reconocimiento nacional e internacional</t>
  </si>
  <si>
    <t>Articulación interna para la gestión del contexto</t>
  </si>
  <si>
    <t>Universidad territorio de Paz</t>
  </si>
  <si>
    <t>Gestión de infraestructura tecnológica para un campus inteligente</t>
  </si>
  <si>
    <t>Cultura de la legalidad, la transparencia, el gobierno corporativo y la participación ciudadana</t>
  </si>
  <si>
    <t>Gestión e Implementación de la Política de Bienestar Institucional</t>
  </si>
  <si>
    <t>Formación Integral</t>
  </si>
  <si>
    <t>Contribuir al mejoramiento de la calidad de vida en contextos universitarios</t>
  </si>
  <si>
    <t>Contribuir al desarrollo regional mediante el aprovechamiento y la transformación de bienes y  servicios,  mediante la incidencia en políticas públicas, programas, proyectos y acciones, que sean pertinentes a las capacidades académicas e investigativas de la universidad</t>
  </si>
  <si>
    <t>Gestión Estratégica para el Bienestar</t>
  </si>
  <si>
    <t>Cooperación y relaciones académicas interinstitucionales e internacionales.</t>
  </si>
  <si>
    <t>Sostenibilidad financiera</t>
  </si>
  <si>
    <t>Medios, recursos e integración de las TIC en los procesos educativos</t>
  </si>
  <si>
    <t>Vinculación e integración con los egresados</t>
  </si>
  <si>
    <t>Internacionalización en casa</t>
  </si>
  <si>
    <t>Fortalecer procesos asociados al desarrollo sostenible, la competitividad regional y la movilización.</t>
  </si>
  <si>
    <t>Gestión Integral para un Campus Sostenible, inteligente e incluyente</t>
  </si>
  <si>
    <t>Humano y organizacional</t>
  </si>
  <si>
    <t>Acompañamiento Integral e inclusión</t>
  </si>
  <si>
    <t>EA</t>
  </si>
  <si>
    <t>CGTC</t>
  </si>
  <si>
    <t>GC</t>
  </si>
  <si>
    <t>GSI</t>
  </si>
  <si>
    <t>CV</t>
  </si>
  <si>
    <t>En esta ficha se identifican los responsables directos encargados de la gestión del proyecto,  otras dependencias o instancias institucionales que participan en la ejecución del mismo, y la articulación del proyecto con los procesos del Sistema Integral de Gestión, los factores de acreditación institucional y los Objetivos de Desarrollo Sostenible. Lo anterior permitirá establecer el nivel de responsabilidades dentro del sistema de gerencia del plan y las redes de trabajo para los reportes en el SIGER . Igualmente se busca revisar las posibles articulaciones del proyecto con otros pilares de gestión desde la perspectiva de integralidad del PDI</t>
  </si>
  <si>
    <r>
      <t xml:space="preserve">En esta ficha se encuentra la descripción básica del proyecto teniendo en cuenta los siguientes aspectos:
• La </t>
    </r>
    <r>
      <rPr>
        <b/>
        <sz val="11"/>
        <color theme="1"/>
        <rFont val="Arial Narrow"/>
        <family val="2"/>
      </rPr>
      <t>necesidad, problema u oportunidad</t>
    </r>
    <r>
      <rPr>
        <sz val="11"/>
        <color theme="1"/>
        <rFont val="Arial Narrow"/>
        <family val="2"/>
      </rPr>
      <t xml:space="preserve"> que motiva a que el proyecto institucional se formule e implemente, con las principales causas y los efectos que se podrían presentar de no formularse.
• Una </t>
    </r>
    <r>
      <rPr>
        <b/>
        <sz val="11"/>
        <color theme="1"/>
        <rFont val="Arial Narrow"/>
        <family val="2"/>
      </rPr>
      <t>descripción</t>
    </r>
    <r>
      <rPr>
        <sz val="11"/>
        <color theme="1"/>
        <rFont val="Arial Narrow"/>
        <family val="2"/>
      </rPr>
      <t xml:space="preserve"> concreta del proyecto ¿En qué consiste el proyecto? ¿Qué soluciones trae para la institución? ¿De qué manera el proyecto impacta los componentes y propósitos del objetivo?
• Una</t>
    </r>
    <r>
      <rPr>
        <b/>
        <sz val="11"/>
        <color theme="1"/>
        <rFont val="Arial Narrow"/>
        <family val="2"/>
      </rPr>
      <t xml:space="preserve"> Justificación</t>
    </r>
    <r>
      <rPr>
        <sz val="11"/>
        <color theme="1"/>
        <rFont val="Arial Narrow"/>
        <family val="2"/>
      </rPr>
      <t xml:space="preserve"> del proyecto. ejercicio argumentativo donde se exponen las razones por las cuales se realiza el proyecto
• La identificación de los </t>
    </r>
    <r>
      <rPr>
        <b/>
        <sz val="11"/>
        <color theme="1"/>
        <rFont val="Arial Narrow"/>
        <family val="2"/>
      </rPr>
      <t>beneficiarios del proyecto</t>
    </r>
    <r>
      <rPr>
        <sz val="11"/>
        <color theme="1"/>
        <rFont val="Arial Narrow"/>
        <family val="2"/>
      </rPr>
      <t xml:space="preserve"> quienes pueden ser usuarios internos (comunidad universitaria) o externos (ciudadanía).</t>
    </r>
  </si>
  <si>
    <t>En esta sección se deberán identificar los impulsores estratégicos a los cuales contribuye el proyecto</t>
  </si>
  <si>
    <t>En este nivel se ubica el programa del pilar de gestión el cual hace parte el proyecto.</t>
  </si>
  <si>
    <t>En este nivel se identifican los planes operativos a desarrollar necesarios para lograr llos resultados del proyecto</t>
  </si>
  <si>
    <t>En este nivel encuentran las actividades que se desarrollarán en el plan operativo.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</si>
</sst>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44" formatCode="_(&quot;$&quot;\ * #,##0.00_);_(&quot;$&quot;\ * \(#,##0.00\);_(&quot;$&quot;\ * &quot;-&quot;??_);_(@_)"/>
    <numFmt numFmtId="43" formatCode="_(* #,##0.00_);_(* \(#,##0.00\);_(* &quot;-&quot;??_);_(@_)"/>
    <numFmt numFmtId="164" formatCode="_-&quot;$&quot;\ * #,##0_-;\-&quot;$&quot;\ * #,##0_-;_-&quot;$&quot;\ * &quot;-&quot;_-;_-@_-"/>
    <numFmt numFmtId="165" formatCode="&quot;$&quot;\ #,##0"/>
    <numFmt numFmtId="166" formatCode="_(&quot;$&quot;\ * #,##0_);_(&quot;$&quot;\ * \(#,##0\);_(&quot;$&quot;\ * &quot;-&quot;??_);_(@_)"/>
    <numFmt numFmtId="167" formatCode="_(* #,##0_);_(* \(#,##0\);_(* &quot;-&quot;??_);_(@_)"/>
    <numFmt numFmtId="168" formatCode="0.0%"/>
    <numFmt numFmtId="169" formatCode="0.0"/>
    <numFmt numFmtId="170" formatCode="_-&quot;$&quot;\ * #,##0.0_-;\-&quot;$&quot;\ * #,##0.0_-;_-&quot;$&quot;\ * &quot;-&quot;_-;_-@_-"/>
    <numFmt numFmtId="171" formatCode="0.00000"/>
    <numFmt numFmtId="172" formatCode="&quot;$&quot;\ #,##0.00"/>
  </numFmts>
  <fonts count="60" x14ac:knownFonts="1">
    <font>
      <sz val="11"/>
      <color theme="1"/>
      <name val="Calibri"/>
      <family val="2"/>
      <scheme val="minor"/>
    </font>
    <font>
      <b/>
      <sz val="11"/>
      <color indexed="8"/>
      <name val="Arial Narrow"/>
      <family val="2"/>
    </font>
    <font>
      <sz val="11"/>
      <color indexed="8"/>
      <name val="Arial Narrow"/>
      <family val="2"/>
    </font>
    <font>
      <sz val="10"/>
      <name val="Arial"/>
      <family val="2"/>
    </font>
    <font>
      <b/>
      <sz val="11"/>
      <name val="Arial"/>
      <family val="2"/>
    </font>
    <font>
      <sz val="11"/>
      <color indexed="8"/>
      <name val="Calibri"/>
      <family val="2"/>
    </font>
    <font>
      <sz val="11"/>
      <color indexed="8"/>
      <name val="Calibri"/>
      <family val="2"/>
    </font>
    <font>
      <b/>
      <sz val="11"/>
      <color indexed="8"/>
      <name val="Calibri"/>
      <family val="2"/>
      <scheme val="minor"/>
    </font>
    <font>
      <b/>
      <sz val="11"/>
      <color theme="1"/>
      <name val="Arial Narrow"/>
      <family val="2"/>
    </font>
    <font>
      <sz val="11"/>
      <color indexed="8"/>
      <name val="Calibri"/>
      <family val="2"/>
      <scheme val="minor"/>
    </font>
    <font>
      <b/>
      <sz val="11"/>
      <color theme="1"/>
      <name val="Calibri"/>
      <family val="2"/>
      <scheme val="minor"/>
    </font>
    <font>
      <b/>
      <sz val="11"/>
      <name val="Calibri"/>
      <family val="2"/>
      <scheme val="minor"/>
    </font>
    <font>
      <b/>
      <sz val="8"/>
      <color theme="0"/>
      <name val="Calibri"/>
      <family val="2"/>
      <scheme val="minor"/>
    </font>
    <font>
      <b/>
      <sz val="11"/>
      <color theme="0"/>
      <name val="Arial"/>
      <family val="2"/>
    </font>
    <font>
      <i/>
      <sz val="11"/>
      <color theme="1"/>
      <name val="Calibri"/>
      <family val="2"/>
      <scheme val="minor"/>
    </font>
    <font>
      <sz val="11"/>
      <color theme="1"/>
      <name val="Calibri"/>
      <family val="2"/>
      <scheme val="minor"/>
    </font>
    <font>
      <b/>
      <sz val="11"/>
      <color theme="0"/>
      <name val="Calibri"/>
      <family val="2"/>
      <scheme val="minor"/>
    </font>
    <font>
      <sz val="11"/>
      <color theme="1"/>
      <name val="Arial Narrow"/>
      <family val="2"/>
    </font>
    <font>
      <b/>
      <sz val="14"/>
      <color theme="1"/>
      <name val="Arial Narrow"/>
      <family val="2"/>
    </font>
    <font>
      <sz val="11"/>
      <name val="Arial Narrow"/>
      <family val="2"/>
    </font>
    <font>
      <b/>
      <sz val="11"/>
      <name val="Arial Narrow"/>
      <family val="2"/>
    </font>
    <font>
      <sz val="10"/>
      <name val="Arial Narrow"/>
      <family val="2"/>
    </font>
    <font>
      <b/>
      <sz val="10"/>
      <name val="Arial Narrow"/>
      <family val="2"/>
    </font>
    <font>
      <b/>
      <sz val="12"/>
      <name val="Arial Narrow"/>
      <family val="2"/>
    </font>
    <font>
      <sz val="12"/>
      <name val="Arial"/>
      <family val="2"/>
    </font>
    <font>
      <sz val="11"/>
      <name val="Arial"/>
      <family val="2"/>
    </font>
    <font>
      <sz val="11"/>
      <color rgb="FF000000"/>
      <name val="Arial"/>
      <family val="2"/>
    </font>
    <font>
      <sz val="11"/>
      <color theme="0"/>
      <name val="Calibri"/>
      <family val="2"/>
      <scheme val="minor"/>
    </font>
    <font>
      <sz val="9"/>
      <color theme="1"/>
      <name val="Calibri"/>
      <family val="2"/>
      <scheme val="minor"/>
    </font>
    <font>
      <b/>
      <sz val="9"/>
      <color indexed="8"/>
      <name val="Calibri"/>
      <family val="2"/>
      <scheme val="minor"/>
    </font>
    <font>
      <sz val="11"/>
      <color rgb="FF000000"/>
      <name val="Arial Narrow"/>
      <family val="2"/>
    </font>
    <font>
      <sz val="11"/>
      <name val="Calibri"/>
      <family val="2"/>
      <scheme val="minor"/>
    </font>
    <font>
      <sz val="9"/>
      <color indexed="8"/>
      <name val="Calibri"/>
      <family val="2"/>
      <scheme val="minor"/>
    </font>
    <font>
      <sz val="9"/>
      <name val="Calibri"/>
      <family val="2"/>
      <scheme val="minor"/>
    </font>
    <font>
      <vertAlign val="subscript"/>
      <sz val="9"/>
      <name val="Calibri"/>
      <family val="2"/>
      <scheme val="minor"/>
    </font>
    <font>
      <sz val="9"/>
      <color rgb="FF000000"/>
      <name val="Calibri"/>
      <family val="2"/>
      <scheme val="minor"/>
    </font>
    <font>
      <sz val="9"/>
      <color indexed="63"/>
      <name val="Calibri"/>
      <family val="2"/>
      <scheme val="minor"/>
    </font>
    <font>
      <b/>
      <sz val="11"/>
      <color rgb="FF000000"/>
      <name val="Arial Narrow"/>
      <family val="2"/>
    </font>
    <font>
      <sz val="10"/>
      <color indexed="8"/>
      <name val="Arial Narrow"/>
      <family val="2"/>
    </font>
    <font>
      <sz val="11"/>
      <color rgb="FF222222"/>
      <name val="Arial Narrow"/>
      <family val="2"/>
    </font>
    <font>
      <b/>
      <i/>
      <sz val="11"/>
      <name val="Arial Narrow"/>
      <family val="2"/>
    </font>
    <font>
      <b/>
      <sz val="9"/>
      <color indexed="81"/>
      <name val="Tahoma"/>
      <family val="2"/>
    </font>
    <font>
      <sz val="9"/>
      <color indexed="81"/>
      <name val="Tahoma"/>
      <family val="2"/>
    </font>
    <font>
      <sz val="11"/>
      <color theme="1"/>
      <name val="Arial"/>
      <family val="2"/>
    </font>
    <font>
      <b/>
      <sz val="12"/>
      <color indexed="8"/>
      <name val="Arial Narrow"/>
      <family val="2"/>
    </font>
    <font>
      <b/>
      <sz val="14"/>
      <color indexed="8"/>
      <name val="Arial Narrow"/>
      <family val="2"/>
    </font>
    <font>
      <sz val="11"/>
      <color theme="3" tint="-0.499984740745262"/>
      <name val="Calibri"/>
      <family val="2"/>
      <scheme val="minor"/>
    </font>
    <font>
      <sz val="11"/>
      <color rgb="FFFF0000"/>
      <name val="Calibri"/>
      <family val="2"/>
      <scheme val="minor"/>
    </font>
    <font>
      <b/>
      <sz val="11"/>
      <color rgb="FF0D4808"/>
      <name val="Calibri"/>
      <family val="2"/>
      <scheme val="minor"/>
    </font>
    <font>
      <sz val="11"/>
      <color rgb="FF167C0E"/>
      <name val="Calibri"/>
      <family val="2"/>
      <scheme val="minor"/>
    </font>
    <font>
      <b/>
      <sz val="10"/>
      <color indexed="8"/>
      <name val="Calibri"/>
      <family val="2"/>
      <scheme val="minor"/>
    </font>
    <font>
      <sz val="8"/>
      <color indexed="8"/>
      <name val="Calibri"/>
      <family val="2"/>
      <scheme val="minor"/>
    </font>
    <font>
      <b/>
      <sz val="11"/>
      <color rgb="FFFF0000"/>
      <name val="Calibri"/>
      <family val="2"/>
      <scheme val="minor"/>
    </font>
    <font>
      <sz val="11"/>
      <color rgb="FF198E10"/>
      <name val="Calibri"/>
      <family val="2"/>
      <scheme val="minor"/>
    </font>
    <font>
      <sz val="11"/>
      <color rgb="FFFF0000"/>
      <name val="Arial Narrow"/>
      <family val="2"/>
    </font>
    <font>
      <b/>
      <sz val="11"/>
      <color rgb="FFFF0000"/>
      <name val="Arial Narrow"/>
      <family val="2"/>
    </font>
    <font>
      <sz val="11"/>
      <color theme="0" tint="-4.9989318521683403E-2"/>
      <name val="Calibri"/>
      <family val="2"/>
      <scheme val="minor"/>
    </font>
    <font>
      <sz val="11"/>
      <color theme="5" tint="-0.499984740745262"/>
      <name val="Calibri"/>
      <family val="2"/>
      <scheme val="minor"/>
    </font>
    <font>
      <b/>
      <sz val="12"/>
      <name val="Calibri"/>
      <family val="2"/>
      <scheme val="minor"/>
    </font>
    <font>
      <sz val="11"/>
      <color theme="0"/>
      <name val="Arial Narrow"/>
      <family val="2"/>
    </font>
  </fonts>
  <fills count="29">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7" tint="-0.249977111117893"/>
        <bgColor indexed="64"/>
      </patternFill>
    </fill>
    <fill>
      <patternFill patternType="solid">
        <fgColor theme="7" tint="0.39997558519241921"/>
        <bgColor indexed="64"/>
      </patternFill>
    </fill>
    <fill>
      <patternFill patternType="solid">
        <fgColor theme="7" tint="0.79998168889431442"/>
        <bgColor indexed="64"/>
      </patternFill>
    </fill>
    <fill>
      <patternFill patternType="solid">
        <fgColor rgb="FFFFFF00"/>
        <bgColor indexed="64"/>
      </patternFill>
    </fill>
    <fill>
      <patternFill patternType="solid">
        <fgColor theme="4"/>
      </patternFill>
    </fill>
    <fill>
      <patternFill patternType="solid">
        <fgColor theme="4" tint="0.79998168889431442"/>
        <bgColor indexed="64"/>
      </patternFill>
    </fill>
    <fill>
      <patternFill patternType="solid">
        <fgColor theme="4"/>
        <bgColor indexed="64"/>
      </patternFill>
    </fill>
    <fill>
      <patternFill patternType="solid">
        <fgColor theme="2" tint="-9.9978637043366805E-2"/>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3" tint="0.79998168889431442"/>
        <bgColor indexed="64"/>
      </patternFill>
    </fill>
    <fill>
      <patternFill patternType="solid">
        <fgColor theme="8" tint="0.39997558519241921"/>
        <bgColor indexed="64"/>
      </patternFill>
    </fill>
    <fill>
      <patternFill patternType="solid">
        <fgColor theme="8" tint="-0.249977111117893"/>
        <bgColor indexed="64"/>
      </patternFill>
    </fill>
    <fill>
      <patternFill patternType="solid">
        <fgColor theme="8" tint="0.79998168889431442"/>
        <bgColor rgb="FFFFFFFF"/>
      </patternFill>
    </fill>
    <fill>
      <patternFill patternType="solid">
        <fgColor rgb="FF167C0E"/>
        <bgColor indexed="64"/>
      </patternFill>
    </fill>
    <fill>
      <patternFill patternType="solid">
        <fgColor rgb="FF0D4808"/>
        <bgColor indexed="64"/>
      </patternFill>
    </fill>
    <fill>
      <patternFill patternType="solid">
        <fgColor rgb="FFBDF296"/>
        <bgColor indexed="64"/>
      </patternFill>
    </fill>
    <fill>
      <patternFill patternType="solid">
        <fgColor rgb="FFDAF8C4"/>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99EB5B"/>
        <bgColor indexed="64"/>
      </patternFill>
    </fill>
    <fill>
      <patternFill patternType="solid">
        <fgColor rgb="FF92E951"/>
        <bgColor indexed="64"/>
      </patternFill>
    </fill>
    <fill>
      <patternFill patternType="solid">
        <fgColor rgb="FFB0EF81"/>
        <bgColor indexed="64"/>
      </patternFill>
    </fill>
    <fill>
      <patternFill patternType="solid">
        <fgColor theme="6" tint="0.79998168889431442"/>
        <bgColor indexed="64"/>
      </patternFill>
    </fill>
  </fills>
  <borders count="6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0"/>
      </bottom>
      <diagonal/>
    </border>
    <border>
      <left/>
      <right style="thin">
        <color theme="0"/>
      </right>
      <top/>
      <bottom/>
      <diagonal/>
    </border>
    <border>
      <left style="thin">
        <color theme="0"/>
      </left>
      <right style="thin">
        <color theme="0"/>
      </right>
      <top/>
      <bottom/>
      <diagonal/>
    </border>
    <border>
      <left style="thin">
        <color theme="1"/>
      </left>
      <right style="thin">
        <color theme="0"/>
      </right>
      <top style="thin">
        <color theme="1"/>
      </top>
      <bottom style="thin">
        <color theme="1"/>
      </bottom>
      <diagonal/>
    </border>
    <border>
      <left style="thin">
        <color theme="0"/>
      </left>
      <right style="thin">
        <color theme="0"/>
      </right>
      <top style="thin">
        <color theme="1"/>
      </top>
      <bottom style="thin">
        <color theme="1"/>
      </bottom>
      <diagonal/>
    </border>
    <border>
      <left style="thin">
        <color theme="0"/>
      </left>
      <right style="thin">
        <color theme="1"/>
      </right>
      <top style="thin">
        <color theme="1"/>
      </top>
      <bottom style="thin">
        <color theme="1"/>
      </bottom>
      <diagonal/>
    </border>
    <border>
      <left style="thin">
        <color theme="1"/>
      </left>
      <right style="thin">
        <color theme="1"/>
      </right>
      <top style="thin">
        <color theme="1"/>
      </top>
      <bottom style="thin">
        <color theme="1"/>
      </bottom>
      <diagonal/>
    </border>
    <border>
      <left style="thin">
        <color indexed="64"/>
      </left>
      <right/>
      <top/>
      <bottom style="thin">
        <color indexed="64"/>
      </bottom>
      <diagonal/>
    </border>
    <border>
      <left/>
      <right/>
      <top/>
      <bottom style="thin">
        <color indexed="64"/>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top/>
      <bottom style="thin">
        <color rgb="FF000000"/>
      </bottom>
      <diagonal/>
    </border>
    <border>
      <left style="thin">
        <color indexed="64"/>
      </left>
      <right/>
      <top/>
      <bottom/>
      <diagonal/>
    </border>
    <border>
      <left style="thin">
        <color indexed="64"/>
      </left>
      <right style="thin">
        <color indexed="64"/>
      </right>
      <top style="thin">
        <color indexed="64"/>
      </top>
      <bottom style="medium">
        <color indexed="64"/>
      </bottom>
      <diagonal/>
    </border>
    <border>
      <left/>
      <right style="thin">
        <color rgb="FF000000"/>
      </right>
      <top/>
      <bottom/>
      <diagonal/>
    </border>
    <border>
      <left/>
      <right/>
      <top style="thin">
        <color rgb="FF000000"/>
      </top>
      <bottom style="thin">
        <color rgb="FF000000"/>
      </bottom>
      <diagonal/>
    </border>
    <border>
      <left/>
      <right style="thin">
        <color indexed="64"/>
      </right>
      <top/>
      <bottom style="thin">
        <color indexed="64"/>
      </bottom>
      <diagonal/>
    </border>
    <border>
      <left style="thin">
        <color theme="1"/>
      </left>
      <right style="thin">
        <color theme="1"/>
      </right>
      <top/>
      <bottom style="thin">
        <color theme="1"/>
      </bottom>
      <diagonal/>
    </border>
    <border>
      <left/>
      <right style="thin">
        <color rgb="FF000000"/>
      </right>
      <top/>
      <bottom style="thin">
        <color rgb="FF000000"/>
      </bottom>
      <diagonal/>
    </border>
    <border>
      <left/>
      <right/>
      <top style="thin">
        <color rgb="FF000000"/>
      </top>
      <bottom/>
      <diagonal/>
    </border>
    <border>
      <left/>
      <right/>
      <top/>
      <bottom style="thin">
        <color rgb="FF000000"/>
      </bottom>
      <diagonal/>
    </border>
    <border>
      <left style="double">
        <color theme="0"/>
      </left>
      <right/>
      <top style="double">
        <color theme="0"/>
      </top>
      <bottom style="double">
        <color theme="0"/>
      </bottom>
      <diagonal/>
    </border>
    <border>
      <left style="double">
        <color theme="0"/>
      </left>
      <right style="double">
        <color theme="0"/>
      </right>
      <top style="double">
        <color theme="0"/>
      </top>
      <bottom style="double">
        <color theme="0"/>
      </bottom>
      <diagonal/>
    </border>
    <border>
      <left style="double">
        <color theme="0"/>
      </left>
      <right/>
      <top style="double">
        <color theme="0"/>
      </top>
      <bottom/>
      <diagonal/>
    </border>
    <border>
      <left/>
      <right style="double">
        <color theme="0"/>
      </right>
      <top style="double">
        <color theme="0"/>
      </top>
      <bottom/>
      <diagonal/>
    </border>
    <border>
      <left style="double">
        <color theme="0"/>
      </left>
      <right style="thin">
        <color theme="0"/>
      </right>
      <top style="double">
        <color theme="0"/>
      </top>
      <bottom style="double">
        <color theme="0"/>
      </bottom>
      <diagonal/>
    </border>
    <border>
      <left style="thin">
        <color theme="0"/>
      </left>
      <right style="double">
        <color theme="0"/>
      </right>
      <top style="double">
        <color theme="0"/>
      </top>
      <bottom style="double">
        <color theme="0"/>
      </bottom>
      <diagonal/>
    </border>
    <border>
      <left/>
      <right style="double">
        <color theme="0"/>
      </right>
      <top style="double">
        <color theme="0"/>
      </top>
      <bottom style="double">
        <color theme="0"/>
      </bottom>
      <diagonal/>
    </border>
    <border>
      <left style="double">
        <color theme="0"/>
      </left>
      <right/>
      <top/>
      <bottom/>
      <diagonal/>
    </border>
    <border>
      <left/>
      <right/>
      <top style="double">
        <color theme="0"/>
      </top>
      <bottom/>
      <diagonal/>
    </border>
    <border>
      <left style="thin">
        <color theme="0"/>
      </left>
      <right/>
      <top style="double">
        <color theme="0"/>
      </top>
      <bottom style="double">
        <color theme="0"/>
      </bottom>
      <diagonal/>
    </border>
    <border>
      <left/>
      <right/>
      <top style="double">
        <color theme="0"/>
      </top>
      <bottom style="double">
        <color theme="0"/>
      </bottom>
      <diagonal/>
    </border>
    <border>
      <left style="double">
        <color theme="0"/>
      </left>
      <right style="thin">
        <color theme="0"/>
      </right>
      <top/>
      <bottom style="double">
        <color theme="0"/>
      </bottom>
      <diagonal/>
    </border>
    <border>
      <left style="thin">
        <color theme="0"/>
      </left>
      <right style="double">
        <color theme="0"/>
      </right>
      <top/>
      <bottom style="double">
        <color theme="0"/>
      </bottom>
      <diagonal/>
    </border>
    <border>
      <left style="double">
        <color theme="0"/>
      </left>
      <right style="double">
        <color theme="0"/>
      </right>
      <top/>
      <bottom style="double">
        <color theme="0"/>
      </bottom>
      <diagonal/>
    </border>
    <border>
      <left style="thin">
        <color theme="0"/>
      </left>
      <right style="thin">
        <color theme="0"/>
      </right>
      <top style="double">
        <color theme="0"/>
      </top>
      <bottom style="double">
        <color theme="0"/>
      </bottom>
      <diagonal/>
    </border>
    <border>
      <left style="double">
        <color theme="0"/>
      </left>
      <right style="double">
        <color theme="0"/>
      </right>
      <top/>
      <bottom/>
      <diagonal/>
    </border>
    <border>
      <left style="double">
        <color theme="0"/>
      </left>
      <right style="thin">
        <color theme="0"/>
      </right>
      <top style="double">
        <color theme="0"/>
      </top>
      <bottom style="thin">
        <color indexed="64"/>
      </bottom>
      <diagonal/>
    </border>
    <border>
      <left style="medium">
        <color rgb="FF0D4808"/>
      </left>
      <right/>
      <top style="medium">
        <color rgb="FF0D4808"/>
      </top>
      <bottom/>
      <diagonal/>
    </border>
    <border>
      <left/>
      <right/>
      <top style="medium">
        <color rgb="FF0D4808"/>
      </top>
      <bottom/>
      <diagonal/>
    </border>
    <border>
      <left/>
      <right style="medium">
        <color rgb="FF0D4808"/>
      </right>
      <top style="medium">
        <color rgb="FF0D4808"/>
      </top>
      <bottom/>
      <diagonal/>
    </border>
    <border>
      <left style="medium">
        <color rgb="FF0D4808"/>
      </left>
      <right/>
      <top/>
      <bottom style="medium">
        <color rgb="FF0D4808"/>
      </bottom>
      <diagonal/>
    </border>
    <border>
      <left/>
      <right/>
      <top/>
      <bottom style="medium">
        <color rgb="FF0D4808"/>
      </bottom>
      <diagonal/>
    </border>
    <border>
      <left/>
      <right style="medium">
        <color rgb="FF0D4808"/>
      </right>
      <top/>
      <bottom style="medium">
        <color rgb="FF0D4808"/>
      </bottom>
      <diagonal/>
    </border>
  </borders>
  <cellStyleXfs count="12">
    <xf numFmtId="0" fontId="0" fillId="0" borderId="0"/>
    <xf numFmtId="43" fontId="6" fillId="0" borderId="0" applyFont="0" applyFill="0" applyBorder="0" applyAlignment="0" applyProtection="0"/>
    <xf numFmtId="44" fontId="6" fillId="0" borderId="0" applyFont="0" applyFill="0" applyBorder="0" applyAlignment="0" applyProtection="0"/>
    <xf numFmtId="0" fontId="3" fillId="0" borderId="0"/>
    <xf numFmtId="9" fontId="5" fillId="0" borderId="0" applyFont="0" applyFill="0" applyBorder="0" applyAlignment="0" applyProtection="0"/>
    <xf numFmtId="9" fontId="3" fillId="0" borderId="0" applyFont="0" applyFill="0" applyBorder="0" applyAlignment="0" applyProtection="0"/>
    <xf numFmtId="9" fontId="15" fillId="0" borderId="0" applyFont="0" applyFill="0" applyBorder="0" applyAlignment="0" applyProtection="0"/>
    <xf numFmtId="44" fontId="15" fillId="0" borderId="0" applyFont="0" applyFill="0" applyBorder="0" applyAlignment="0" applyProtection="0"/>
    <xf numFmtId="0" fontId="3" fillId="0" borderId="0"/>
    <xf numFmtId="0" fontId="27" fillId="8" borderId="0" applyNumberFormat="0" applyBorder="0" applyAlignment="0" applyProtection="0"/>
    <xf numFmtId="43" fontId="5" fillId="0" borderId="0" applyFont="0" applyFill="0" applyBorder="0" applyAlignment="0" applyProtection="0"/>
    <xf numFmtId="164" fontId="15" fillId="0" borderId="0" applyFont="0" applyFill="0" applyBorder="0" applyAlignment="0" applyProtection="0"/>
  </cellStyleXfs>
  <cellXfs count="872">
    <xf numFmtId="0" fontId="0" fillId="0" borderId="0" xfId="0"/>
    <xf numFmtId="0" fontId="1" fillId="0" borderId="0" xfId="0" applyFont="1" applyBorder="1" applyAlignment="1" applyProtection="1">
      <alignment horizontal="center"/>
    </xf>
    <xf numFmtId="0" fontId="2" fillId="0" borderId="0" xfId="0" applyFont="1" applyProtection="1"/>
    <xf numFmtId="0" fontId="0" fillId="4" borderId="0" xfId="0" applyFill="1"/>
    <xf numFmtId="0" fontId="0" fillId="4" borderId="0" xfId="0" applyFont="1" applyFill="1" applyProtection="1"/>
    <xf numFmtId="0" fontId="10" fillId="4" borderId="0" xfId="0" applyFont="1" applyFill="1" applyBorder="1" applyAlignment="1" applyProtection="1">
      <alignment vertical="center" wrapText="1"/>
    </xf>
    <xf numFmtId="0" fontId="9" fillId="0" borderId="0" xfId="0" applyFont="1" applyAlignment="1" applyProtection="1">
      <alignment wrapText="1"/>
    </xf>
    <xf numFmtId="0" fontId="9" fillId="0" borderId="0" xfId="0" applyFont="1" applyProtection="1"/>
    <xf numFmtId="0" fontId="9" fillId="2" borderId="0" xfId="0" applyFont="1" applyFill="1" applyProtection="1"/>
    <xf numFmtId="165" fontId="9" fillId="0" borderId="0" xfId="0" applyNumberFormat="1" applyFont="1" applyProtection="1"/>
    <xf numFmtId="0" fontId="9" fillId="2" borderId="0" xfId="0" applyFont="1" applyFill="1" applyAlignment="1" applyProtection="1">
      <alignment wrapText="1"/>
    </xf>
    <xf numFmtId="0" fontId="0" fillId="2" borderId="0" xfId="0" applyFont="1" applyFill="1" applyProtection="1"/>
    <xf numFmtId="0" fontId="0" fillId="2" borderId="0" xfId="0" applyFont="1" applyFill="1" applyBorder="1" applyProtection="1"/>
    <xf numFmtId="0" fontId="7" fillId="0" borderId="0" xfId="0" applyFont="1" applyBorder="1" applyAlignment="1" applyProtection="1">
      <alignment horizontal="center" vertical="center"/>
    </xf>
    <xf numFmtId="0" fontId="0" fillId="3" borderId="0" xfId="0" applyFont="1" applyFill="1" applyProtection="1"/>
    <xf numFmtId="0" fontId="0" fillId="0" borderId="0" xfId="0" applyFont="1" applyProtection="1"/>
    <xf numFmtId="0" fontId="7" fillId="0" borderId="0" xfId="0" applyFont="1" applyBorder="1" applyAlignment="1" applyProtection="1">
      <alignment horizontal="center" vertical="center" wrapText="1"/>
    </xf>
    <xf numFmtId="0" fontId="0" fillId="3" borderId="0" xfId="0" applyFont="1" applyFill="1" applyBorder="1" applyProtection="1"/>
    <xf numFmtId="0" fontId="17" fillId="0" borderId="0" xfId="0" applyFont="1" applyProtection="1"/>
    <xf numFmtId="0" fontId="17" fillId="0" borderId="0" xfId="0" applyFont="1" applyAlignment="1" applyProtection="1">
      <alignment horizontal="center" vertical="center"/>
    </xf>
    <xf numFmtId="0" fontId="2" fillId="0" borderId="0" xfId="0" applyFont="1" applyAlignment="1" applyProtection="1">
      <alignment vertical="center" wrapText="1"/>
    </xf>
    <xf numFmtId="0" fontId="2" fillId="0" borderId="0" xfId="0" applyFont="1" applyAlignment="1" applyProtection="1">
      <alignment vertical="center"/>
    </xf>
    <xf numFmtId="0" fontId="1" fillId="0" borderId="0" xfId="0" applyFont="1" applyBorder="1" applyAlignment="1" applyProtection="1">
      <alignment vertical="center"/>
    </xf>
    <xf numFmtId="0" fontId="2" fillId="0" borderId="0" xfId="0" applyFont="1" applyAlignment="1" applyProtection="1">
      <alignment horizontal="center" vertical="center"/>
    </xf>
    <xf numFmtId="0" fontId="2" fillId="0" borderId="0" xfId="0" applyFont="1" applyBorder="1" applyAlignment="1" applyProtection="1">
      <alignment horizontal="center" vertical="center"/>
    </xf>
    <xf numFmtId="0" fontId="2" fillId="0" borderId="0" xfId="0" applyFont="1" applyBorder="1" applyAlignment="1" applyProtection="1">
      <alignment horizontal="center" vertical="center" wrapText="1"/>
    </xf>
    <xf numFmtId="0" fontId="2" fillId="0" borderId="0" xfId="0" applyFont="1" applyAlignment="1" applyProtection="1">
      <alignment wrapText="1"/>
    </xf>
    <xf numFmtId="0" fontId="1" fillId="0" borderId="0" xfId="0" applyFont="1" applyFill="1" applyBorder="1" applyAlignment="1" applyProtection="1">
      <alignment wrapText="1"/>
    </xf>
    <xf numFmtId="0" fontId="1" fillId="2" borderId="0" xfId="0" applyFont="1" applyFill="1" applyBorder="1" applyAlignment="1" applyProtection="1">
      <alignment horizontal="center" vertical="center" wrapText="1"/>
    </xf>
    <xf numFmtId="0" fontId="2" fillId="2" borderId="0" xfId="0" applyFont="1" applyFill="1" applyBorder="1" applyProtection="1"/>
    <xf numFmtId="0" fontId="1" fillId="2" borderId="0" xfId="0" applyFont="1" applyFill="1" applyBorder="1" applyAlignment="1" applyProtection="1">
      <alignment wrapText="1"/>
    </xf>
    <xf numFmtId="0" fontId="2" fillId="0" borderId="0" xfId="0" applyFont="1" applyBorder="1" applyProtection="1"/>
    <xf numFmtId="0" fontId="2" fillId="0" borderId="0" xfId="0" applyFont="1" applyAlignment="1" applyProtection="1">
      <alignment horizontal="left"/>
    </xf>
    <xf numFmtId="0" fontId="1" fillId="2" borderId="0" xfId="0" applyFont="1" applyFill="1" applyBorder="1" applyAlignment="1" applyProtection="1">
      <alignment horizontal="center" vertical="center" textRotation="90" wrapText="1"/>
    </xf>
    <xf numFmtId="0" fontId="2" fillId="2" borderId="0" xfId="0" applyFont="1" applyFill="1" applyProtection="1"/>
    <xf numFmtId="0" fontId="1" fillId="2" borderId="0" xfId="0" applyFont="1" applyFill="1" applyBorder="1" applyAlignment="1" applyProtection="1">
      <alignment horizontal="center" wrapText="1"/>
    </xf>
    <xf numFmtId="0" fontId="2" fillId="0" borderId="0" xfId="0" applyFont="1" applyBorder="1" applyAlignment="1" applyProtection="1"/>
    <xf numFmtId="0" fontId="2" fillId="0" borderId="0" xfId="0" applyFont="1" applyBorder="1" applyAlignment="1" applyProtection="1">
      <alignment horizontal="center"/>
    </xf>
    <xf numFmtId="0" fontId="1" fillId="0" borderId="0" xfId="0" applyFont="1" applyFill="1" applyBorder="1" applyAlignment="1" applyProtection="1">
      <alignment horizontal="center" vertical="center" textRotation="90" wrapText="1"/>
    </xf>
    <xf numFmtId="0" fontId="2" fillId="0" borderId="0" xfId="0" applyFont="1" applyFill="1" applyProtection="1"/>
    <xf numFmtId="0" fontId="2" fillId="0" borderId="0" xfId="0" applyFont="1" applyFill="1" applyBorder="1" applyProtection="1"/>
    <xf numFmtId="0" fontId="2" fillId="2" borderId="0" xfId="0" applyFont="1" applyFill="1" applyBorder="1" applyAlignment="1" applyProtection="1">
      <alignment wrapText="1"/>
    </xf>
    <xf numFmtId="0" fontId="19" fillId="0" borderId="1" xfId="0" applyFont="1" applyBorder="1" applyAlignment="1" applyProtection="1">
      <alignment horizontal="center" vertical="center" wrapText="1"/>
      <protection locked="0"/>
    </xf>
    <xf numFmtId="1" fontId="2" fillId="0" borderId="1" xfId="4" applyNumberFormat="1" applyFont="1" applyBorder="1" applyAlignment="1" applyProtection="1">
      <alignment horizontal="center" vertical="center" wrapText="1"/>
      <protection locked="0"/>
    </xf>
    <xf numFmtId="0" fontId="2" fillId="0" borderId="1" xfId="0" applyFont="1" applyFill="1" applyBorder="1" applyAlignment="1" applyProtection="1">
      <alignment horizontal="center" vertical="center" wrapText="1"/>
      <protection locked="0"/>
    </xf>
    <xf numFmtId="0" fontId="2" fillId="2" borderId="0" xfId="0" applyFont="1" applyFill="1" applyBorder="1" applyAlignment="1" applyProtection="1"/>
    <xf numFmtId="0" fontId="2" fillId="0" borderId="0" xfId="0" applyFont="1" applyFill="1" applyBorder="1" applyAlignment="1" applyProtection="1">
      <alignment wrapText="1"/>
    </xf>
    <xf numFmtId="0" fontId="2" fillId="2" borderId="0" xfId="0" applyFont="1" applyFill="1" applyAlignment="1" applyProtection="1">
      <alignment horizontal="center" vertical="center"/>
    </xf>
    <xf numFmtId="0" fontId="2" fillId="2" borderId="0" xfId="0" applyFont="1" applyFill="1" applyAlignment="1" applyProtection="1">
      <alignment horizontal="center" vertical="center" wrapText="1"/>
    </xf>
    <xf numFmtId="0" fontId="2" fillId="2" borderId="0" xfId="0" applyFont="1" applyFill="1" applyBorder="1" applyAlignment="1" applyProtection="1">
      <alignment horizontal="center" vertical="center"/>
    </xf>
    <xf numFmtId="0" fontId="17" fillId="2" borderId="0" xfId="0" applyFont="1" applyFill="1" applyProtection="1"/>
    <xf numFmtId="0" fontId="17" fillId="2" borderId="0" xfId="0" applyFont="1" applyFill="1" applyBorder="1" applyProtection="1"/>
    <xf numFmtId="0" fontId="2" fillId="2" borderId="0" xfId="0" applyFont="1" applyFill="1" applyBorder="1" applyAlignment="1" applyProtection="1">
      <alignment vertical="center" wrapText="1"/>
    </xf>
    <xf numFmtId="0" fontId="17" fillId="2" borderId="1" xfId="0" applyFont="1" applyFill="1" applyBorder="1" applyAlignment="1" applyProtection="1">
      <alignment horizontal="center" vertical="center" wrapText="1"/>
      <protection locked="0"/>
    </xf>
    <xf numFmtId="0" fontId="1" fillId="2" borderId="0" xfId="0" applyFont="1" applyFill="1" applyBorder="1" applyAlignment="1" applyProtection="1">
      <alignment vertical="center" wrapText="1"/>
    </xf>
    <xf numFmtId="165" fontId="1" fillId="2" borderId="1" xfId="0" applyNumberFormat="1" applyFont="1" applyFill="1" applyBorder="1" applyAlignment="1" applyProtection="1">
      <alignment horizontal="center" vertical="center" wrapText="1"/>
      <protection locked="0"/>
    </xf>
    <xf numFmtId="0" fontId="1" fillId="2" borderId="1" xfId="0" applyFont="1" applyFill="1" applyBorder="1" applyAlignment="1" applyProtection="1">
      <alignment horizontal="center" vertical="center" wrapText="1"/>
      <protection locked="0"/>
    </xf>
    <xf numFmtId="0" fontId="17" fillId="2" borderId="0" xfId="0" applyFont="1" applyFill="1" applyAlignment="1" applyProtection="1">
      <alignment horizontal="center" vertical="center"/>
    </xf>
    <xf numFmtId="0" fontId="17" fillId="3" borderId="0" xfId="0" applyFont="1" applyFill="1" applyProtection="1"/>
    <xf numFmtId="0" fontId="17" fillId="3" borderId="1" xfId="0"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3" borderId="1" xfId="0" applyFont="1" applyFill="1" applyBorder="1" applyAlignment="1" applyProtection="1">
      <alignment horizontal="center" vertical="center" wrapText="1"/>
    </xf>
    <xf numFmtId="0" fontId="21" fillId="3" borderId="1" xfId="0" applyNumberFormat="1" applyFont="1" applyFill="1" applyBorder="1" applyAlignment="1" applyProtection="1">
      <alignment horizontal="center" vertical="center" wrapText="1"/>
      <protection locked="0"/>
    </xf>
    <xf numFmtId="0" fontId="1" fillId="5" borderId="1" xfId="0" applyFont="1" applyFill="1" applyBorder="1" applyAlignment="1" applyProtection="1">
      <alignment horizontal="center" vertical="center" wrapText="1"/>
    </xf>
    <xf numFmtId="0" fontId="1" fillId="5" borderId="4" xfId="0" applyFont="1" applyFill="1" applyBorder="1" applyAlignment="1" applyProtection="1">
      <alignment horizontal="center" vertical="center" wrapText="1"/>
    </xf>
    <xf numFmtId="0" fontId="1" fillId="5" borderId="4" xfId="0" applyFont="1" applyFill="1" applyBorder="1" applyAlignment="1" applyProtection="1">
      <alignment horizontal="center" vertical="center"/>
    </xf>
    <xf numFmtId="0" fontId="26" fillId="0" borderId="24" xfId="0" applyFont="1" applyFill="1" applyBorder="1" applyAlignment="1">
      <alignment vertical="center" wrapText="1"/>
    </xf>
    <xf numFmtId="0" fontId="26" fillId="0" borderId="24" xfId="0" applyFont="1" applyBorder="1" applyAlignment="1">
      <alignment vertical="center" wrapText="1"/>
    </xf>
    <xf numFmtId="0" fontId="26" fillId="0" borderId="21" xfId="0" applyFont="1" applyBorder="1" applyAlignment="1">
      <alignment vertical="center" wrapText="1"/>
    </xf>
    <xf numFmtId="0" fontId="21" fillId="3" borderId="1" xfId="0" applyFont="1" applyFill="1" applyBorder="1" applyAlignment="1" applyProtection="1">
      <alignment vertical="center" wrapText="1"/>
      <protection locked="0"/>
    </xf>
    <xf numFmtId="0" fontId="25" fillId="0" borderId="24" xfId="0" applyFont="1" applyFill="1" applyBorder="1" applyAlignment="1">
      <alignment vertical="center" wrapText="1"/>
    </xf>
    <xf numFmtId="0" fontId="0" fillId="3" borderId="1" xfId="0" applyFont="1" applyFill="1" applyBorder="1" applyProtection="1"/>
    <xf numFmtId="0" fontId="21" fillId="0" borderId="1" xfId="0" applyFont="1" applyFill="1" applyBorder="1" applyAlignment="1" applyProtection="1">
      <alignment horizontal="center" vertical="center" wrapText="1"/>
      <protection locked="0"/>
    </xf>
    <xf numFmtId="0" fontId="17" fillId="6" borderId="1" xfId="0" applyFont="1" applyFill="1" applyBorder="1" applyAlignment="1" applyProtection="1">
      <alignment horizontal="center" vertical="center" wrapText="1"/>
      <protection locked="0"/>
    </xf>
    <xf numFmtId="0" fontId="16" fillId="8" borderId="1" xfId="9" applyFont="1" applyBorder="1" applyAlignment="1"/>
    <xf numFmtId="0" fontId="10" fillId="0" borderId="1" xfId="0" applyFont="1" applyBorder="1" applyAlignment="1">
      <alignment vertical="center"/>
    </xf>
    <xf numFmtId="0" fontId="0" fillId="0" borderId="1" xfId="0" applyBorder="1" applyAlignment="1">
      <alignment vertical="center"/>
    </xf>
    <xf numFmtId="0" fontId="0" fillId="0" borderId="0" xfId="0" applyAlignment="1"/>
    <xf numFmtId="0" fontId="1" fillId="7" borderId="4" xfId="0" applyFont="1" applyFill="1" applyBorder="1" applyAlignment="1" applyProtection="1">
      <alignment horizontal="center" vertical="center"/>
    </xf>
    <xf numFmtId="0" fontId="10" fillId="9" borderId="10" xfId="0" applyFont="1" applyFill="1" applyBorder="1" applyAlignment="1">
      <alignment vertical="center"/>
    </xf>
    <xf numFmtId="0" fontId="1" fillId="0" borderId="9" xfId="0" applyFont="1" applyFill="1" applyBorder="1" applyAlignment="1" applyProtection="1">
      <alignment horizontal="center" vertical="center"/>
    </xf>
    <xf numFmtId="0" fontId="10" fillId="10" borderId="1" xfId="0" applyFont="1" applyFill="1" applyBorder="1" applyAlignment="1">
      <alignment horizontal="center"/>
    </xf>
    <xf numFmtId="0" fontId="0" fillId="0" borderId="1" xfId="0" applyBorder="1" applyAlignment="1">
      <alignment horizontal="left" vertical="center"/>
    </xf>
    <xf numFmtId="0" fontId="0" fillId="0" borderId="0" xfId="0" applyFill="1" applyBorder="1" applyAlignment="1">
      <alignment vertical="center"/>
    </xf>
    <xf numFmtId="0" fontId="28" fillId="0" borderId="0" xfId="0" applyFont="1"/>
    <xf numFmtId="0" fontId="29" fillId="5" borderId="1" xfId="0" applyFont="1" applyFill="1" applyBorder="1" applyAlignment="1" applyProtection="1">
      <alignment horizontal="center" vertical="center" wrapText="1"/>
    </xf>
    <xf numFmtId="0" fontId="29" fillId="5" borderId="1" xfId="0" applyFont="1" applyFill="1" applyBorder="1" applyAlignment="1" applyProtection="1">
      <alignment vertical="center" wrapText="1"/>
    </xf>
    <xf numFmtId="0" fontId="28" fillId="0" borderId="0" xfId="0" applyFont="1" applyFill="1" applyBorder="1" applyAlignment="1">
      <alignment vertical="center"/>
    </xf>
    <xf numFmtId="0" fontId="29" fillId="3" borderId="2" xfId="0" applyFont="1" applyFill="1" applyBorder="1" applyAlignment="1" applyProtection="1">
      <alignment vertical="center" wrapText="1"/>
    </xf>
    <xf numFmtId="0" fontId="29" fillId="3" borderId="4" xfId="0" applyFont="1" applyFill="1" applyBorder="1" applyAlignment="1" applyProtection="1">
      <alignment horizontal="left" vertical="center" wrapText="1" indent="1"/>
    </xf>
    <xf numFmtId="0" fontId="29" fillId="3" borderId="1" xfId="0" applyFont="1" applyFill="1" applyBorder="1" applyAlignment="1" applyProtection="1">
      <alignment horizontal="center" vertical="center" wrapText="1"/>
    </xf>
    <xf numFmtId="0" fontId="29" fillId="3" borderId="1" xfId="0" applyFont="1" applyFill="1" applyBorder="1" applyAlignment="1" applyProtection="1">
      <alignment horizontal="left" vertical="center" wrapText="1" indent="1"/>
    </xf>
    <xf numFmtId="10" fontId="29" fillId="0" borderId="1" xfId="0" applyNumberFormat="1" applyFont="1" applyBorder="1" applyAlignment="1" applyProtection="1">
      <alignment horizontal="center" vertical="center" wrapText="1"/>
      <protection locked="0"/>
    </xf>
    <xf numFmtId="0" fontId="32" fillId="3" borderId="2" xfId="0" applyFont="1" applyFill="1" applyBorder="1" applyAlignment="1" applyProtection="1">
      <alignment vertical="center" wrapText="1"/>
    </xf>
    <xf numFmtId="0" fontId="32" fillId="0" borderId="2" xfId="0" applyFont="1" applyBorder="1" applyAlignment="1" applyProtection="1">
      <alignment vertical="center" wrapText="1"/>
      <protection locked="0"/>
    </xf>
    <xf numFmtId="0" fontId="28" fillId="0" borderId="1" xfId="0" applyFont="1" applyBorder="1" applyAlignment="1" applyProtection="1">
      <alignment horizontal="center" vertical="center" wrapText="1"/>
      <protection locked="0"/>
    </xf>
    <xf numFmtId="0" fontId="32" fillId="0" borderId="1" xfId="0" applyFont="1" applyBorder="1" applyAlignment="1" applyProtection="1">
      <alignment horizontal="center" vertical="center" wrapText="1"/>
      <protection locked="0"/>
    </xf>
    <xf numFmtId="0" fontId="32" fillId="0" borderId="1" xfId="0" applyNumberFormat="1" applyFont="1" applyBorder="1" applyAlignment="1" applyProtection="1">
      <alignment horizontal="center" vertical="center" wrapText="1"/>
      <protection locked="0"/>
    </xf>
    <xf numFmtId="0" fontId="28" fillId="0" borderId="1" xfId="0" applyFont="1" applyFill="1" applyBorder="1" applyAlignment="1" applyProtection="1">
      <alignment horizontal="center" vertical="center" wrapText="1"/>
      <protection locked="0"/>
    </xf>
    <xf numFmtId="0" fontId="32" fillId="0" borderId="4" xfId="0" applyFont="1" applyBorder="1" applyAlignment="1" applyProtection="1">
      <alignment horizontal="center" vertical="center" wrapText="1"/>
      <protection locked="0"/>
    </xf>
    <xf numFmtId="0" fontId="33" fillId="0" borderId="1" xfId="8" applyFont="1" applyFill="1" applyBorder="1" applyAlignment="1">
      <alignment horizontal="center" vertical="center" wrapText="1"/>
    </xf>
    <xf numFmtId="10" fontId="33" fillId="0" borderId="1" xfId="6" applyNumberFormat="1" applyFont="1" applyFill="1" applyBorder="1" applyAlignment="1">
      <alignment horizontal="center" vertical="center" wrapText="1"/>
    </xf>
    <xf numFmtId="0" fontId="32" fillId="0" borderId="1" xfId="0" applyFont="1" applyBorder="1" applyAlignment="1" applyProtection="1">
      <alignment vertical="center" wrapText="1"/>
      <protection locked="0"/>
    </xf>
    <xf numFmtId="0" fontId="28" fillId="0" borderId="1" xfId="0" applyFont="1" applyFill="1" applyBorder="1" applyAlignment="1">
      <alignment horizontal="center" vertical="center" wrapText="1"/>
    </xf>
    <xf numFmtId="10" fontId="28" fillId="0" borderId="1" xfId="0" applyNumberFormat="1" applyFont="1" applyFill="1" applyBorder="1" applyAlignment="1" applyProtection="1">
      <alignment horizontal="center" vertical="center" wrapText="1"/>
      <protection locked="0"/>
    </xf>
    <xf numFmtId="0" fontId="33" fillId="0" borderId="1" xfId="0" applyFont="1" applyBorder="1" applyAlignment="1" applyProtection="1">
      <alignment horizontal="center" vertical="center" wrapText="1"/>
      <protection locked="0"/>
    </xf>
    <xf numFmtId="168" fontId="32" fillId="0" borderId="1" xfId="0" applyNumberFormat="1" applyFont="1" applyBorder="1" applyAlignment="1" applyProtection="1">
      <alignment horizontal="center" vertical="center" wrapText="1"/>
      <protection locked="0"/>
    </xf>
    <xf numFmtId="9" fontId="32" fillId="0" borderId="1" xfId="0" applyNumberFormat="1" applyFont="1" applyBorder="1" applyAlignment="1" applyProtection="1">
      <alignment horizontal="center" vertical="center" wrapText="1"/>
      <protection locked="0"/>
    </xf>
    <xf numFmtId="9" fontId="32" fillId="0" borderId="1" xfId="0" applyNumberFormat="1" applyFont="1" applyFill="1" applyBorder="1" applyAlignment="1" applyProtection="1">
      <alignment horizontal="center" vertical="center" wrapText="1"/>
      <protection locked="0"/>
    </xf>
    <xf numFmtId="0" fontId="32" fillId="0" borderId="29" xfId="0" applyFont="1" applyBorder="1" applyAlignment="1" applyProtection="1">
      <alignment horizontal="center" vertical="center" wrapText="1"/>
      <protection locked="0"/>
    </xf>
    <xf numFmtId="0" fontId="35" fillId="0" borderId="24" xfId="0" applyFont="1" applyBorder="1" applyAlignment="1">
      <alignment horizontal="center" vertical="center" wrapText="1"/>
    </xf>
    <xf numFmtId="0" fontId="35" fillId="0" borderId="21" xfId="0" applyFont="1" applyBorder="1" applyAlignment="1">
      <alignment horizontal="center" vertical="center" wrapText="1"/>
    </xf>
    <xf numFmtId="1" fontId="35" fillId="0" borderId="24" xfId="0" applyNumberFormat="1" applyFont="1" applyBorder="1" applyAlignment="1">
      <alignment horizontal="center" vertical="center" wrapText="1"/>
    </xf>
    <xf numFmtId="9" fontId="35" fillId="0" borderId="24" xfId="0" applyNumberFormat="1" applyFont="1" applyBorder="1" applyAlignment="1">
      <alignment horizontal="center" vertical="center" wrapText="1"/>
    </xf>
    <xf numFmtId="0" fontId="33" fillId="0" borderId="24" xfId="0" applyFont="1" applyBorder="1" applyAlignment="1">
      <alignment horizontal="center" vertical="center" wrapText="1"/>
    </xf>
    <xf numFmtId="10" fontId="35" fillId="0" borderId="24" xfId="0" applyNumberFormat="1" applyFont="1" applyBorder="1" applyAlignment="1">
      <alignment horizontal="center" vertical="center" wrapText="1"/>
    </xf>
    <xf numFmtId="9" fontId="33" fillId="0" borderId="21" xfId="0" applyNumberFormat="1" applyFont="1" applyBorder="1" applyAlignment="1">
      <alignment horizontal="center" vertical="center" wrapText="1"/>
    </xf>
    <xf numFmtId="0" fontId="33" fillId="0" borderId="21" xfId="0" applyFont="1" applyBorder="1" applyAlignment="1">
      <alignment horizontal="center" vertical="center" wrapText="1"/>
    </xf>
    <xf numFmtId="0" fontId="33" fillId="0" borderId="21" xfId="0" applyNumberFormat="1" applyFont="1" applyBorder="1" applyAlignment="1">
      <alignment horizontal="center" vertical="center" wrapText="1"/>
    </xf>
    <xf numFmtId="0" fontId="35" fillId="0" borderId="26" xfId="0" applyFont="1" applyBorder="1" applyAlignment="1">
      <alignment horizontal="center" vertical="center" wrapText="1"/>
    </xf>
    <xf numFmtId="0" fontId="35" fillId="0" borderId="24" xfId="0" applyFont="1" applyFill="1" applyBorder="1" applyAlignment="1">
      <alignment horizontal="center" vertical="center" wrapText="1"/>
    </xf>
    <xf numFmtId="0" fontId="33" fillId="0" borderId="4" xfId="0" applyFont="1" applyBorder="1" applyAlignment="1" applyProtection="1">
      <alignment horizontal="center" vertical="center" wrapText="1"/>
      <protection locked="0"/>
    </xf>
    <xf numFmtId="9" fontId="33" fillId="0" borderId="1" xfId="0" applyNumberFormat="1" applyFont="1" applyBorder="1" applyAlignment="1" applyProtection="1">
      <alignment horizontal="center" vertical="center" wrapText="1"/>
      <protection locked="0"/>
    </xf>
    <xf numFmtId="10" fontId="32" fillId="0" borderId="1" xfId="0" applyNumberFormat="1" applyFont="1" applyBorder="1" applyAlignment="1" applyProtection="1">
      <alignment horizontal="center" vertical="center" wrapText="1"/>
      <protection locked="0"/>
    </xf>
    <xf numFmtId="0" fontId="33" fillId="0" borderId="1" xfId="0" applyNumberFormat="1" applyFont="1" applyBorder="1" applyAlignment="1" applyProtection="1">
      <alignment horizontal="center" vertical="center" wrapText="1"/>
      <protection locked="0"/>
    </xf>
    <xf numFmtId="0" fontId="28" fillId="0" borderId="1" xfId="0" applyFont="1" applyBorder="1" applyAlignment="1" applyProtection="1">
      <alignment horizontal="center" vertical="center"/>
      <protection locked="0"/>
    </xf>
    <xf numFmtId="0" fontId="33" fillId="0" borderId="1" xfId="0" applyFont="1" applyBorder="1" applyAlignment="1" applyProtection="1">
      <alignment horizontal="center" vertical="center"/>
      <protection locked="0"/>
    </xf>
    <xf numFmtId="9" fontId="28" fillId="0" borderId="1" xfId="6" applyFont="1" applyBorder="1" applyAlignment="1" applyProtection="1">
      <alignment horizontal="center" vertical="center" wrapText="1"/>
      <protection locked="0"/>
    </xf>
    <xf numFmtId="9" fontId="28" fillId="0" borderId="1" xfId="6" applyFont="1" applyBorder="1" applyAlignment="1" applyProtection="1">
      <alignment horizontal="center" vertical="center"/>
      <protection locked="0"/>
    </xf>
    <xf numFmtId="9" fontId="33" fillId="0" borderId="1" xfId="6" applyFont="1" applyBorder="1" applyAlignment="1" applyProtection="1">
      <alignment horizontal="center" vertical="center"/>
      <protection locked="0"/>
    </xf>
    <xf numFmtId="0" fontId="7" fillId="11" borderId="1" xfId="0" applyFont="1" applyFill="1" applyBorder="1" applyAlignment="1" applyProtection="1">
      <alignment horizontal="center" vertical="center" wrapText="1"/>
    </xf>
    <xf numFmtId="0" fontId="0" fillId="12" borderId="1" xfId="0" applyFont="1" applyFill="1" applyBorder="1" applyAlignment="1" applyProtection="1">
      <alignment horizontal="center" vertical="center" wrapText="1"/>
      <protection locked="0"/>
    </xf>
    <xf numFmtId="0" fontId="0" fillId="12" borderId="1" xfId="0" applyFont="1" applyFill="1" applyBorder="1" applyAlignment="1" applyProtection="1">
      <alignment horizontal="left" vertical="center" wrapText="1" indent="1"/>
      <protection locked="0"/>
    </xf>
    <xf numFmtId="0" fontId="0" fillId="12" borderId="1" xfId="0" applyFill="1" applyBorder="1" applyAlignment="1" applyProtection="1">
      <alignment horizontal="left" vertical="center" wrapText="1"/>
      <protection locked="0"/>
    </xf>
    <xf numFmtId="10" fontId="0" fillId="12" borderId="1" xfId="6" applyNumberFormat="1" applyFont="1" applyFill="1" applyBorder="1" applyAlignment="1" applyProtection="1">
      <alignment horizontal="center" vertical="center" wrapText="1"/>
      <protection locked="0"/>
    </xf>
    <xf numFmtId="0" fontId="0" fillId="12" borderId="1" xfId="0" applyFont="1" applyFill="1" applyBorder="1" applyAlignment="1" applyProtection="1">
      <alignment horizontal="left" vertical="center" wrapText="1"/>
      <protection locked="0"/>
    </xf>
    <xf numFmtId="10" fontId="0" fillId="12" borderId="1" xfId="0" applyNumberFormat="1" applyFont="1" applyFill="1" applyBorder="1" applyAlignment="1" applyProtection="1">
      <alignment horizontal="center" vertical="center" wrapText="1"/>
      <protection locked="0"/>
    </xf>
    <xf numFmtId="0" fontId="31" fillId="12" borderId="1" xfId="0" applyFont="1" applyFill="1" applyBorder="1" applyAlignment="1" applyProtection="1">
      <alignment horizontal="center" vertical="center" wrapText="1"/>
      <protection locked="0"/>
    </xf>
    <xf numFmtId="0" fontId="31" fillId="12" borderId="1" xfId="0" applyFont="1" applyFill="1" applyBorder="1" applyAlignment="1" applyProtection="1">
      <alignment horizontal="left" vertical="center" wrapText="1" indent="1"/>
      <protection locked="0"/>
    </xf>
    <xf numFmtId="10" fontId="31" fillId="12" borderId="1" xfId="6" applyNumberFormat="1" applyFont="1" applyFill="1" applyBorder="1" applyAlignment="1" applyProtection="1">
      <alignment horizontal="center" vertical="center" wrapText="1"/>
      <protection locked="0"/>
    </xf>
    <xf numFmtId="0" fontId="17" fillId="12" borderId="1" xfId="0" applyFont="1" applyFill="1" applyBorder="1" applyAlignment="1" applyProtection="1">
      <alignment horizontal="left" vertical="center" wrapText="1" indent="1"/>
      <protection locked="0"/>
    </xf>
    <xf numFmtId="0" fontId="2" fillId="12" borderId="4" xfId="0" applyFont="1" applyFill="1" applyBorder="1" applyAlignment="1" applyProtection="1">
      <alignment horizontal="left" vertical="center" wrapText="1" indent="1"/>
      <protection locked="0"/>
    </xf>
    <xf numFmtId="0" fontId="17" fillId="12" borderId="1" xfId="0" applyFont="1" applyFill="1" applyBorder="1" applyAlignment="1" applyProtection="1">
      <alignment horizontal="center" vertical="center" wrapText="1"/>
      <protection locked="0"/>
    </xf>
    <xf numFmtId="10" fontId="2" fillId="12" borderId="1" xfId="6" applyNumberFormat="1" applyFont="1" applyFill="1" applyBorder="1" applyAlignment="1" applyProtection="1">
      <alignment horizontal="center" vertical="center" wrapText="1"/>
      <protection locked="0"/>
    </xf>
    <xf numFmtId="10" fontId="2" fillId="12" borderId="1" xfId="0" applyNumberFormat="1" applyFont="1" applyFill="1" applyBorder="1" applyAlignment="1" applyProtection="1">
      <alignment horizontal="center" vertical="center" wrapText="1"/>
      <protection locked="0"/>
    </xf>
    <xf numFmtId="0" fontId="17" fillId="12" borderId="1" xfId="0" applyFont="1" applyFill="1" applyBorder="1" applyAlignment="1" applyProtection="1">
      <alignment horizontal="center" vertical="center" wrapText="1"/>
    </xf>
    <xf numFmtId="0" fontId="8" fillId="12" borderId="1" xfId="0" applyFont="1" applyFill="1" applyBorder="1" applyAlignment="1" applyProtection="1">
      <alignment horizontal="left" vertical="center" wrapText="1" indent="1"/>
      <protection locked="0"/>
    </xf>
    <xf numFmtId="0" fontId="2" fillId="12" borderId="1" xfId="0" applyFont="1" applyFill="1" applyBorder="1" applyAlignment="1" applyProtection="1">
      <alignment horizontal="left" vertical="center" wrapText="1" indent="1"/>
      <protection locked="0"/>
    </xf>
    <xf numFmtId="0" fontId="17" fillId="12" borderId="1" xfId="0" applyFont="1" applyFill="1" applyBorder="1" applyAlignment="1">
      <alignment horizontal="left" wrapText="1" indent="1"/>
    </xf>
    <xf numFmtId="9" fontId="2" fillId="12" borderId="1" xfId="0" applyNumberFormat="1" applyFont="1" applyFill="1" applyBorder="1" applyAlignment="1" applyProtection="1">
      <alignment horizontal="center" vertical="center" wrapText="1"/>
      <protection locked="0"/>
    </xf>
    <xf numFmtId="0" fontId="17" fillId="12" borderId="1" xfId="0" applyFont="1" applyFill="1" applyBorder="1" applyAlignment="1">
      <alignment horizontal="left" vertical="center" wrapText="1" indent="1"/>
    </xf>
    <xf numFmtId="10" fontId="17" fillId="12" borderId="1" xfId="6" applyNumberFormat="1" applyFont="1" applyFill="1" applyBorder="1" applyAlignment="1">
      <alignment horizontal="center" vertical="center" wrapText="1"/>
    </xf>
    <xf numFmtId="0" fontId="2" fillId="12" borderId="1" xfId="0" applyFont="1" applyFill="1" applyBorder="1" applyAlignment="1" applyProtection="1">
      <alignment horizontal="center" vertical="center" wrapText="1"/>
      <protection locked="0"/>
    </xf>
    <xf numFmtId="0" fontId="17" fillId="12" borderId="1" xfId="0" applyFont="1" applyFill="1" applyBorder="1" applyAlignment="1" applyProtection="1">
      <alignment horizontal="left" wrapText="1" indent="1"/>
      <protection locked="0"/>
    </xf>
    <xf numFmtId="10" fontId="19" fillId="12" borderId="1" xfId="6" applyNumberFormat="1" applyFont="1" applyFill="1" applyBorder="1" applyAlignment="1">
      <alignment horizontal="center" vertical="center" wrapText="1"/>
    </xf>
    <xf numFmtId="0" fontId="17" fillId="12" borderId="3" xfId="0" applyFont="1" applyFill="1" applyBorder="1" applyAlignment="1" applyProtection="1">
      <alignment horizontal="left" vertical="center" wrapText="1" indent="1"/>
      <protection locked="0"/>
    </xf>
    <xf numFmtId="0" fontId="19" fillId="13" borderId="1" xfId="0" applyFont="1" applyFill="1" applyBorder="1" applyAlignment="1">
      <alignment horizontal="center" vertical="center" wrapText="1"/>
    </xf>
    <xf numFmtId="0" fontId="2" fillId="13" borderId="4" xfId="0" applyFont="1" applyFill="1" applyBorder="1" applyAlignment="1" applyProtection="1">
      <alignment horizontal="center" vertical="center" wrapText="1"/>
      <protection locked="0"/>
    </xf>
    <xf numFmtId="0" fontId="19" fillId="13" borderId="1" xfId="0" applyFont="1" applyFill="1" applyBorder="1" applyAlignment="1">
      <alignment horizontal="center" vertical="center"/>
    </xf>
    <xf numFmtId="0" fontId="17" fillId="13" borderId="1" xfId="0" applyFont="1" applyFill="1" applyBorder="1" applyAlignment="1">
      <alignment horizontal="center" vertical="center" wrapText="1"/>
    </xf>
    <xf numFmtId="2" fontId="2" fillId="13" borderId="1" xfId="8" applyNumberFormat="1" applyFont="1" applyFill="1" applyBorder="1" applyAlignment="1">
      <alignment horizontal="center" vertical="center" wrapText="1"/>
    </xf>
    <xf numFmtId="0" fontId="17" fillId="13" borderId="1" xfId="0" applyFont="1" applyFill="1" applyBorder="1" applyAlignment="1" applyProtection="1">
      <alignment horizontal="center" vertical="center" wrapText="1"/>
      <protection locked="0"/>
    </xf>
    <xf numFmtId="0" fontId="17" fillId="13" borderId="4" xfId="0" applyFont="1" applyFill="1" applyBorder="1" applyAlignment="1" applyProtection="1">
      <alignment horizontal="center" vertical="center" wrapText="1"/>
      <protection locked="0"/>
    </xf>
    <xf numFmtId="0" fontId="2" fillId="13" borderId="1" xfId="8" applyFont="1" applyFill="1" applyBorder="1" applyAlignment="1">
      <alignment horizontal="center" vertical="center" wrapText="1"/>
    </xf>
    <xf numFmtId="0" fontId="17" fillId="13" borderId="1" xfId="0" applyFont="1" applyFill="1" applyBorder="1" applyAlignment="1" applyProtection="1">
      <alignment horizontal="center" vertical="center"/>
      <protection locked="0"/>
    </xf>
    <xf numFmtId="9" fontId="17" fillId="13" borderId="1" xfId="6" applyFont="1" applyFill="1" applyBorder="1" applyAlignment="1">
      <alignment horizontal="center" vertical="center"/>
    </xf>
    <xf numFmtId="9" fontId="2" fillId="13" borderId="1" xfId="8" applyNumberFormat="1" applyFont="1" applyFill="1" applyBorder="1" applyAlignment="1">
      <alignment horizontal="center" vertical="center" wrapText="1"/>
    </xf>
    <xf numFmtId="10" fontId="2" fillId="13" borderId="1" xfId="8" applyNumberFormat="1" applyFont="1" applyFill="1" applyBorder="1" applyAlignment="1">
      <alignment horizontal="center" vertical="center" wrapText="1"/>
    </xf>
    <xf numFmtId="10" fontId="17" fillId="13" borderId="1" xfId="0" applyNumberFormat="1" applyFont="1" applyFill="1" applyBorder="1" applyAlignment="1" applyProtection="1">
      <alignment horizontal="center" vertical="center" wrapText="1"/>
      <protection locked="0"/>
    </xf>
    <xf numFmtId="0" fontId="2" fillId="13" borderId="1" xfId="0" applyFont="1" applyFill="1" applyBorder="1" applyAlignment="1" applyProtection="1">
      <alignment horizontal="center" vertical="center" wrapText="1"/>
    </xf>
    <xf numFmtId="9" fontId="2" fillId="13" borderId="1" xfId="6" applyFont="1" applyFill="1" applyBorder="1" applyAlignment="1" applyProtection="1">
      <alignment horizontal="center" vertical="center"/>
    </xf>
    <xf numFmtId="0" fontId="2" fillId="13" borderId="4" xfId="0" applyFont="1" applyFill="1" applyBorder="1" applyProtection="1"/>
    <xf numFmtId="0" fontId="19" fillId="13" borderId="1" xfId="8" applyFont="1" applyFill="1" applyBorder="1" applyAlignment="1">
      <alignment horizontal="center" vertical="center" wrapText="1"/>
    </xf>
    <xf numFmtId="0" fontId="19" fillId="13" borderId="1" xfId="0" applyFont="1" applyFill="1" applyBorder="1" applyAlignment="1" applyProtection="1">
      <alignment horizontal="center" vertical="center" wrapText="1"/>
      <protection locked="0"/>
    </xf>
    <xf numFmtId="1" fontId="2" fillId="13" borderId="1" xfId="8" applyNumberFormat="1" applyFont="1" applyFill="1" applyBorder="1" applyAlignment="1">
      <alignment horizontal="center" vertical="center" wrapText="1"/>
    </xf>
    <xf numFmtId="1" fontId="17" fillId="13" borderId="1" xfId="0" applyNumberFormat="1" applyFont="1" applyFill="1" applyBorder="1" applyAlignment="1">
      <alignment horizontal="center" vertical="center"/>
    </xf>
    <xf numFmtId="9" fontId="17" fillId="13" borderId="1" xfId="0" applyNumberFormat="1" applyFont="1" applyFill="1" applyBorder="1" applyAlignment="1">
      <alignment horizontal="center" vertical="center"/>
    </xf>
    <xf numFmtId="0" fontId="19" fillId="13" borderId="1" xfId="0" applyFont="1" applyFill="1" applyBorder="1" applyAlignment="1">
      <alignment horizontal="center" wrapText="1"/>
    </xf>
    <xf numFmtId="2" fontId="17" fillId="13" borderId="1" xfId="0" applyNumberFormat="1" applyFont="1" applyFill="1" applyBorder="1" applyAlignment="1">
      <alignment horizontal="center" vertical="center"/>
    </xf>
    <xf numFmtId="2" fontId="19" fillId="13" borderId="1" xfId="8" applyNumberFormat="1" applyFont="1" applyFill="1" applyBorder="1" applyAlignment="1">
      <alignment horizontal="center" vertical="center" wrapText="1"/>
    </xf>
    <xf numFmtId="0" fontId="17" fillId="13" borderId="1" xfId="0" applyFont="1" applyFill="1" applyBorder="1" applyAlignment="1">
      <alignment horizontal="center" vertical="center"/>
    </xf>
    <xf numFmtId="0" fontId="17" fillId="13" borderId="1" xfId="0" applyFont="1" applyFill="1" applyBorder="1" applyAlignment="1">
      <alignment vertical="center" wrapText="1"/>
    </xf>
    <xf numFmtId="10" fontId="19" fillId="13" borderId="1" xfId="8" applyNumberFormat="1" applyFont="1" applyFill="1" applyBorder="1" applyAlignment="1">
      <alignment horizontal="center" vertical="center" wrapText="1"/>
    </xf>
    <xf numFmtId="10" fontId="19" fillId="13" borderId="1" xfId="0" applyNumberFormat="1" applyFont="1" applyFill="1" applyBorder="1" applyAlignment="1" applyProtection="1">
      <alignment horizontal="center" vertical="center" wrapText="1"/>
      <protection locked="0"/>
    </xf>
    <xf numFmtId="9" fontId="19" fillId="13" borderId="1" xfId="0" applyNumberFormat="1" applyFont="1" applyFill="1" applyBorder="1" applyAlignment="1" applyProtection="1">
      <alignment horizontal="center" vertical="center" wrapText="1"/>
      <protection locked="0"/>
    </xf>
    <xf numFmtId="9" fontId="17" fillId="13" borderId="1" xfId="6" applyFont="1" applyFill="1" applyBorder="1" applyAlignment="1" applyProtection="1">
      <alignment horizontal="center" vertical="center" wrapText="1"/>
      <protection locked="0"/>
    </xf>
    <xf numFmtId="168" fontId="17" fillId="13" borderId="1" xfId="6" applyNumberFormat="1" applyFont="1" applyFill="1" applyBorder="1" applyAlignment="1">
      <alignment horizontal="center" vertical="center" wrapText="1"/>
    </xf>
    <xf numFmtId="10" fontId="2" fillId="13" borderId="1" xfId="6" applyNumberFormat="1" applyFont="1" applyFill="1" applyBorder="1" applyAlignment="1">
      <alignment horizontal="center" vertical="center" wrapText="1"/>
    </xf>
    <xf numFmtId="0" fontId="2" fillId="13" borderId="2" xfId="0" applyFont="1" applyFill="1" applyBorder="1" applyAlignment="1" applyProtection="1">
      <alignment horizontal="center" vertical="center" wrapText="1"/>
    </xf>
    <xf numFmtId="0" fontId="17" fillId="13" borderId="2" xfId="0" applyFont="1" applyFill="1" applyBorder="1" applyAlignment="1" applyProtection="1">
      <alignment horizontal="center" vertical="center" wrapText="1"/>
      <protection locked="0"/>
    </xf>
    <xf numFmtId="10" fontId="2" fillId="13" borderId="2" xfId="8" applyNumberFormat="1" applyFont="1" applyFill="1" applyBorder="1" applyAlignment="1">
      <alignment horizontal="center" vertical="center" wrapText="1"/>
    </xf>
    <xf numFmtId="9" fontId="2" fillId="13" borderId="2" xfId="0" applyNumberFormat="1" applyFont="1" applyFill="1" applyBorder="1" applyAlignment="1" applyProtection="1">
      <alignment horizontal="center" vertical="center"/>
    </xf>
    <xf numFmtId="0" fontId="19" fillId="6" borderId="1" xfId="8" applyFont="1" applyFill="1" applyBorder="1" applyAlignment="1">
      <alignment vertical="center" wrapText="1"/>
    </xf>
    <xf numFmtId="0" fontId="2" fillId="6" borderId="1" xfId="0" applyFont="1" applyFill="1" applyBorder="1" applyAlignment="1" applyProtection="1">
      <alignment horizontal="center" vertical="center" wrapText="1"/>
      <protection locked="0"/>
    </xf>
    <xf numFmtId="9" fontId="2" fillId="6" borderId="1" xfId="0" applyNumberFormat="1" applyFont="1" applyFill="1" applyBorder="1" applyAlignment="1" applyProtection="1">
      <alignment horizontal="center" vertical="center" wrapText="1"/>
      <protection locked="0"/>
    </xf>
    <xf numFmtId="0" fontId="2" fillId="6" borderId="1" xfId="0" applyFont="1" applyFill="1" applyBorder="1" applyAlignment="1" applyProtection="1">
      <alignment horizontal="left" vertical="center" wrapText="1"/>
    </xf>
    <xf numFmtId="9" fontId="2" fillId="6" borderId="1" xfId="6" applyFont="1" applyFill="1" applyBorder="1" applyAlignment="1" applyProtection="1">
      <alignment horizontal="center" vertical="center" wrapText="1"/>
      <protection locked="0"/>
    </xf>
    <xf numFmtId="0" fontId="1" fillId="6" borderId="1" xfId="0" applyFont="1" applyFill="1" applyBorder="1" applyAlignment="1" applyProtection="1">
      <alignment vertical="center" wrapText="1"/>
      <protection locked="0"/>
    </xf>
    <xf numFmtId="0" fontId="19" fillId="6" borderId="1" xfId="8" applyFont="1" applyFill="1" applyBorder="1" applyAlignment="1">
      <alignment horizontal="justify" vertical="center" wrapText="1"/>
    </xf>
    <xf numFmtId="10" fontId="2" fillId="6" borderId="1" xfId="0" applyNumberFormat="1" applyFont="1" applyFill="1" applyBorder="1" applyAlignment="1" applyProtection="1">
      <alignment horizontal="center" vertical="center" wrapText="1"/>
      <protection locked="0"/>
    </xf>
    <xf numFmtId="167" fontId="19" fillId="6" borderId="1" xfId="1" applyNumberFormat="1" applyFont="1" applyFill="1" applyBorder="1" applyAlignment="1">
      <alignment horizontal="center" vertical="center" wrapText="1"/>
    </xf>
    <xf numFmtId="0" fontId="17" fillId="6" borderId="1" xfId="0" applyFont="1" applyFill="1" applyBorder="1" applyAlignment="1" applyProtection="1">
      <alignment horizontal="justify" vertical="center" wrapText="1"/>
      <protection locked="0"/>
    </xf>
    <xf numFmtId="0" fontId="2" fillId="6" borderId="1" xfId="0" applyFont="1" applyFill="1" applyBorder="1" applyAlignment="1" applyProtection="1">
      <alignment horizontal="center" vertical="center"/>
      <protection locked="0"/>
    </xf>
    <xf numFmtId="0" fontId="17" fillId="6" borderId="1" xfId="0" applyFont="1" applyFill="1" applyBorder="1" applyAlignment="1">
      <alignment vertical="center" wrapText="1"/>
    </xf>
    <xf numFmtId="0" fontId="2" fillId="6" borderId="1" xfId="0" applyFont="1" applyFill="1" applyBorder="1" applyAlignment="1" applyProtection="1">
      <alignment horizontal="justify" vertical="center" wrapText="1"/>
      <protection locked="0"/>
    </xf>
    <xf numFmtId="0" fontId="19" fillId="6" borderId="1" xfId="8" applyFont="1" applyFill="1" applyBorder="1" applyAlignment="1">
      <alignment horizontal="center" vertical="center" wrapText="1"/>
    </xf>
    <xf numFmtId="0" fontId="17" fillId="6" borderId="1" xfId="0" applyFont="1" applyFill="1" applyBorder="1" applyAlignment="1">
      <alignment horizontal="center" vertical="center"/>
    </xf>
    <xf numFmtId="0" fontId="17" fillId="6" borderId="1" xfId="0" applyFont="1" applyFill="1" applyBorder="1" applyAlignment="1">
      <alignment horizontal="center" vertical="center" wrapText="1"/>
    </xf>
    <xf numFmtId="9" fontId="19" fillId="6" borderId="1" xfId="8" applyNumberFormat="1" applyFont="1" applyFill="1" applyBorder="1" applyAlignment="1">
      <alignment horizontal="center" vertical="center" wrapText="1"/>
    </xf>
    <xf numFmtId="0" fontId="2" fillId="6" borderId="1" xfId="0" applyFont="1" applyFill="1" applyBorder="1" applyAlignment="1" applyProtection="1">
      <alignment horizontal="justify" vertical="center"/>
      <protection locked="0"/>
    </xf>
    <xf numFmtId="9" fontId="19" fillId="6" borderId="1" xfId="6" applyFont="1" applyFill="1" applyBorder="1" applyAlignment="1">
      <alignment horizontal="center" vertical="center" wrapText="1"/>
    </xf>
    <xf numFmtId="0" fontId="1" fillId="6" borderId="1" xfId="0" applyFont="1" applyFill="1" applyBorder="1" applyAlignment="1" applyProtection="1">
      <alignment horizontal="center" vertical="center" wrapText="1"/>
      <protection locked="0"/>
    </xf>
    <xf numFmtId="0" fontId="2" fillId="6" borderId="1" xfId="0" applyFont="1" applyFill="1" applyBorder="1" applyAlignment="1" applyProtection="1">
      <alignment vertical="center" wrapText="1"/>
      <protection locked="0"/>
    </xf>
    <xf numFmtId="0" fontId="9" fillId="6" borderId="1" xfId="0" applyFont="1" applyFill="1" applyBorder="1" applyAlignment="1" applyProtection="1">
      <alignment horizontal="justify" vertical="center" wrapText="1"/>
      <protection locked="0"/>
    </xf>
    <xf numFmtId="0" fontId="19" fillId="6" borderId="1" xfId="0" applyFont="1" applyFill="1" applyBorder="1" applyAlignment="1" applyProtection="1">
      <alignment horizontal="center" vertical="center" wrapText="1"/>
      <protection locked="0"/>
    </xf>
    <xf numFmtId="0" fontId="30" fillId="14" borderId="23" xfId="0" applyFont="1" applyFill="1" applyBorder="1" applyAlignment="1">
      <alignment horizontal="center" vertical="center" wrapText="1"/>
    </xf>
    <xf numFmtId="0" fontId="30" fillId="14" borderId="27" xfId="0" applyFont="1" applyFill="1" applyBorder="1" applyAlignment="1">
      <alignment horizontal="center" vertical="center" wrapText="1"/>
    </xf>
    <xf numFmtId="0" fontId="19" fillId="14" borderId="23" xfId="0" applyFont="1" applyFill="1" applyBorder="1" applyAlignment="1">
      <alignment horizontal="center" vertical="center" wrapText="1"/>
    </xf>
    <xf numFmtId="0" fontId="30" fillId="14" borderId="24" xfId="0" applyFont="1" applyFill="1" applyBorder="1" applyAlignment="1">
      <alignment horizontal="center" vertical="center" wrapText="1"/>
    </xf>
    <xf numFmtId="0" fontId="30" fillId="14" borderId="26" xfId="0" applyFont="1" applyFill="1" applyBorder="1" applyAlignment="1">
      <alignment horizontal="center" vertical="center" wrapText="1"/>
    </xf>
    <xf numFmtId="0" fontId="19" fillId="14" borderId="24" xfId="0" applyFont="1" applyFill="1" applyBorder="1" applyAlignment="1">
      <alignment horizontal="center" vertical="center" wrapText="1"/>
    </xf>
    <xf numFmtId="9" fontId="30" fillId="14" borderId="24" xfId="6" applyFont="1" applyFill="1" applyBorder="1" applyAlignment="1">
      <alignment horizontal="center" vertical="center" wrapText="1"/>
    </xf>
    <xf numFmtId="9" fontId="30" fillId="14" borderId="24" xfId="0" applyNumberFormat="1" applyFont="1" applyFill="1" applyBorder="1" applyAlignment="1">
      <alignment horizontal="center" vertical="center" wrapText="1"/>
    </xf>
    <xf numFmtId="0" fontId="30" fillId="14" borderId="22" xfId="0" applyFont="1" applyFill="1" applyBorder="1" applyAlignment="1">
      <alignment horizontal="center" vertical="center" wrapText="1"/>
    </xf>
    <xf numFmtId="0" fontId="30" fillId="14" borderId="1" xfId="0" applyFont="1" applyFill="1" applyBorder="1" applyAlignment="1">
      <alignment horizontal="center" vertical="center" wrapText="1"/>
    </xf>
    <xf numFmtId="0" fontId="30" fillId="14" borderId="1" xfId="0" applyFont="1" applyFill="1" applyBorder="1" applyAlignment="1">
      <alignment vertical="center" wrapText="1"/>
    </xf>
    <xf numFmtId="0" fontId="30" fillId="14" borderId="1" xfId="0" applyFont="1" applyFill="1" applyBorder="1" applyAlignment="1">
      <alignment horizontal="center" vertical="center"/>
    </xf>
    <xf numFmtId="0" fontId="30" fillId="14" borderId="4" xfId="0" applyFont="1" applyFill="1" applyBorder="1" applyAlignment="1">
      <alignment horizontal="center" vertical="center" wrapText="1"/>
    </xf>
    <xf numFmtId="0" fontId="19" fillId="14" borderId="1" xfId="0" applyFont="1" applyFill="1" applyBorder="1" applyAlignment="1">
      <alignment horizontal="center" vertical="center" wrapText="1"/>
    </xf>
    <xf numFmtId="0" fontId="19" fillId="14" borderId="1" xfId="0" applyFont="1" applyFill="1" applyBorder="1" applyAlignment="1">
      <alignment horizontal="center" vertical="center"/>
    </xf>
    <xf numFmtId="0" fontId="37" fillId="14" borderId="1" xfId="0" applyFont="1" applyFill="1" applyBorder="1" applyAlignment="1">
      <alignment horizontal="center" vertical="center" wrapText="1"/>
    </xf>
    <xf numFmtId="0" fontId="19" fillId="15" borderId="1" xfId="0" applyFont="1" applyFill="1" applyBorder="1" applyAlignment="1" applyProtection="1">
      <alignment horizontal="center" vertical="center" wrapText="1"/>
      <protection locked="0"/>
    </xf>
    <xf numFmtId="0" fontId="19" fillId="15" borderId="4" xfId="0" applyFont="1" applyFill="1" applyBorder="1" applyAlignment="1" applyProtection="1">
      <alignment horizontal="center" vertical="center" wrapText="1"/>
      <protection locked="0"/>
    </xf>
    <xf numFmtId="168" fontId="19" fillId="15" borderId="1" xfId="0" applyNumberFormat="1" applyFont="1" applyFill="1" applyBorder="1" applyAlignment="1" applyProtection="1">
      <alignment horizontal="center" vertical="center" wrapText="1"/>
      <protection locked="0"/>
    </xf>
    <xf numFmtId="9" fontId="19" fillId="15" borderId="1" xfId="0" applyNumberFormat="1" applyFont="1" applyFill="1" applyBorder="1" applyAlignment="1" applyProtection="1">
      <alignment horizontal="center" vertical="center" wrapText="1"/>
      <protection locked="0"/>
    </xf>
    <xf numFmtId="9" fontId="19" fillId="15" borderId="1" xfId="1" applyNumberFormat="1" applyFont="1" applyFill="1" applyBorder="1" applyAlignment="1" applyProtection="1">
      <alignment horizontal="center" vertical="center" wrapText="1"/>
      <protection locked="0"/>
    </xf>
    <xf numFmtId="9" fontId="19" fillId="15" borderId="1" xfId="6" applyFont="1" applyFill="1" applyBorder="1" applyAlignment="1" applyProtection="1">
      <alignment horizontal="center" vertical="center" wrapText="1"/>
      <protection locked="0"/>
    </xf>
    <xf numFmtId="0" fontId="19" fillId="15" borderId="1" xfId="1" applyNumberFormat="1" applyFont="1" applyFill="1" applyBorder="1" applyAlignment="1" applyProtection="1">
      <alignment horizontal="center" vertical="center" wrapText="1"/>
      <protection locked="0"/>
    </xf>
    <xf numFmtId="0" fontId="19" fillId="15" borderId="1" xfId="0" applyFont="1" applyFill="1" applyBorder="1" applyAlignment="1" applyProtection="1">
      <alignment horizontal="center" vertical="center" wrapText="1"/>
    </xf>
    <xf numFmtId="0" fontId="19" fillId="15" borderId="1" xfId="0" applyNumberFormat="1" applyFont="1" applyFill="1" applyBorder="1" applyAlignment="1" applyProtection="1">
      <alignment horizontal="center" vertical="center" wrapText="1"/>
    </xf>
    <xf numFmtId="167" fontId="19" fillId="15" borderId="1" xfId="1" applyNumberFormat="1" applyFont="1" applyFill="1" applyBorder="1" applyAlignment="1" applyProtection="1">
      <alignment horizontal="center" vertical="center" wrapText="1"/>
      <protection locked="0"/>
    </xf>
    <xf numFmtId="9" fontId="19" fillId="15" borderId="1" xfId="10" applyNumberFormat="1" applyFont="1" applyFill="1" applyBorder="1" applyAlignment="1" applyProtection="1">
      <alignment horizontal="center" vertical="center" wrapText="1"/>
      <protection locked="0"/>
    </xf>
    <xf numFmtId="0" fontId="17" fillId="15" borderId="1" xfId="0" applyFont="1" applyFill="1" applyBorder="1" applyAlignment="1" applyProtection="1">
      <alignment horizontal="center" vertical="center" wrapText="1"/>
      <protection locked="0"/>
    </xf>
    <xf numFmtId="167" fontId="19" fillId="15" borderId="1" xfId="10" applyNumberFormat="1" applyFont="1" applyFill="1" applyBorder="1" applyAlignment="1" applyProtection="1">
      <alignment horizontal="center" vertical="center"/>
      <protection locked="0"/>
    </xf>
    <xf numFmtId="0" fontId="20" fillId="15" borderId="1" xfId="0" applyFont="1" applyFill="1" applyBorder="1" applyAlignment="1" applyProtection="1">
      <alignment horizontal="center" vertical="center" wrapText="1"/>
      <protection locked="0"/>
    </xf>
    <xf numFmtId="0" fontId="1" fillId="13" borderId="1" xfId="0" applyFont="1" applyFill="1" applyBorder="1" applyAlignment="1" applyProtection="1">
      <alignment vertical="center" wrapText="1"/>
      <protection locked="0"/>
    </xf>
    <xf numFmtId="0" fontId="2" fillId="13" borderId="1" xfId="0" applyFont="1" applyFill="1" applyBorder="1" applyAlignment="1" applyProtection="1">
      <alignment horizontal="center" vertical="center" wrapText="1"/>
      <protection locked="0"/>
    </xf>
    <xf numFmtId="0" fontId="2" fillId="13" borderId="1" xfId="0" applyNumberFormat="1" applyFont="1" applyFill="1" applyBorder="1" applyAlignment="1" applyProtection="1">
      <alignment horizontal="center" vertical="center" wrapText="1"/>
      <protection locked="0"/>
    </xf>
    <xf numFmtId="9" fontId="2" fillId="13" borderId="1" xfId="0" applyNumberFormat="1" applyFont="1" applyFill="1" applyBorder="1" applyAlignment="1" applyProtection="1">
      <alignment horizontal="center" vertical="center" wrapText="1"/>
      <protection locked="0"/>
    </xf>
    <xf numFmtId="0" fontId="38" fillId="13" borderId="1" xfId="0" applyFont="1" applyFill="1" applyBorder="1" applyAlignment="1" applyProtection="1">
      <alignment horizontal="center" vertical="center"/>
      <protection locked="0"/>
    </xf>
    <xf numFmtId="0" fontId="39" fillId="13" borderId="5" xfId="0" applyFont="1" applyFill="1" applyBorder="1" applyAlignment="1">
      <alignment horizontal="center" vertical="center" wrapText="1"/>
    </xf>
    <xf numFmtId="0" fontId="17" fillId="13" borderId="5" xfId="0" applyFont="1" applyFill="1" applyBorder="1" applyAlignment="1">
      <alignment horizontal="center" vertical="center" wrapText="1"/>
    </xf>
    <xf numFmtId="0" fontId="2" fillId="13" borderId="1" xfId="0" applyFont="1" applyFill="1" applyBorder="1" applyAlignment="1" applyProtection="1">
      <alignment horizontal="center" vertical="center"/>
      <protection locked="0"/>
    </xf>
    <xf numFmtId="0" fontId="39" fillId="13" borderId="8" xfId="0" applyFont="1" applyFill="1" applyBorder="1" applyAlignment="1">
      <alignment horizontal="center" vertical="center" wrapText="1"/>
    </xf>
    <xf numFmtId="0" fontId="17" fillId="13" borderId="8" xfId="0" applyFont="1" applyFill="1" applyBorder="1" applyAlignment="1">
      <alignment horizontal="center" vertical="center" wrapText="1"/>
    </xf>
    <xf numFmtId="0" fontId="17" fillId="13" borderId="1" xfId="0" applyFont="1" applyFill="1" applyBorder="1" applyAlignment="1" applyProtection="1">
      <alignment horizontal="center" wrapText="1"/>
      <protection locked="0"/>
    </xf>
    <xf numFmtId="0" fontId="8" fillId="13" borderId="1" xfId="0" applyFont="1" applyFill="1" applyBorder="1" applyAlignment="1" applyProtection="1">
      <alignment horizontal="center" vertical="center" wrapText="1"/>
      <protection locked="0"/>
    </xf>
    <xf numFmtId="0" fontId="1" fillId="15" borderId="1" xfId="0" applyFont="1" applyFill="1" applyBorder="1" applyAlignment="1" applyProtection="1">
      <alignment horizontal="center" vertical="center" wrapText="1"/>
    </xf>
    <xf numFmtId="0" fontId="19" fillId="15" borderId="1" xfId="0" applyFont="1" applyFill="1" applyBorder="1" applyAlignment="1">
      <alignment horizontal="center" vertical="center" wrapText="1"/>
    </xf>
    <xf numFmtId="0" fontId="2" fillId="15" borderId="4" xfId="0" applyFont="1" applyFill="1" applyBorder="1" applyAlignment="1" applyProtection="1">
      <alignment horizontal="center" vertical="center" wrapText="1"/>
      <protection locked="0"/>
    </xf>
    <xf numFmtId="0" fontId="19" fillId="15" borderId="1" xfId="0" applyFont="1" applyFill="1" applyBorder="1" applyAlignment="1">
      <alignment horizontal="center" vertical="center"/>
    </xf>
    <xf numFmtId="9" fontId="2" fillId="15" borderId="1" xfId="0" applyNumberFormat="1" applyFont="1" applyFill="1" applyBorder="1" applyAlignment="1" applyProtection="1">
      <alignment horizontal="center" vertical="center" wrapText="1"/>
      <protection locked="0"/>
    </xf>
    <xf numFmtId="0" fontId="17" fillId="15" borderId="1" xfId="0" applyFont="1" applyFill="1" applyBorder="1" applyAlignment="1" applyProtection="1">
      <alignment horizontal="center" vertical="center" wrapText="1"/>
    </xf>
    <xf numFmtId="0" fontId="2" fillId="15" borderId="1" xfId="0" applyFont="1" applyFill="1" applyBorder="1" applyAlignment="1" applyProtection="1">
      <alignment horizontal="center" vertical="center" wrapText="1"/>
      <protection locked="0"/>
    </xf>
    <xf numFmtId="0" fontId="17" fillId="15" borderId="3" xfId="0" applyFont="1" applyFill="1" applyBorder="1" applyAlignment="1" applyProtection="1">
      <alignment horizontal="center" vertical="center" wrapText="1"/>
      <protection locked="0"/>
    </xf>
    <xf numFmtId="0" fontId="19" fillId="15" borderId="19" xfId="0" applyFont="1" applyFill="1" applyBorder="1" applyAlignment="1" applyProtection="1">
      <alignment horizontal="center" vertical="center" wrapText="1"/>
      <protection locked="0"/>
    </xf>
    <xf numFmtId="0" fontId="17" fillId="15" borderId="3" xfId="0" applyFont="1" applyFill="1" applyBorder="1" applyAlignment="1" applyProtection="1">
      <alignment horizontal="center" vertical="center"/>
      <protection locked="0"/>
    </xf>
    <xf numFmtId="1" fontId="2" fillId="15" borderId="1" xfId="0" applyNumberFormat="1" applyFont="1" applyFill="1" applyBorder="1" applyAlignment="1" applyProtection="1">
      <alignment horizontal="center" vertical="center" wrapText="1"/>
      <protection locked="0"/>
    </xf>
    <xf numFmtId="0" fontId="17" fillId="15" borderId="1" xfId="0" applyFont="1" applyFill="1" applyBorder="1" applyAlignment="1" applyProtection="1">
      <alignment horizontal="center" vertical="center"/>
      <protection locked="0"/>
    </xf>
    <xf numFmtId="9" fontId="2" fillId="15" borderId="1" xfId="6" applyFont="1" applyFill="1" applyBorder="1" applyAlignment="1" applyProtection="1">
      <alignment horizontal="center" vertical="center" wrapText="1"/>
      <protection locked="0"/>
    </xf>
    <xf numFmtId="0" fontId="19" fillId="15" borderId="1" xfId="8" applyFont="1" applyFill="1" applyBorder="1" applyAlignment="1">
      <alignment horizontal="center" vertical="center" wrapText="1"/>
    </xf>
    <xf numFmtId="0" fontId="19" fillId="15" borderId="1" xfId="0" applyFont="1" applyFill="1" applyBorder="1" applyAlignment="1" applyProtection="1">
      <alignment horizontal="center" vertical="center"/>
      <protection locked="0"/>
    </xf>
    <xf numFmtId="0" fontId="2" fillId="15" borderId="1" xfId="10" applyNumberFormat="1" applyFont="1" applyFill="1" applyBorder="1" applyAlignment="1" applyProtection="1">
      <alignment horizontal="center" vertical="center" wrapText="1"/>
      <protection locked="0"/>
    </xf>
    <xf numFmtId="0" fontId="7" fillId="12" borderId="1" xfId="0" applyFont="1" applyFill="1" applyBorder="1" applyAlignment="1" applyProtection="1">
      <alignment vertical="center" wrapText="1"/>
    </xf>
    <xf numFmtId="0" fontId="1" fillId="12" borderId="2" xfId="0" applyFont="1" applyFill="1" applyBorder="1" applyAlignment="1" applyProtection="1">
      <alignment vertical="center" wrapText="1"/>
      <protection locked="0"/>
    </xf>
    <xf numFmtId="0" fontId="17" fillId="12" borderId="2" xfId="0" applyFont="1" applyFill="1" applyBorder="1" applyAlignment="1" applyProtection="1">
      <alignment vertical="center" wrapText="1"/>
      <protection locked="0"/>
    </xf>
    <xf numFmtId="0" fontId="20" fillId="13" borderId="2" xfId="0" applyFont="1" applyFill="1" applyBorder="1" applyAlignment="1" applyProtection="1">
      <alignment vertical="center" wrapText="1"/>
      <protection locked="0"/>
    </xf>
    <xf numFmtId="0" fontId="1" fillId="13" borderId="2" xfId="8" applyFont="1" applyFill="1" applyBorder="1" applyAlignment="1">
      <alignment vertical="center" wrapText="1"/>
    </xf>
    <xf numFmtId="0" fontId="20" fillId="13" borderId="1" xfId="0" applyFont="1" applyFill="1" applyBorder="1" applyAlignment="1" applyProtection="1">
      <alignment vertical="center" wrapText="1"/>
      <protection locked="0"/>
    </xf>
    <xf numFmtId="0" fontId="1" fillId="6" borderId="1" xfId="0" applyFont="1" applyFill="1" applyBorder="1" applyAlignment="1" applyProtection="1">
      <alignment vertical="center"/>
    </xf>
    <xf numFmtId="0" fontId="37" fillId="14" borderId="30" xfId="0" applyFont="1" applyFill="1" applyBorder="1" applyAlignment="1">
      <alignment vertical="center" wrapText="1"/>
    </xf>
    <xf numFmtId="0" fontId="37" fillId="14" borderId="25" xfId="0" applyFont="1" applyFill="1" applyBorder="1" applyAlignment="1">
      <alignment vertical="center" wrapText="1"/>
    </xf>
    <xf numFmtId="0" fontId="37" fillId="14" borderId="7" xfId="0" applyFont="1" applyFill="1" applyBorder="1" applyAlignment="1">
      <alignment vertical="center" wrapText="1"/>
    </xf>
    <xf numFmtId="0" fontId="20" fillId="15" borderId="1" xfId="0" applyFont="1" applyFill="1" applyBorder="1" applyAlignment="1" applyProtection="1">
      <alignment vertical="center" wrapText="1"/>
      <protection locked="0"/>
    </xf>
    <xf numFmtId="0" fontId="8" fillId="13" borderId="1" xfId="0" applyFont="1" applyFill="1" applyBorder="1" applyAlignment="1" applyProtection="1">
      <alignment vertical="center" wrapText="1"/>
      <protection locked="0"/>
    </xf>
    <xf numFmtId="0" fontId="20" fillId="15" borderId="2" xfId="0" applyFont="1" applyFill="1" applyBorder="1" applyAlignment="1" applyProtection="1">
      <alignment vertical="center" wrapText="1"/>
      <protection locked="0"/>
    </xf>
    <xf numFmtId="0" fontId="40" fillId="15" borderId="1" xfId="0" applyFont="1" applyFill="1" applyBorder="1" applyAlignment="1" applyProtection="1">
      <alignment vertical="center" wrapText="1"/>
      <protection locked="0"/>
    </xf>
    <xf numFmtId="0" fontId="10" fillId="12" borderId="7" xfId="0" applyFont="1" applyFill="1" applyBorder="1" applyAlignment="1">
      <alignment vertical="center" wrapText="1"/>
    </xf>
    <xf numFmtId="0" fontId="10" fillId="13" borderId="1" xfId="0" applyFont="1" applyFill="1" applyBorder="1" applyAlignment="1">
      <alignment vertical="center" wrapText="1"/>
    </xf>
    <xf numFmtId="0" fontId="10" fillId="6" borderId="1" xfId="0" applyFont="1" applyFill="1" applyBorder="1" applyAlignment="1">
      <alignment vertical="center" wrapText="1"/>
    </xf>
    <xf numFmtId="0" fontId="10" fillId="14" borderId="3" xfId="0" applyFont="1" applyFill="1" applyBorder="1" applyAlignment="1">
      <alignment vertical="center" wrapText="1"/>
    </xf>
    <xf numFmtId="0" fontId="10" fillId="15" borderId="1" xfId="0" applyFont="1" applyFill="1" applyBorder="1" applyAlignment="1">
      <alignment vertical="center"/>
    </xf>
    <xf numFmtId="0" fontId="10" fillId="13" borderId="1" xfId="0" applyFont="1" applyFill="1" applyBorder="1" applyAlignment="1">
      <alignment vertical="center"/>
    </xf>
    <xf numFmtId="0" fontId="2" fillId="0" borderId="0" xfId="0" applyFont="1" applyBorder="1" applyAlignment="1" applyProtection="1">
      <alignment vertical="center"/>
    </xf>
    <xf numFmtId="0" fontId="2" fillId="0" borderId="0" xfId="0" applyFont="1" applyFill="1" applyAlignment="1" applyProtection="1">
      <alignment horizontal="left" vertical="center"/>
    </xf>
    <xf numFmtId="0" fontId="1" fillId="16" borderId="1" xfId="0" applyFont="1" applyFill="1" applyBorder="1" applyAlignment="1" applyProtection="1">
      <alignment horizontal="center" vertical="center"/>
    </xf>
    <xf numFmtId="0" fontId="20" fillId="16" borderId="10" xfId="0" applyFont="1" applyFill="1" applyBorder="1" applyAlignment="1" applyProtection="1">
      <alignment horizontal="center" vertical="center" wrapText="1"/>
    </xf>
    <xf numFmtId="0" fontId="24" fillId="12" borderId="21" xfId="0" applyFont="1" applyFill="1" applyBorder="1" applyAlignment="1">
      <alignment horizontal="center" vertical="center" wrapText="1"/>
    </xf>
    <xf numFmtId="0" fontId="21" fillId="12" borderId="1" xfId="0" applyFont="1" applyFill="1" applyBorder="1" applyAlignment="1" applyProtection="1">
      <alignment horizontal="center" vertical="center" wrapText="1"/>
      <protection locked="0"/>
    </xf>
    <xf numFmtId="0" fontId="26" fillId="18" borderId="24" xfId="0" applyFont="1" applyFill="1" applyBorder="1" applyAlignment="1">
      <alignment vertical="center" wrapText="1"/>
    </xf>
    <xf numFmtId="0" fontId="26" fillId="18" borderId="24" xfId="0" applyFont="1" applyFill="1" applyBorder="1" applyAlignment="1">
      <alignment horizontal="left" vertical="center" wrapText="1"/>
    </xf>
    <xf numFmtId="0" fontId="18" fillId="12" borderId="1" xfId="0" applyFont="1" applyFill="1" applyBorder="1" applyAlignment="1" applyProtection="1">
      <alignment horizontal="center" vertical="center" wrapText="1"/>
    </xf>
    <xf numFmtId="0" fontId="24" fillId="12" borderId="25" xfId="0" applyFont="1" applyFill="1" applyBorder="1" applyAlignment="1">
      <alignment horizontal="center" vertical="center" wrapText="1"/>
    </xf>
    <xf numFmtId="0" fontId="21" fillId="12" borderId="1" xfId="0" applyFont="1" applyFill="1" applyBorder="1" applyAlignment="1" applyProtection="1">
      <alignment vertical="center" wrapText="1"/>
      <protection locked="0"/>
    </xf>
    <xf numFmtId="0" fontId="26" fillId="12" borderId="24" xfId="0" applyFont="1" applyFill="1" applyBorder="1" applyAlignment="1">
      <alignment vertical="center" wrapText="1"/>
    </xf>
    <xf numFmtId="0" fontId="21" fillId="12" borderId="2" xfId="0" applyFont="1" applyFill="1" applyBorder="1" applyAlignment="1" applyProtection="1">
      <alignment horizontal="center" vertical="center" wrapText="1"/>
      <protection locked="0"/>
    </xf>
    <xf numFmtId="0" fontId="22" fillId="12" borderId="1" xfId="0" applyFont="1" applyFill="1" applyBorder="1" applyAlignment="1" applyProtection="1">
      <alignment horizontal="center" vertical="center" wrapText="1"/>
      <protection locked="0"/>
    </xf>
    <xf numFmtId="0" fontId="8" fillId="12" borderId="1" xfId="0" applyFont="1" applyFill="1" applyBorder="1" applyAlignment="1" applyProtection="1">
      <alignment horizontal="center" vertical="center" wrapText="1"/>
      <protection locked="0"/>
    </xf>
    <xf numFmtId="0" fontId="25" fillId="12" borderId="24" xfId="0" applyFont="1" applyFill="1" applyBorder="1" applyAlignment="1">
      <alignment vertical="center" wrapText="1"/>
    </xf>
    <xf numFmtId="0" fontId="21" fillId="12" borderId="1" xfId="0" applyNumberFormat="1" applyFont="1" applyFill="1" applyBorder="1" applyAlignment="1" applyProtection="1">
      <alignment horizontal="center" vertical="center" wrapText="1"/>
      <protection locked="0"/>
    </xf>
    <xf numFmtId="0" fontId="21" fillId="12" borderId="2" xfId="0" applyFont="1" applyFill="1" applyBorder="1" applyAlignment="1" applyProtection="1">
      <alignment vertical="center" wrapText="1"/>
      <protection locked="0"/>
    </xf>
    <xf numFmtId="0" fontId="17" fillId="12" borderId="1" xfId="0" applyFont="1" applyFill="1" applyBorder="1" applyProtection="1">
      <protection locked="0"/>
    </xf>
    <xf numFmtId="0" fontId="23" fillId="12" borderId="1" xfId="0" applyFont="1" applyFill="1" applyBorder="1" applyAlignment="1" applyProtection="1">
      <alignment vertical="center" wrapText="1"/>
      <protection locked="0"/>
    </xf>
    <xf numFmtId="0" fontId="26" fillId="12" borderId="1" xfId="0" applyFont="1" applyFill="1" applyBorder="1" applyAlignment="1">
      <alignment vertical="center" wrapText="1"/>
    </xf>
    <xf numFmtId="0" fontId="0" fillId="17" borderId="0" xfId="0" applyFill="1" applyProtection="1"/>
    <xf numFmtId="10" fontId="32" fillId="0" borderId="1" xfId="0" applyNumberFormat="1" applyFont="1" applyFill="1" applyBorder="1" applyAlignment="1" applyProtection="1">
      <alignment horizontal="center" vertical="center" wrapText="1"/>
      <protection locked="0"/>
    </xf>
    <xf numFmtId="10" fontId="35" fillId="0" borderId="24" xfId="4" applyNumberFormat="1" applyFont="1" applyBorder="1" applyAlignment="1">
      <alignment horizontal="center" vertical="center" wrapText="1"/>
    </xf>
    <xf numFmtId="0" fontId="7" fillId="11" borderId="1" xfId="0" applyFont="1" applyFill="1" applyBorder="1" applyAlignment="1" applyProtection="1">
      <alignment horizontal="center" vertical="center" wrapText="1"/>
    </xf>
    <xf numFmtId="0" fontId="2" fillId="13" borderId="2" xfId="0" applyFont="1" applyFill="1" applyBorder="1" applyAlignment="1" applyProtection="1">
      <alignment horizontal="center" vertical="center" wrapText="1"/>
    </xf>
    <xf numFmtId="10" fontId="29" fillId="0" borderId="2" xfId="0" applyNumberFormat="1" applyFont="1" applyBorder="1" applyAlignment="1" applyProtection="1">
      <alignment horizontal="center" vertical="center" wrapText="1"/>
      <protection locked="0"/>
    </xf>
    <xf numFmtId="9" fontId="32" fillId="0" borderId="2" xfId="0" applyNumberFormat="1" applyFont="1" applyBorder="1" applyAlignment="1" applyProtection="1">
      <alignment horizontal="center" vertical="center" wrapText="1"/>
      <protection locked="0"/>
    </xf>
    <xf numFmtId="9" fontId="35" fillId="0" borderId="21" xfId="0" applyNumberFormat="1" applyFont="1" applyBorder="1" applyAlignment="1">
      <alignment horizontal="center" vertical="center" wrapText="1"/>
    </xf>
    <xf numFmtId="0" fontId="33" fillId="0" borderId="31" xfId="0" applyNumberFormat="1" applyFont="1" applyBorder="1" applyAlignment="1">
      <alignment horizontal="center" vertical="center" wrapText="1"/>
    </xf>
    <xf numFmtId="10" fontId="2" fillId="13" borderId="1" xfId="4" applyNumberFormat="1" applyFont="1" applyFill="1" applyBorder="1" applyAlignment="1">
      <alignment horizontal="center" vertical="center" wrapText="1"/>
    </xf>
    <xf numFmtId="168" fontId="2" fillId="13" borderId="1" xfId="4" applyNumberFormat="1" applyFont="1" applyFill="1" applyBorder="1" applyAlignment="1" applyProtection="1">
      <alignment horizontal="center" vertical="center" wrapText="1"/>
    </xf>
    <xf numFmtId="169" fontId="2" fillId="13" borderId="1" xfId="8" applyNumberFormat="1" applyFont="1" applyFill="1" applyBorder="1" applyAlignment="1">
      <alignment horizontal="center" vertical="center" wrapText="1"/>
    </xf>
    <xf numFmtId="10" fontId="19" fillId="13" borderId="1" xfId="6" applyNumberFormat="1" applyFont="1" applyFill="1" applyBorder="1" applyAlignment="1">
      <alignment horizontal="center" vertical="center" wrapText="1"/>
    </xf>
    <xf numFmtId="1" fontId="19" fillId="13" borderId="1" xfId="8" applyNumberFormat="1" applyFont="1" applyFill="1" applyBorder="1" applyAlignment="1">
      <alignment horizontal="center" vertical="center" wrapText="1"/>
    </xf>
    <xf numFmtId="168" fontId="2" fillId="13" borderId="1" xfId="8" applyNumberFormat="1" applyFont="1" applyFill="1" applyBorder="1" applyAlignment="1">
      <alignment horizontal="center" vertical="center" wrapText="1"/>
    </xf>
    <xf numFmtId="168" fontId="2" fillId="6" borderId="1" xfId="0" applyNumberFormat="1" applyFont="1" applyFill="1" applyBorder="1" applyAlignment="1" applyProtection="1">
      <alignment horizontal="center" vertical="center" wrapText="1"/>
      <protection locked="0"/>
    </xf>
    <xf numFmtId="0" fontId="30" fillId="14" borderId="21" xfId="0" applyFont="1" applyFill="1" applyBorder="1" applyAlignment="1">
      <alignment horizontal="center" vertical="center" wrapText="1"/>
    </xf>
    <xf numFmtId="0" fontId="37" fillId="14" borderId="1" xfId="0" applyFont="1" applyFill="1" applyBorder="1" applyAlignment="1">
      <alignment vertical="center" wrapText="1"/>
    </xf>
    <xf numFmtId="10" fontId="2" fillId="13" borderId="2" xfId="0" applyNumberFormat="1" applyFont="1" applyFill="1" applyBorder="1" applyAlignment="1" applyProtection="1">
      <alignment horizontal="center" vertical="center"/>
    </xf>
    <xf numFmtId="0" fontId="17" fillId="0" borderId="1" xfId="0" applyFont="1" applyBorder="1" applyAlignment="1" applyProtection="1">
      <alignment horizontal="center" vertical="center" wrapText="1"/>
      <protection locked="0"/>
    </xf>
    <xf numFmtId="0" fontId="26" fillId="12" borderId="22" xfId="0" applyFont="1" applyFill="1" applyBorder="1" applyAlignment="1">
      <alignment vertical="center" wrapText="1"/>
    </xf>
    <xf numFmtId="0" fontId="0" fillId="2" borderId="0" xfId="0" applyFont="1" applyFill="1" applyAlignment="1" applyProtection="1">
      <alignment vertical="center"/>
    </xf>
    <xf numFmtId="0" fontId="0" fillId="3" borderId="0" xfId="0" applyFont="1" applyFill="1" applyBorder="1" applyAlignment="1" applyProtection="1">
      <alignment vertical="center"/>
    </xf>
    <xf numFmtId="0" fontId="1" fillId="7" borderId="9" xfId="0" applyFont="1" applyFill="1" applyBorder="1" applyAlignment="1" applyProtection="1">
      <alignment horizontal="center" vertical="center"/>
    </xf>
    <xf numFmtId="0" fontId="43" fillId="3" borderId="5" xfId="0" applyFont="1" applyFill="1" applyBorder="1" applyAlignment="1" applyProtection="1">
      <alignment horizontal="center" vertical="center" wrapText="1"/>
    </xf>
    <xf numFmtId="0" fontId="24" fillId="0" borderId="5" xfId="0" applyFont="1" applyBorder="1" applyAlignment="1">
      <alignment horizontal="center" vertical="center" wrapText="1"/>
    </xf>
    <xf numFmtId="0" fontId="24" fillId="0" borderId="5" xfId="0" applyFont="1" applyFill="1" applyBorder="1" applyAlignment="1">
      <alignment horizontal="center" vertical="center" wrapText="1"/>
    </xf>
    <xf numFmtId="0" fontId="24" fillId="12" borderId="31" xfId="0" applyFont="1" applyFill="1" applyBorder="1" applyAlignment="1">
      <alignment horizontal="center" vertical="center" wrapText="1"/>
    </xf>
    <xf numFmtId="0" fontId="43" fillId="0" borderId="5" xfId="0" applyFont="1" applyFill="1" applyBorder="1" applyAlignment="1" applyProtection="1">
      <alignment horizontal="center" vertical="center" wrapText="1"/>
    </xf>
    <xf numFmtId="0" fontId="43" fillId="12" borderId="5" xfId="0" applyFont="1" applyFill="1" applyBorder="1" applyAlignment="1" applyProtection="1">
      <alignment horizontal="center" vertical="center" wrapText="1"/>
    </xf>
    <xf numFmtId="0" fontId="25" fillId="12" borderId="21" xfId="0" applyFont="1" applyFill="1" applyBorder="1" applyAlignment="1">
      <alignment horizontal="center" vertical="center" wrapText="1"/>
    </xf>
    <xf numFmtId="0" fontId="26" fillId="12" borderId="21" xfId="0" applyFont="1" applyFill="1" applyBorder="1" applyAlignment="1">
      <alignment horizontal="center" vertical="center" wrapText="1"/>
    </xf>
    <xf numFmtId="0" fontId="43" fillId="12" borderId="5" xfId="0" applyFont="1" applyFill="1" applyBorder="1" applyAlignment="1" applyProtection="1">
      <alignment horizontal="center" vertical="center" wrapText="1"/>
      <protection locked="0"/>
    </xf>
    <xf numFmtId="0" fontId="26" fillId="0" borderId="5" xfId="0" applyFont="1" applyFill="1" applyBorder="1" applyAlignment="1">
      <alignment horizontal="center" vertical="center" wrapText="1"/>
    </xf>
    <xf numFmtId="0" fontId="18" fillId="12" borderId="1" xfId="0" applyFont="1" applyFill="1" applyBorder="1" applyAlignment="1" applyProtection="1">
      <alignment horizontal="center" vertical="center" wrapText="1"/>
      <protection locked="0"/>
    </xf>
    <xf numFmtId="0" fontId="18" fillId="3" borderId="1" xfId="0" applyFont="1" applyFill="1" applyBorder="1" applyAlignment="1" applyProtection="1">
      <alignment horizontal="center" vertical="center" wrapText="1"/>
      <protection locked="0"/>
    </xf>
    <xf numFmtId="0" fontId="17" fillId="3" borderId="1" xfId="0" applyFont="1" applyFill="1" applyBorder="1" applyProtection="1">
      <protection locked="0"/>
    </xf>
    <xf numFmtId="0" fontId="0" fillId="3" borderId="1" xfId="0" applyFont="1" applyFill="1" applyBorder="1" applyProtection="1">
      <protection locked="0"/>
    </xf>
    <xf numFmtId="1" fontId="2" fillId="0" borderId="1" xfId="0" applyNumberFormat="1" applyFont="1" applyBorder="1" applyAlignment="1" applyProtection="1">
      <alignment horizontal="center" vertical="center" wrapText="1"/>
      <protection locked="0"/>
    </xf>
    <xf numFmtId="0" fontId="17" fillId="0" borderId="1" xfId="4" applyNumberFormat="1" applyFont="1" applyFill="1" applyBorder="1" applyAlignment="1" applyProtection="1">
      <alignment horizontal="center" vertical="center"/>
      <protection locked="0"/>
    </xf>
    <xf numFmtId="9" fontId="17" fillId="0" borderId="1" xfId="4" applyFont="1" applyFill="1" applyBorder="1" applyAlignment="1" applyProtection="1">
      <alignment horizontal="center" vertical="center"/>
      <protection locked="0"/>
    </xf>
    <xf numFmtId="9" fontId="2" fillId="0" borderId="1" xfId="4" applyFont="1" applyFill="1" applyBorder="1" applyAlignment="1" applyProtection="1">
      <alignment horizontal="center" vertical="center" wrapText="1"/>
      <protection locked="0"/>
    </xf>
    <xf numFmtId="0" fontId="0" fillId="19" borderId="0" xfId="0" applyFill="1" applyProtection="1"/>
    <xf numFmtId="0" fontId="0" fillId="19" borderId="0" xfId="0" applyFont="1" applyFill="1" applyProtection="1"/>
    <xf numFmtId="0" fontId="12" fillId="19" borderId="11" xfId="0" applyFont="1" applyFill="1" applyBorder="1" applyAlignment="1" applyProtection="1">
      <alignment horizontal="center" vertical="center"/>
    </xf>
    <xf numFmtId="0" fontId="12" fillId="19" borderId="12" xfId="0" applyFont="1" applyFill="1" applyBorder="1" applyAlignment="1" applyProtection="1">
      <alignment horizontal="center" vertical="center"/>
    </xf>
    <xf numFmtId="0" fontId="4" fillId="19" borderId="0" xfId="0" applyFont="1" applyFill="1" applyBorder="1" applyAlignment="1" applyProtection="1">
      <alignment vertical="center"/>
    </xf>
    <xf numFmtId="0" fontId="4" fillId="19" borderId="13" xfId="0" applyFont="1" applyFill="1" applyBorder="1" applyAlignment="1" applyProtection="1">
      <alignment vertical="center"/>
    </xf>
    <xf numFmtId="0" fontId="12" fillId="19" borderId="13" xfId="0" applyFont="1" applyFill="1" applyBorder="1" applyAlignment="1" applyProtection="1">
      <alignment horizontal="center" vertical="center"/>
    </xf>
    <xf numFmtId="14" fontId="12" fillId="19" borderId="12" xfId="0" quotePrefix="1" applyNumberFormat="1" applyFont="1" applyFill="1" applyBorder="1" applyAlignment="1" applyProtection="1">
      <alignment horizontal="center" vertical="center"/>
    </xf>
    <xf numFmtId="0" fontId="8" fillId="19" borderId="0" xfId="0" applyFont="1" applyFill="1" applyBorder="1" applyAlignment="1" applyProtection="1">
      <alignment vertical="center" wrapText="1"/>
    </xf>
    <xf numFmtId="0" fontId="8" fillId="19" borderId="0" xfId="0" applyFont="1" applyFill="1" applyBorder="1" applyAlignment="1" applyProtection="1">
      <alignment vertical="center"/>
    </xf>
    <xf numFmtId="0" fontId="0" fillId="20" borderId="0" xfId="0" applyFill="1"/>
    <xf numFmtId="0" fontId="4" fillId="20" borderId="0" xfId="0" applyFont="1" applyFill="1" applyBorder="1" applyAlignment="1">
      <alignment vertical="center"/>
    </xf>
    <xf numFmtId="0" fontId="12" fillId="20" borderId="11" xfId="0" applyFont="1" applyFill="1" applyBorder="1" applyAlignment="1">
      <alignment horizontal="center" vertical="center"/>
    </xf>
    <xf numFmtId="0" fontId="12" fillId="20" borderId="12" xfId="0" applyFont="1" applyFill="1" applyBorder="1" applyAlignment="1">
      <alignment horizontal="center" vertical="center"/>
    </xf>
    <xf numFmtId="0" fontId="12" fillId="20" borderId="14" xfId="0" applyFont="1" applyFill="1" applyBorder="1" applyAlignment="1">
      <alignment horizontal="center" vertical="center"/>
    </xf>
    <xf numFmtId="0" fontId="12" fillId="20" borderId="13" xfId="0" applyFont="1" applyFill="1" applyBorder="1" applyAlignment="1">
      <alignment horizontal="center" vertical="center"/>
    </xf>
    <xf numFmtId="14" fontId="12" fillId="20" borderId="12" xfId="0" quotePrefix="1" applyNumberFormat="1" applyFont="1" applyFill="1" applyBorder="1" applyAlignment="1">
      <alignment horizontal="center" vertical="center"/>
    </xf>
    <xf numFmtId="0" fontId="0" fillId="20" borderId="0" xfId="0" applyFill="1" applyBorder="1"/>
    <xf numFmtId="0" fontId="14" fillId="20" borderId="0" xfId="0" applyFont="1" applyFill="1"/>
    <xf numFmtId="0" fontId="11" fillId="19" borderId="0" xfId="0" applyFont="1" applyFill="1" applyBorder="1" applyAlignment="1" applyProtection="1">
      <alignment vertical="center"/>
    </xf>
    <xf numFmtId="0" fontId="10" fillId="19" borderId="0" xfId="0" applyFont="1" applyFill="1" applyBorder="1" applyAlignment="1" applyProtection="1">
      <alignment vertical="center" wrapText="1"/>
    </xf>
    <xf numFmtId="0" fontId="10" fillId="19" borderId="0" xfId="0" applyFont="1" applyFill="1" applyBorder="1" applyAlignment="1" applyProtection="1">
      <alignment vertical="center"/>
    </xf>
    <xf numFmtId="0" fontId="0" fillId="19" borderId="0" xfId="0" applyFont="1" applyFill="1" applyAlignment="1" applyProtection="1">
      <alignment horizontal="center" vertical="center" wrapText="1"/>
    </xf>
    <xf numFmtId="14" fontId="12" fillId="19" borderId="11" xfId="0" quotePrefix="1" applyNumberFormat="1" applyFont="1" applyFill="1" applyBorder="1" applyAlignment="1" applyProtection="1">
      <alignment horizontal="center" vertical="center"/>
    </xf>
    <xf numFmtId="0" fontId="0" fillId="19" borderId="0" xfId="0" applyFont="1" applyFill="1" applyBorder="1" applyProtection="1"/>
    <xf numFmtId="0" fontId="0" fillId="19" borderId="0" xfId="0" applyFont="1" applyFill="1" applyAlignment="1" applyProtection="1">
      <alignment vertical="center"/>
    </xf>
    <xf numFmtId="0" fontId="1" fillId="22" borderId="1" xfId="0" applyFont="1" applyFill="1" applyBorder="1" applyAlignment="1" applyProtection="1">
      <alignment horizontal="center" vertical="center"/>
    </xf>
    <xf numFmtId="0" fontId="0" fillId="0" borderId="0" xfId="0" applyFill="1" applyBorder="1" applyAlignment="1"/>
    <xf numFmtId="0" fontId="46" fillId="0" borderId="0" xfId="0" applyFont="1" applyFill="1" applyBorder="1" applyAlignment="1">
      <alignment vertical="center" wrapText="1"/>
    </xf>
    <xf numFmtId="0" fontId="46" fillId="0" borderId="0" xfId="0" applyFont="1" applyFill="1" applyBorder="1" applyAlignment="1">
      <alignment vertical="top" wrapText="1"/>
    </xf>
    <xf numFmtId="0" fontId="2" fillId="21" borderId="1" xfId="0" applyFont="1" applyFill="1" applyBorder="1" applyAlignment="1" applyProtection="1">
      <alignment horizontal="center" vertical="center" wrapText="1"/>
    </xf>
    <xf numFmtId="165" fontId="2" fillId="21" borderId="1" xfId="0" applyNumberFormat="1" applyFont="1" applyFill="1" applyBorder="1" applyAlignment="1" applyProtection="1">
      <alignment horizontal="center" vertical="center" wrapText="1"/>
    </xf>
    <xf numFmtId="0" fontId="17" fillId="21" borderId="1" xfId="0" applyFont="1" applyFill="1" applyBorder="1" applyAlignment="1" applyProtection="1">
      <alignment horizontal="center" vertical="center" wrapText="1"/>
    </xf>
    <xf numFmtId="0" fontId="0" fillId="22" borderId="41" xfId="0" applyFont="1" applyFill="1" applyBorder="1" applyProtection="1"/>
    <xf numFmtId="0" fontId="0" fillId="22" borderId="42" xfId="0" applyFont="1" applyFill="1" applyBorder="1" applyProtection="1"/>
    <xf numFmtId="0" fontId="0" fillId="21" borderId="41" xfId="0" applyFont="1" applyFill="1" applyBorder="1" applyProtection="1"/>
    <xf numFmtId="0" fontId="0" fillId="21" borderId="42" xfId="0" applyFont="1" applyFill="1" applyBorder="1" applyProtection="1"/>
    <xf numFmtId="0" fontId="27" fillId="19" borderId="41" xfId="0" applyFont="1" applyFill="1" applyBorder="1" applyAlignment="1" applyProtection="1">
      <alignment vertical="center" wrapText="1"/>
    </xf>
    <xf numFmtId="0" fontId="27" fillId="19" borderId="42" xfId="0" applyFont="1" applyFill="1" applyBorder="1" applyAlignment="1" applyProtection="1">
      <alignment vertical="center" wrapText="1"/>
    </xf>
    <xf numFmtId="0" fontId="0" fillId="22" borderId="38" xfId="0" applyFont="1" applyFill="1" applyBorder="1" applyProtection="1"/>
    <xf numFmtId="0" fontId="0" fillId="0" borderId="38" xfId="0" applyFont="1" applyBorder="1" applyProtection="1"/>
    <xf numFmtId="0" fontId="0" fillId="21" borderId="38" xfId="0" applyFont="1" applyFill="1" applyBorder="1" applyProtection="1"/>
    <xf numFmtId="0" fontId="27" fillId="19" borderId="38" xfId="0" applyFont="1" applyFill="1" applyBorder="1" applyAlignment="1" applyProtection="1">
      <alignment vertical="center" wrapText="1"/>
    </xf>
    <xf numFmtId="0" fontId="27" fillId="19" borderId="48" xfId="0" applyFont="1" applyFill="1" applyBorder="1" applyAlignment="1" applyProtection="1">
      <alignment vertical="center" wrapText="1"/>
    </xf>
    <xf numFmtId="0" fontId="27" fillId="19" borderId="49" xfId="0" applyFont="1" applyFill="1" applyBorder="1" applyAlignment="1" applyProtection="1">
      <alignment vertical="center" wrapText="1"/>
    </xf>
    <xf numFmtId="0" fontId="27" fillId="19" borderId="50" xfId="0" applyFont="1" applyFill="1" applyBorder="1" applyAlignment="1" applyProtection="1">
      <alignment vertical="center" wrapText="1"/>
    </xf>
    <xf numFmtId="1" fontId="0" fillId="22" borderId="41" xfId="0" applyNumberFormat="1" applyFont="1" applyFill="1" applyBorder="1" applyProtection="1"/>
    <xf numFmtId="1" fontId="0" fillId="22" borderId="42" xfId="0" applyNumberFormat="1" applyFont="1" applyFill="1" applyBorder="1" applyProtection="1"/>
    <xf numFmtId="1" fontId="0" fillId="21" borderId="38" xfId="0" applyNumberFormat="1" applyFont="1" applyFill="1" applyBorder="1" applyProtection="1"/>
    <xf numFmtId="164" fontId="0" fillId="22" borderId="38" xfId="11" applyFont="1" applyFill="1" applyBorder="1" applyProtection="1"/>
    <xf numFmtId="0" fontId="47" fillId="0" borderId="44" xfId="0" applyFont="1" applyFill="1" applyBorder="1" applyAlignment="1" applyProtection="1">
      <alignment horizontal="center" textRotation="90" wrapText="1"/>
    </xf>
    <xf numFmtId="0" fontId="27" fillId="19" borderId="2" xfId="0" applyFont="1" applyFill="1" applyBorder="1" applyAlignment="1" applyProtection="1">
      <alignment horizontal="center" textRotation="90" wrapText="1"/>
    </xf>
    <xf numFmtId="0" fontId="31" fillId="21" borderId="41" xfId="0" applyFont="1" applyFill="1" applyBorder="1" applyAlignment="1" applyProtection="1">
      <alignment horizontal="center" vertical="center" wrapText="1"/>
    </xf>
    <xf numFmtId="0" fontId="31" fillId="21" borderId="42" xfId="0" applyFont="1" applyFill="1" applyBorder="1" applyAlignment="1" applyProtection="1">
      <alignment horizontal="center" vertical="center" wrapText="1"/>
    </xf>
    <xf numFmtId="0" fontId="31" fillId="21" borderId="46" xfId="0" applyFont="1" applyFill="1" applyBorder="1" applyAlignment="1" applyProtection="1">
      <alignment horizontal="center" vertical="center" wrapText="1"/>
    </xf>
    <xf numFmtId="164" fontId="0" fillId="24" borderId="41" xfId="11" applyFont="1" applyFill="1" applyBorder="1" applyProtection="1"/>
    <xf numFmtId="164" fontId="0" fillId="24" borderId="42" xfId="11" applyFont="1" applyFill="1" applyBorder="1" applyProtection="1"/>
    <xf numFmtId="164" fontId="0" fillId="24" borderId="46" xfId="11" applyFont="1" applyFill="1" applyBorder="1" applyProtection="1"/>
    <xf numFmtId="164" fontId="47" fillId="0" borderId="0" xfId="0" applyNumberFormat="1" applyFont="1" applyProtection="1"/>
    <xf numFmtId="164" fontId="47" fillId="0" borderId="41" xfId="0" applyNumberFormat="1" applyFont="1" applyBorder="1" applyProtection="1"/>
    <xf numFmtId="164" fontId="47" fillId="0" borderId="42" xfId="0" applyNumberFormat="1" applyFont="1" applyBorder="1" applyProtection="1"/>
    <xf numFmtId="164" fontId="0" fillId="22" borderId="41" xfId="11" applyFont="1" applyFill="1" applyBorder="1" applyProtection="1"/>
    <xf numFmtId="164" fontId="0" fillId="22" borderId="42" xfId="11" applyFont="1" applyFill="1" applyBorder="1" applyProtection="1"/>
    <xf numFmtId="164" fontId="0" fillId="22" borderId="46" xfId="11" applyFont="1" applyFill="1" applyBorder="1" applyProtection="1"/>
    <xf numFmtId="164" fontId="0" fillId="22" borderId="41" xfId="11" applyNumberFormat="1" applyFont="1" applyFill="1" applyBorder="1" applyProtection="1"/>
    <xf numFmtId="170" fontId="0" fillId="24" borderId="41" xfId="11" applyNumberFormat="1" applyFont="1" applyFill="1" applyBorder="1" applyProtection="1"/>
    <xf numFmtId="164" fontId="0" fillId="14" borderId="41" xfId="11" applyFont="1" applyFill="1" applyBorder="1" applyProtection="1">
      <protection locked="0"/>
    </xf>
    <xf numFmtId="164" fontId="0" fillId="14" borderId="42" xfId="11" applyFont="1" applyFill="1" applyBorder="1" applyProtection="1">
      <protection locked="0"/>
    </xf>
    <xf numFmtId="164" fontId="0" fillId="14" borderId="46" xfId="11" applyFont="1" applyFill="1" applyBorder="1" applyProtection="1">
      <protection locked="0"/>
    </xf>
    <xf numFmtId="9" fontId="0" fillId="7" borderId="53" xfId="4" applyFont="1" applyFill="1" applyBorder="1" applyProtection="1"/>
    <xf numFmtId="172" fontId="9" fillId="24" borderId="3" xfId="0" applyNumberFormat="1" applyFont="1" applyFill="1" applyBorder="1" applyAlignment="1" applyProtection="1">
      <alignment horizontal="center" vertical="center" wrapText="1"/>
    </xf>
    <xf numFmtId="165" fontId="9" fillId="24" borderId="1" xfId="0" applyNumberFormat="1" applyFont="1" applyFill="1" applyBorder="1" applyAlignment="1" applyProtection="1">
      <alignment horizontal="center" vertical="center"/>
    </xf>
    <xf numFmtId="165" fontId="9" fillId="22" borderId="1" xfId="0" applyNumberFormat="1" applyFont="1" applyFill="1" applyBorder="1" applyAlignment="1" applyProtection="1">
      <alignment horizontal="center" vertical="center"/>
    </xf>
    <xf numFmtId="165" fontId="9" fillId="0" borderId="1" xfId="0" applyNumberFormat="1" applyFont="1" applyBorder="1" applyAlignment="1" applyProtection="1">
      <alignment horizontal="center" vertical="center"/>
    </xf>
    <xf numFmtId="171" fontId="0" fillId="0" borderId="0" xfId="0" applyNumberFormat="1" applyFont="1" applyProtection="1"/>
    <xf numFmtId="0" fontId="0" fillId="0" borderId="0" xfId="0" applyFont="1" applyFill="1" applyBorder="1" applyProtection="1"/>
    <xf numFmtId="165" fontId="9" fillId="14" borderId="1" xfId="0" applyNumberFormat="1" applyFont="1" applyFill="1" applyBorder="1" applyAlignment="1" applyProtection="1">
      <alignment horizontal="center" vertical="center"/>
    </xf>
    <xf numFmtId="0" fontId="27" fillId="0" borderId="0" xfId="0" applyFont="1" applyProtection="1"/>
    <xf numFmtId="0" fontId="48" fillId="23" borderId="38" xfId="0" applyFont="1" applyFill="1" applyBorder="1" applyAlignment="1" applyProtection="1">
      <alignment horizontal="right" vertical="center"/>
    </xf>
    <xf numFmtId="0" fontId="0" fillId="21" borderId="38" xfId="0" applyFont="1" applyFill="1" applyBorder="1" applyAlignment="1" applyProtection="1">
      <alignment vertical="center" wrapText="1"/>
    </xf>
    <xf numFmtId="0" fontId="0" fillId="0" borderId="0" xfId="0" applyFont="1" applyAlignment="1" applyProtection="1">
      <alignment horizontal="right" vertical="center"/>
    </xf>
    <xf numFmtId="0" fontId="0" fillId="0" borderId="0" xfId="0" applyFont="1" applyAlignment="1" applyProtection="1">
      <alignment vertical="center" wrapText="1"/>
    </xf>
    <xf numFmtId="0" fontId="27" fillId="19" borderId="38" xfId="0" applyFont="1" applyFill="1" applyBorder="1" applyAlignment="1" applyProtection="1">
      <alignment horizontal="centerContinuous" vertical="center"/>
    </xf>
    <xf numFmtId="0" fontId="27" fillId="19" borderId="41" xfId="0" applyFont="1" applyFill="1" applyBorder="1" applyAlignment="1" applyProtection="1">
      <alignment horizontal="center" vertical="center" wrapText="1"/>
    </xf>
    <xf numFmtId="0" fontId="27" fillId="19" borderId="46" xfId="0" applyFont="1" applyFill="1" applyBorder="1" applyAlignment="1" applyProtection="1">
      <alignment horizontal="center" vertical="center" wrapText="1"/>
    </xf>
    <xf numFmtId="164" fontId="0" fillId="21" borderId="41" xfId="11" applyFont="1" applyFill="1" applyBorder="1" applyProtection="1"/>
    <xf numFmtId="164" fontId="0" fillId="21" borderId="46" xfId="11" applyFont="1" applyFill="1" applyBorder="1" applyProtection="1"/>
    <xf numFmtId="0" fontId="16" fillId="20" borderId="37" xfId="0" applyFont="1" applyFill="1" applyBorder="1" applyAlignment="1" applyProtection="1">
      <alignment horizontal="center" vertical="center"/>
    </xf>
    <xf numFmtId="0" fontId="27" fillId="20" borderId="41" xfId="0" applyFont="1" applyFill="1" applyBorder="1" applyAlignment="1" applyProtection="1">
      <alignment horizontal="center" vertical="center" wrapText="1"/>
    </xf>
    <xf numFmtId="0" fontId="27" fillId="20" borderId="51" xfId="0" applyFont="1" applyFill="1" applyBorder="1" applyAlignment="1" applyProtection="1">
      <alignment horizontal="center" vertical="center" wrapText="1"/>
    </xf>
    <xf numFmtId="0" fontId="27" fillId="20" borderId="42" xfId="0" applyFont="1" applyFill="1" applyBorder="1" applyAlignment="1" applyProtection="1">
      <alignment horizontal="center" vertical="center" wrapText="1"/>
    </xf>
    <xf numFmtId="0" fontId="48" fillId="23" borderId="37" xfId="0" applyFont="1" applyFill="1" applyBorder="1" applyAlignment="1" applyProtection="1">
      <alignment horizontal="center" vertical="center"/>
    </xf>
    <xf numFmtId="49" fontId="0" fillId="22" borderId="38" xfId="0" applyNumberFormat="1" applyFont="1" applyFill="1" applyBorder="1" applyAlignment="1" applyProtection="1">
      <alignment horizontal="center" vertical="center" wrapText="1"/>
    </xf>
    <xf numFmtId="0" fontId="27" fillId="19" borderId="41" xfId="0" applyFont="1" applyFill="1" applyBorder="1" applyAlignment="1" applyProtection="1">
      <alignment horizontal="right" vertical="center" wrapText="1"/>
    </xf>
    <xf numFmtId="0" fontId="27" fillId="19" borderId="42" xfId="0" applyFont="1" applyFill="1" applyBorder="1" applyAlignment="1" applyProtection="1">
      <alignment horizontal="right" vertical="center" wrapText="1"/>
    </xf>
    <xf numFmtId="0" fontId="27" fillId="19" borderId="38" xfId="0" applyFont="1" applyFill="1" applyBorder="1" applyAlignment="1" applyProtection="1">
      <alignment horizontal="right" vertical="center" wrapText="1"/>
    </xf>
    <xf numFmtId="0" fontId="9" fillId="0" borderId="1" xfId="0" applyFont="1" applyBorder="1" applyAlignment="1" applyProtection="1">
      <alignment horizontal="center" vertical="center" wrapText="1"/>
    </xf>
    <xf numFmtId="165" fontId="7" fillId="26" borderId="1" xfId="0" applyNumberFormat="1" applyFont="1" applyFill="1" applyBorder="1" applyAlignment="1" applyProtection="1">
      <alignment horizontal="center" vertical="center"/>
    </xf>
    <xf numFmtId="0" fontId="1" fillId="22" borderId="4" xfId="0" applyFont="1" applyFill="1" applyBorder="1" applyAlignment="1" applyProtection="1">
      <alignment horizontal="center" vertical="center" wrapText="1"/>
    </xf>
    <xf numFmtId="0" fontId="10" fillId="9" borderId="1" xfId="0" applyFont="1" applyFill="1" applyBorder="1" applyAlignment="1">
      <alignment vertical="center"/>
    </xf>
    <xf numFmtId="0" fontId="0" fillId="9" borderId="1" xfId="0" applyFill="1" applyBorder="1" applyAlignment="1">
      <alignment vertical="center"/>
    </xf>
    <xf numFmtId="0" fontId="0" fillId="9" borderId="1" xfId="0" applyFill="1" applyBorder="1" applyAlignment="1"/>
    <xf numFmtId="0" fontId="10" fillId="0" borderId="1" xfId="0" applyFont="1" applyBorder="1" applyAlignment="1">
      <alignment vertical="center" wrapText="1"/>
    </xf>
    <xf numFmtId="0" fontId="10" fillId="0" borderId="0" xfId="0" applyFont="1" applyFill="1" applyBorder="1" applyAlignment="1">
      <alignment horizontal="center" vertical="center"/>
    </xf>
    <xf numFmtId="0" fontId="10" fillId="0" borderId="0" xfId="0" applyFont="1" applyAlignment="1">
      <alignment horizontal="center"/>
    </xf>
    <xf numFmtId="0" fontId="1" fillId="21" borderId="1" xfId="0" applyFont="1" applyFill="1" applyBorder="1" applyAlignment="1" applyProtection="1">
      <alignment horizontal="center" vertical="center" wrapText="1"/>
    </xf>
    <xf numFmtId="0" fontId="1" fillId="21" borderId="9" xfId="0" applyFont="1" applyFill="1" applyBorder="1" applyAlignment="1" applyProtection="1">
      <alignment horizontal="center" vertical="center" wrapText="1"/>
    </xf>
    <xf numFmtId="0" fontId="1" fillId="21" borderId="4" xfId="0" applyFont="1" applyFill="1" applyBorder="1" applyAlignment="1" applyProtection="1">
      <alignment horizontal="center" vertical="center" wrapText="1"/>
    </xf>
    <xf numFmtId="0" fontId="1" fillId="21" borderId="4" xfId="0" applyFont="1" applyFill="1" applyBorder="1" applyAlignment="1" applyProtection="1">
      <alignment horizontal="center" vertical="center"/>
    </xf>
    <xf numFmtId="0" fontId="1" fillId="21" borderId="1" xfId="0" applyFont="1" applyFill="1" applyBorder="1" applyAlignment="1" applyProtection="1">
      <alignment horizontal="center" vertical="center"/>
    </xf>
    <xf numFmtId="0" fontId="1" fillId="21" borderId="2" xfId="0" applyFont="1" applyFill="1" applyBorder="1" applyAlignment="1" applyProtection="1">
      <alignment horizontal="center" vertical="center" wrapText="1"/>
    </xf>
    <xf numFmtId="0" fontId="1" fillId="0" borderId="0" xfId="0" applyFont="1" applyBorder="1" applyAlignment="1" applyProtection="1">
      <alignment horizontal="center" vertical="center"/>
    </xf>
    <xf numFmtId="0" fontId="1" fillId="21" borderId="3" xfId="0" applyFont="1" applyFill="1" applyBorder="1" applyAlignment="1" applyProtection="1">
      <alignment horizontal="center" vertical="center" wrapText="1"/>
    </xf>
    <xf numFmtId="0" fontId="1" fillId="0" borderId="0" xfId="0" applyFont="1" applyBorder="1" applyAlignment="1" applyProtection="1">
      <alignment horizontal="center" vertical="center" wrapText="1"/>
    </xf>
    <xf numFmtId="0" fontId="27" fillId="20" borderId="37" xfId="0" applyFont="1" applyFill="1" applyBorder="1" applyAlignment="1" applyProtection="1">
      <alignment horizontal="center" vertical="center"/>
    </xf>
    <xf numFmtId="0" fontId="1" fillId="2" borderId="0" xfId="0" applyFont="1" applyFill="1" applyBorder="1" applyAlignment="1" applyProtection="1">
      <alignment horizontal="center" vertical="center"/>
    </xf>
    <xf numFmtId="0" fontId="1" fillId="3" borderId="0" xfId="0" applyFont="1" applyFill="1" applyBorder="1" applyAlignment="1" applyProtection="1">
      <alignment horizontal="center" vertical="center"/>
    </xf>
    <xf numFmtId="0" fontId="19" fillId="0" borderId="1" xfId="0" applyNumberFormat="1" applyFont="1" applyBorder="1" applyAlignment="1" applyProtection="1">
      <alignment horizontal="center" vertical="center" wrapText="1"/>
      <protection locked="0"/>
    </xf>
    <xf numFmtId="0" fontId="19" fillId="0" borderId="1" xfId="4" applyNumberFormat="1" applyFont="1" applyBorder="1" applyAlignment="1" applyProtection="1">
      <alignment horizontal="center" vertical="center" wrapText="1"/>
      <protection locked="0"/>
    </xf>
    <xf numFmtId="0" fontId="19" fillId="0" borderId="4" xfId="4" applyNumberFormat="1" applyFont="1" applyFill="1" applyBorder="1" applyAlignment="1" applyProtection="1">
      <alignment horizontal="center" vertical="center" wrapText="1"/>
      <protection locked="0"/>
    </xf>
    <xf numFmtId="9" fontId="19" fillId="0" borderId="1" xfId="4" applyFont="1" applyBorder="1" applyAlignment="1" applyProtection="1">
      <alignment horizontal="center" vertical="center" wrapText="1"/>
      <protection locked="0"/>
    </xf>
    <xf numFmtId="9" fontId="19" fillId="0" borderId="4" xfId="4" applyFont="1" applyFill="1" applyBorder="1" applyAlignment="1" applyProtection="1">
      <alignment horizontal="center" vertical="center" wrapText="1"/>
      <protection locked="0"/>
    </xf>
    <xf numFmtId="9" fontId="19" fillId="0" borderId="1" xfId="4" applyFont="1" applyFill="1" applyBorder="1" applyAlignment="1" applyProtection="1">
      <alignment horizontal="center" vertical="center" wrapText="1"/>
      <protection locked="0"/>
    </xf>
    <xf numFmtId="0" fontId="2" fillId="0" borderId="1" xfId="0" applyFont="1" applyFill="1" applyBorder="1" applyAlignment="1" applyProtection="1">
      <alignment wrapText="1"/>
      <protection locked="0"/>
    </xf>
    <xf numFmtId="165" fontId="2" fillId="0" borderId="1" xfId="0" applyNumberFormat="1" applyFont="1" applyFill="1" applyBorder="1" applyAlignment="1" applyProtection="1">
      <alignment wrapText="1"/>
      <protection locked="0"/>
    </xf>
    <xf numFmtId="0" fontId="27" fillId="19" borderId="0" xfId="0" applyFont="1" applyFill="1" applyProtection="1"/>
    <xf numFmtId="0" fontId="0" fillId="17" borderId="0" xfId="0" applyFont="1" applyFill="1" applyProtection="1"/>
    <xf numFmtId="0" fontId="53" fillId="19" borderId="0" xfId="0" applyFont="1" applyFill="1" applyProtection="1"/>
    <xf numFmtId="0" fontId="49" fillId="19" borderId="0" xfId="0" applyFont="1" applyFill="1" applyProtection="1"/>
    <xf numFmtId="0" fontId="27" fillId="0" borderId="0" xfId="0" applyFont="1" applyAlignment="1" applyProtection="1">
      <alignment horizontal="center" vertical="center"/>
    </xf>
    <xf numFmtId="0" fontId="9" fillId="0" borderId="0" xfId="0" applyFont="1" applyAlignment="1" applyProtection="1">
      <alignment horizontal="center" vertical="center"/>
    </xf>
    <xf numFmtId="0" fontId="9" fillId="0" borderId="0" xfId="0" applyFont="1" applyBorder="1" applyAlignment="1" applyProtection="1">
      <alignment horizontal="center" vertical="center"/>
    </xf>
    <xf numFmtId="165" fontId="0" fillId="0" borderId="0" xfId="0" applyNumberFormat="1" applyFont="1" applyBorder="1" applyAlignment="1" applyProtection="1">
      <alignment horizontal="justify" vertical="center" wrapText="1"/>
    </xf>
    <xf numFmtId="165" fontId="9" fillId="0" borderId="0" xfId="0" applyNumberFormat="1" applyFont="1" applyFill="1" applyBorder="1" applyAlignment="1" applyProtection="1">
      <alignment vertical="center" wrapText="1"/>
    </xf>
    <xf numFmtId="0" fontId="7" fillId="3" borderId="0" xfId="0" applyFont="1" applyFill="1" applyBorder="1" applyAlignment="1" applyProtection="1">
      <alignment horizontal="center" vertical="center" wrapText="1"/>
    </xf>
    <xf numFmtId="0" fontId="7" fillId="0" borderId="0" xfId="0" applyFont="1" applyFill="1" applyBorder="1" applyAlignment="1" applyProtection="1">
      <alignment vertical="center" wrapText="1"/>
    </xf>
    <xf numFmtId="165" fontId="9" fillId="0" borderId="0" xfId="0" applyNumberFormat="1" applyFont="1" applyBorder="1" applyAlignment="1" applyProtection="1">
      <alignment wrapText="1"/>
    </xf>
    <xf numFmtId="0" fontId="0" fillId="0" borderId="0" xfId="0" applyFont="1" applyAlignment="1" applyProtection="1">
      <alignment wrapText="1"/>
    </xf>
    <xf numFmtId="0" fontId="27" fillId="0" borderId="0" xfId="0" applyFont="1" applyFill="1" applyAlignment="1" applyProtection="1">
      <alignment textRotation="90" wrapText="1"/>
    </xf>
    <xf numFmtId="0" fontId="47" fillId="0" borderId="0" xfId="0" applyFont="1" applyFill="1" applyAlignment="1" applyProtection="1">
      <alignment horizontal="right" vertical="center" textRotation="90" wrapText="1"/>
    </xf>
    <xf numFmtId="0" fontId="47" fillId="0" borderId="0" xfId="0" applyFont="1" applyFill="1" applyAlignment="1" applyProtection="1">
      <alignment textRotation="90" wrapText="1"/>
    </xf>
    <xf numFmtId="0" fontId="27" fillId="0" borderId="0" xfId="0" applyFont="1" applyAlignment="1" applyProtection="1">
      <alignment vertical="center"/>
    </xf>
    <xf numFmtId="0" fontId="0" fillId="0" borderId="0" xfId="0" applyFont="1" applyAlignment="1" applyProtection="1">
      <alignment vertical="center"/>
    </xf>
    <xf numFmtId="0" fontId="27" fillId="0" borderId="0" xfId="0" applyFont="1" applyAlignment="1" applyProtection="1">
      <alignment vertical="center" wrapText="1"/>
    </xf>
    <xf numFmtId="0" fontId="0" fillId="22" borderId="38" xfId="0" applyFont="1" applyFill="1" applyBorder="1" applyAlignment="1" applyProtection="1">
      <alignment vertical="center" wrapText="1"/>
    </xf>
    <xf numFmtId="0" fontId="0" fillId="22" borderId="0" xfId="0" applyFont="1" applyFill="1" applyProtection="1"/>
    <xf numFmtId="164" fontId="0" fillId="21" borderId="52" xfId="11" applyFont="1" applyFill="1" applyBorder="1" applyProtection="1"/>
    <xf numFmtId="164" fontId="0" fillId="21" borderId="38" xfId="11" applyFont="1" applyFill="1" applyBorder="1" applyProtection="1"/>
    <xf numFmtId="164" fontId="10" fillId="25" borderId="38" xfId="11" applyFont="1" applyFill="1" applyBorder="1" applyProtection="1"/>
    <xf numFmtId="0" fontId="27" fillId="20" borderId="47" xfId="0" applyFont="1" applyFill="1" applyBorder="1" applyProtection="1"/>
    <xf numFmtId="0" fontId="27" fillId="20" borderId="43" xfId="0" applyFont="1" applyFill="1" applyBorder="1" applyProtection="1"/>
    <xf numFmtId="165" fontId="9" fillId="0" borderId="0" xfId="0" applyNumberFormat="1" applyFont="1" applyBorder="1" applyAlignment="1" applyProtection="1">
      <alignment horizontal="center" vertical="center" wrapText="1"/>
    </xf>
    <xf numFmtId="1" fontId="0" fillId="0" borderId="0" xfId="0" applyNumberFormat="1" applyFont="1" applyAlignment="1" applyProtection="1">
      <alignment horizontal="center" vertical="center"/>
    </xf>
    <xf numFmtId="0" fontId="7" fillId="21" borderId="3" xfId="0" applyFont="1" applyFill="1" applyBorder="1" applyAlignment="1" applyProtection="1">
      <alignment horizontal="center" vertical="center" wrapText="1"/>
    </xf>
    <xf numFmtId="0" fontId="0" fillId="0" borderId="0" xfId="0" applyFont="1" applyAlignment="1" applyProtection="1">
      <alignment horizontal="center" vertical="center"/>
    </xf>
    <xf numFmtId="0" fontId="10" fillId="21" borderId="1" xfId="0" applyNumberFormat="1" applyFont="1" applyFill="1" applyBorder="1" applyAlignment="1" applyProtection="1">
      <alignment horizontal="center" vertical="center" wrapText="1"/>
    </xf>
    <xf numFmtId="0" fontId="7" fillId="21" borderId="1" xfId="0" applyFont="1" applyFill="1" applyBorder="1" applyAlignment="1" applyProtection="1">
      <alignment horizontal="center" vertical="center" wrapText="1"/>
    </xf>
    <xf numFmtId="0" fontId="10" fillId="21" borderId="1" xfId="0" applyFont="1" applyFill="1" applyBorder="1" applyAlignment="1" applyProtection="1">
      <alignment horizontal="center" vertical="center" wrapText="1"/>
    </xf>
    <xf numFmtId="0" fontId="10" fillId="22" borderId="1" xfId="0" applyNumberFormat="1" applyFont="1" applyFill="1" applyBorder="1" applyAlignment="1" applyProtection="1">
      <alignment horizontal="center" vertical="center" wrapText="1"/>
    </xf>
    <xf numFmtId="0" fontId="0" fillId="22" borderId="1" xfId="0" applyNumberFormat="1" applyFont="1" applyFill="1" applyBorder="1" applyAlignment="1" applyProtection="1">
      <alignment horizontal="center" vertical="center" wrapText="1"/>
    </xf>
    <xf numFmtId="165" fontId="0" fillId="22" borderId="3" xfId="0" applyNumberFormat="1" applyFont="1" applyFill="1" applyBorder="1" applyAlignment="1" applyProtection="1">
      <alignment horizontal="center" vertical="center"/>
    </xf>
    <xf numFmtId="165" fontId="0" fillId="22" borderId="1" xfId="0" applyNumberFormat="1" applyFont="1" applyFill="1" applyBorder="1" applyAlignment="1" applyProtection="1">
      <alignment horizontal="center" vertical="center"/>
    </xf>
    <xf numFmtId="165" fontId="7" fillId="21" borderId="1" xfId="0" applyNumberFormat="1" applyFont="1" applyFill="1" applyBorder="1" applyAlignment="1" applyProtection="1">
      <alignment horizontal="center" vertical="center"/>
    </xf>
    <xf numFmtId="165" fontId="10" fillId="21" borderId="1" xfId="0" applyNumberFormat="1" applyFont="1" applyFill="1" applyBorder="1" applyAlignment="1" applyProtection="1">
      <alignment horizontal="center" vertical="center"/>
    </xf>
    <xf numFmtId="0" fontId="10" fillId="0" borderId="0" xfId="0" applyFont="1" applyBorder="1" applyAlignment="1" applyProtection="1">
      <alignment horizontal="center" vertical="center" wrapText="1"/>
    </xf>
    <xf numFmtId="0" fontId="50" fillId="21" borderId="1" xfId="0" applyFont="1" applyFill="1" applyBorder="1" applyAlignment="1" applyProtection="1">
      <alignment horizontal="center" vertical="center" wrapText="1"/>
    </xf>
    <xf numFmtId="0" fontId="7" fillId="0" borderId="0" xfId="0" applyFont="1" applyBorder="1" applyAlignment="1" applyProtection="1">
      <alignment horizontal="center" wrapText="1"/>
    </xf>
    <xf numFmtId="165" fontId="16" fillId="20" borderId="37" xfId="0" applyNumberFormat="1" applyFont="1" applyFill="1" applyBorder="1" applyAlignment="1" applyProtection="1">
      <alignment horizontal="center" vertical="center"/>
    </xf>
    <xf numFmtId="165" fontId="9" fillId="20" borderId="47" xfId="0" applyNumberFormat="1" applyFont="1" applyFill="1" applyBorder="1" applyProtection="1"/>
    <xf numFmtId="0" fontId="0" fillId="20" borderId="47" xfId="0" applyFont="1" applyFill="1" applyBorder="1" applyProtection="1"/>
    <xf numFmtId="0" fontId="47" fillId="20" borderId="43" xfId="0" applyFont="1" applyFill="1" applyBorder="1" applyProtection="1"/>
    <xf numFmtId="0" fontId="52" fillId="0" borderId="0" xfId="0" applyFont="1" applyBorder="1" applyAlignment="1" applyProtection="1">
      <alignment horizontal="right"/>
    </xf>
    <xf numFmtId="0" fontId="47" fillId="0" borderId="0" xfId="0" applyFont="1" applyProtection="1"/>
    <xf numFmtId="0" fontId="7" fillId="26" borderId="1" xfId="0" applyFont="1" applyFill="1" applyBorder="1" applyAlignment="1" applyProtection="1">
      <alignment horizontal="center" vertical="center" wrapText="1"/>
    </xf>
    <xf numFmtId="0" fontId="7" fillId="25" borderId="1" xfId="0" applyFont="1" applyFill="1" applyBorder="1" applyAlignment="1" applyProtection="1">
      <alignment horizontal="center" vertical="center" wrapText="1"/>
    </xf>
    <xf numFmtId="0" fontId="7" fillId="27" borderId="1" xfId="0" applyFont="1" applyFill="1" applyBorder="1" applyAlignment="1" applyProtection="1">
      <alignment horizontal="center" vertical="center" wrapText="1"/>
    </xf>
    <xf numFmtId="0" fontId="51" fillId="22" borderId="1" xfId="0" applyFont="1" applyFill="1" applyBorder="1" applyAlignment="1" applyProtection="1">
      <alignment horizontal="center" vertical="center" wrapText="1"/>
    </xf>
    <xf numFmtId="0" fontId="7" fillId="22" borderId="1" xfId="0" applyFont="1" applyFill="1" applyBorder="1" applyAlignment="1" applyProtection="1">
      <alignment horizontal="center" vertical="center" wrapText="1"/>
    </xf>
    <xf numFmtId="0" fontId="7" fillId="22" borderId="5" xfId="0" applyFont="1" applyFill="1" applyBorder="1" applyAlignment="1" applyProtection="1">
      <alignment horizontal="center" vertical="center" wrapText="1"/>
    </xf>
    <xf numFmtId="0" fontId="52" fillId="0" borderId="0" xfId="0" applyFont="1" applyProtection="1"/>
    <xf numFmtId="165" fontId="9" fillId="0" borderId="1" xfId="0" applyNumberFormat="1" applyFont="1" applyFill="1" applyBorder="1" applyAlignment="1" applyProtection="1">
      <alignment horizontal="center" vertical="center"/>
    </xf>
    <xf numFmtId="0" fontId="47" fillId="0" borderId="0" xfId="0" applyFont="1" applyAlignment="1" applyProtection="1">
      <alignment vertical="justify" wrapText="1"/>
    </xf>
    <xf numFmtId="0" fontId="47" fillId="0" borderId="0" xfId="0" applyFont="1" applyAlignment="1" applyProtection="1">
      <alignment horizontal="justify" vertical="justify" wrapText="1"/>
    </xf>
    <xf numFmtId="165" fontId="7" fillId="22" borderId="1" xfId="0" applyNumberFormat="1" applyFont="1" applyFill="1" applyBorder="1" applyAlignment="1" applyProtection="1">
      <alignment horizontal="center" vertical="center"/>
    </xf>
    <xf numFmtId="165" fontId="27" fillId="0" borderId="0" xfId="0" applyNumberFormat="1" applyFont="1" applyProtection="1"/>
    <xf numFmtId="165" fontId="7" fillId="0" borderId="1" xfId="0" applyNumberFormat="1" applyFont="1" applyBorder="1" applyAlignment="1" applyProtection="1">
      <alignment horizontal="center" vertical="center"/>
    </xf>
    <xf numFmtId="10" fontId="10" fillId="0" borderId="5" xfId="4" applyNumberFormat="1" applyFont="1" applyBorder="1" applyAlignment="1" applyProtection="1">
      <alignment horizontal="center" vertical="center"/>
    </xf>
    <xf numFmtId="10" fontId="7" fillId="0" borderId="1" xfId="0" applyNumberFormat="1" applyFont="1" applyBorder="1" applyAlignment="1" applyProtection="1">
      <alignment horizontal="center" vertical="center"/>
    </xf>
    <xf numFmtId="10" fontId="7" fillId="0" borderId="0" xfId="0" applyNumberFormat="1" applyFont="1" applyBorder="1" applyAlignment="1" applyProtection="1">
      <alignment horizontal="center" vertical="center"/>
    </xf>
    <xf numFmtId="9" fontId="11" fillId="0" borderId="2" xfId="4" applyFont="1" applyBorder="1" applyAlignment="1" applyProtection="1">
      <alignment horizontal="center" vertical="center"/>
    </xf>
    <xf numFmtId="165" fontId="9" fillId="0" borderId="0" xfId="0" applyNumberFormat="1" applyFont="1" applyBorder="1" applyProtection="1"/>
    <xf numFmtId="165" fontId="0" fillId="0" borderId="0" xfId="0" applyNumberFormat="1" applyFont="1" applyProtection="1"/>
    <xf numFmtId="0" fontId="9" fillId="22" borderId="1" xfId="0" applyFont="1" applyFill="1" applyBorder="1" applyAlignment="1" applyProtection="1">
      <alignment horizontal="center" vertical="center" wrapText="1"/>
    </xf>
    <xf numFmtId="166" fontId="0" fillId="14" borderId="1" xfId="2" applyNumberFormat="1" applyFont="1" applyFill="1" applyBorder="1" applyAlignment="1" applyProtection="1">
      <alignment vertical="center" wrapText="1"/>
    </xf>
    <xf numFmtId="9" fontId="11" fillId="0" borderId="1" xfId="4" applyFont="1" applyBorder="1" applyAlignment="1" applyProtection="1">
      <alignment horizontal="center" vertical="center"/>
    </xf>
    <xf numFmtId="0" fontId="27" fillId="0" borderId="0" xfId="0" applyFont="1" applyAlignment="1" applyProtection="1">
      <alignment horizontal="center"/>
    </xf>
    <xf numFmtId="0" fontId="0" fillId="0" borderId="0" xfId="0" applyFont="1" applyAlignment="1" applyProtection="1">
      <alignment horizontal="center"/>
    </xf>
    <xf numFmtId="0" fontId="47" fillId="0" borderId="0" xfId="0" applyFont="1" applyAlignment="1" applyProtection="1">
      <alignment horizontal="center"/>
    </xf>
    <xf numFmtId="0" fontId="57" fillId="24" borderId="38" xfId="0" applyFont="1" applyFill="1" applyBorder="1" applyAlignment="1" applyProtection="1">
      <alignment horizontal="center" vertical="center"/>
      <protection locked="0"/>
    </xf>
    <xf numFmtId="0" fontId="0" fillId="22" borderId="38" xfId="0" applyNumberFormat="1" applyFont="1" applyFill="1" applyBorder="1" applyAlignment="1" applyProtection="1">
      <alignment vertical="center" wrapText="1"/>
      <protection locked="0"/>
    </xf>
    <xf numFmtId="0" fontId="56" fillId="24" borderId="38" xfId="0" applyFont="1" applyFill="1" applyBorder="1" applyAlignment="1" applyProtection="1">
      <alignment horizontal="center" vertical="center"/>
      <protection locked="0"/>
    </xf>
    <xf numFmtId="0" fontId="58" fillId="0" borderId="0" xfId="0" applyFont="1" applyAlignment="1" applyProtection="1">
      <alignment horizontal="left" vertical="center"/>
    </xf>
    <xf numFmtId="164" fontId="0" fillId="22" borderId="41" xfId="11" applyFont="1" applyFill="1" applyBorder="1" applyProtection="1">
      <protection locked="0"/>
    </xf>
    <xf numFmtId="164" fontId="0" fillId="22" borderId="46" xfId="11" applyFont="1" applyFill="1" applyBorder="1" applyProtection="1">
      <protection locked="0"/>
    </xf>
    <xf numFmtId="0" fontId="1" fillId="21" borderId="1" xfId="0" applyFont="1" applyFill="1" applyBorder="1" applyAlignment="1" applyProtection="1">
      <alignment horizontal="center" vertical="center" wrapText="1"/>
    </xf>
    <xf numFmtId="0" fontId="1" fillId="21" borderId="28" xfId="0" applyFont="1" applyFill="1" applyBorder="1" applyAlignment="1" applyProtection="1">
      <alignment horizontal="center" vertical="center" wrapText="1"/>
    </xf>
    <xf numFmtId="0" fontId="0" fillId="0" borderId="1" xfId="0" applyFont="1" applyBorder="1" applyProtection="1"/>
    <xf numFmtId="0" fontId="0" fillId="0" borderId="0" xfId="0" applyFill="1" applyBorder="1" applyAlignment="1">
      <alignment vertical="center" wrapText="1"/>
    </xf>
    <xf numFmtId="0" fontId="10" fillId="0" borderId="1" xfId="0" applyFont="1" applyBorder="1" applyAlignment="1"/>
    <xf numFmtId="0" fontId="0" fillId="0" borderId="1" xfId="0" applyBorder="1" applyAlignment="1">
      <alignment wrapText="1"/>
    </xf>
    <xf numFmtId="0" fontId="1" fillId="21" borderId="1" xfId="0" applyFont="1" applyFill="1" applyBorder="1" applyAlignment="1" applyProtection="1">
      <alignment horizontal="center" vertical="center" wrapText="1"/>
    </xf>
    <xf numFmtId="165" fontId="1" fillId="21" borderId="1" xfId="0" applyNumberFormat="1" applyFont="1" applyFill="1" applyBorder="1" applyAlignment="1" applyProtection="1">
      <alignment horizontal="center" vertical="center" wrapText="1"/>
    </xf>
    <xf numFmtId="0" fontId="1" fillId="21" borderId="4" xfId="0" applyFont="1" applyFill="1" applyBorder="1" applyAlignment="1" applyProtection="1">
      <alignment horizontal="center" vertical="center" wrapText="1"/>
    </xf>
    <xf numFmtId="0" fontId="1" fillId="21" borderId="1" xfId="0" applyFont="1" applyFill="1" applyBorder="1" applyAlignment="1" applyProtection="1">
      <alignment horizontal="center" vertical="center" wrapText="1"/>
    </xf>
    <xf numFmtId="0" fontId="1" fillId="21" borderId="20" xfId="0" applyFont="1" applyFill="1" applyBorder="1" applyAlignment="1" applyProtection="1">
      <alignment horizontal="center" vertical="center" wrapText="1"/>
    </xf>
    <xf numFmtId="0" fontId="17" fillId="3" borderId="0" xfId="0" applyFont="1" applyFill="1" applyBorder="1" applyProtection="1"/>
    <xf numFmtId="0" fontId="19" fillId="21" borderId="1" xfId="0" applyFont="1" applyFill="1" applyBorder="1" applyAlignment="1" applyProtection="1">
      <alignment horizontal="center" vertical="center" wrapText="1"/>
    </xf>
    <xf numFmtId="0" fontId="17" fillId="0" borderId="0" xfId="0" applyFont="1" applyBorder="1" applyAlignment="1" applyProtection="1">
      <alignment horizontal="center" vertical="center" wrapText="1"/>
    </xf>
    <xf numFmtId="0" fontId="1" fillId="0" borderId="0" xfId="0" applyFont="1" applyBorder="1" applyAlignment="1" applyProtection="1">
      <alignment horizontal="center" vertical="center"/>
    </xf>
    <xf numFmtId="0" fontId="11" fillId="0" borderId="0" xfId="0" applyFont="1" applyAlignment="1">
      <alignment horizontal="center"/>
    </xf>
    <xf numFmtId="0" fontId="31" fillId="0" borderId="0" xfId="0" applyFont="1"/>
    <xf numFmtId="0" fontId="0" fillId="0" borderId="0" xfId="0" applyAlignment="1">
      <alignment vertical="center" wrapText="1"/>
    </xf>
    <xf numFmtId="0" fontId="31" fillId="0" borderId="0" xfId="0" applyFont="1" applyAlignment="1">
      <alignment vertical="center"/>
    </xf>
    <xf numFmtId="0" fontId="31" fillId="0" borderId="0" xfId="0" applyFont="1" applyFill="1" applyAlignment="1">
      <alignment vertical="center"/>
    </xf>
    <xf numFmtId="0" fontId="31" fillId="0" borderId="0" xfId="0" applyFont="1" applyAlignment="1">
      <alignment wrapText="1"/>
    </xf>
    <xf numFmtId="0" fontId="31" fillId="0" borderId="0" xfId="0" applyFont="1" applyAlignment="1">
      <alignment vertical="center" wrapText="1"/>
    </xf>
    <xf numFmtId="0" fontId="59" fillId="0" borderId="0" xfId="0" applyFont="1" applyProtection="1"/>
    <xf numFmtId="0" fontId="0" fillId="2" borderId="1" xfId="0" applyFont="1" applyFill="1" applyBorder="1" applyProtection="1">
      <protection locked="0"/>
    </xf>
    <xf numFmtId="0" fontId="17" fillId="0" borderId="0" xfId="0" applyFont="1" applyBorder="1" applyAlignment="1" applyProtection="1">
      <alignment vertical="center" wrapText="1"/>
    </xf>
    <xf numFmtId="0" fontId="13" fillId="20" borderId="0" xfId="0" applyFont="1" applyFill="1" applyBorder="1" applyAlignment="1">
      <alignment horizontal="center" vertical="center"/>
    </xf>
    <xf numFmtId="0" fontId="2" fillId="0" borderId="4" xfId="0" applyFont="1" applyBorder="1" applyAlignment="1" applyProtection="1">
      <alignment horizontal="center" vertical="center"/>
      <protection locked="0"/>
    </xf>
    <xf numFmtId="0" fontId="2" fillId="0" borderId="8" xfId="0" applyFont="1" applyBorder="1" applyAlignment="1" applyProtection="1">
      <alignment horizontal="center" vertical="center"/>
      <protection locked="0"/>
    </xf>
    <xf numFmtId="0" fontId="2" fillId="0" borderId="5" xfId="0" applyFont="1" applyBorder="1" applyAlignment="1" applyProtection="1">
      <alignment horizontal="center" vertical="center"/>
      <protection locked="0"/>
    </xf>
    <xf numFmtId="0" fontId="1" fillId="21" borderId="4" xfId="0" applyFont="1" applyFill="1" applyBorder="1" applyAlignment="1" applyProtection="1">
      <alignment horizontal="center" vertical="center"/>
    </xf>
    <xf numFmtId="0" fontId="1" fillId="21" borderId="5" xfId="0" applyFont="1" applyFill="1" applyBorder="1" applyAlignment="1" applyProtection="1">
      <alignment horizontal="center" vertical="center"/>
    </xf>
    <xf numFmtId="0" fontId="1" fillId="21" borderId="2" xfId="0" applyFont="1" applyFill="1" applyBorder="1" applyAlignment="1" applyProtection="1">
      <alignment horizontal="center" vertical="center" wrapText="1"/>
    </xf>
    <xf numFmtId="0" fontId="1" fillId="21" borderId="10" xfId="0" applyFont="1" applyFill="1" applyBorder="1" applyAlignment="1" applyProtection="1">
      <alignment horizontal="center" vertical="center" wrapText="1"/>
    </xf>
    <xf numFmtId="0" fontId="1" fillId="21" borderId="28" xfId="0" applyFont="1" applyFill="1" applyBorder="1" applyAlignment="1" applyProtection="1">
      <alignment horizontal="center" vertical="center" wrapText="1"/>
    </xf>
    <xf numFmtId="0" fontId="1" fillId="21" borderId="9" xfId="0" applyFont="1" applyFill="1" applyBorder="1" applyAlignment="1" applyProtection="1">
      <alignment horizontal="center" vertical="center" wrapText="1"/>
    </xf>
    <xf numFmtId="0" fontId="1" fillId="21" borderId="7" xfId="0" applyFont="1" applyFill="1" applyBorder="1" applyAlignment="1" applyProtection="1">
      <alignment horizontal="center" vertical="center" wrapText="1"/>
    </xf>
    <xf numFmtId="0" fontId="1" fillId="21" borderId="6" xfId="0" applyFont="1" applyFill="1" applyBorder="1" applyAlignment="1" applyProtection="1">
      <alignment horizontal="center" vertical="center" wrapText="1"/>
    </xf>
    <xf numFmtId="0" fontId="1" fillId="21" borderId="19" xfId="0" applyFont="1" applyFill="1" applyBorder="1" applyAlignment="1" applyProtection="1">
      <alignment horizontal="center" vertical="center" wrapText="1"/>
    </xf>
    <xf numFmtId="0" fontId="1" fillId="21" borderId="32" xfId="0" applyFont="1" applyFill="1" applyBorder="1" applyAlignment="1" applyProtection="1">
      <alignment horizontal="center" vertical="center" wrapText="1"/>
    </xf>
    <xf numFmtId="0" fontId="1" fillId="0" borderId="2" xfId="0" applyFont="1" applyFill="1" applyBorder="1" applyAlignment="1" applyProtection="1">
      <alignment horizontal="center" vertical="center" wrapText="1"/>
      <protection locked="0"/>
    </xf>
    <xf numFmtId="0" fontId="1" fillId="0" borderId="10" xfId="0" applyFont="1" applyFill="1" applyBorder="1" applyAlignment="1" applyProtection="1">
      <alignment horizontal="center" vertical="center" wrapText="1"/>
      <protection locked="0"/>
    </xf>
    <xf numFmtId="0" fontId="1" fillId="0" borderId="3" xfId="0" applyFont="1" applyFill="1" applyBorder="1" applyAlignment="1" applyProtection="1">
      <alignment horizontal="center" vertical="center" wrapText="1"/>
      <protection locked="0"/>
    </xf>
    <xf numFmtId="0" fontId="17" fillId="0" borderId="8" xfId="0" applyFont="1" applyBorder="1" applyAlignment="1" applyProtection="1">
      <alignment horizontal="left" vertical="center"/>
      <protection locked="0"/>
    </xf>
    <xf numFmtId="0" fontId="17" fillId="0" borderId="5" xfId="0" applyFont="1" applyBorder="1" applyAlignment="1" applyProtection="1">
      <alignment horizontal="left" vertical="center"/>
      <protection locked="0"/>
    </xf>
    <xf numFmtId="0" fontId="1" fillId="21" borderId="7" xfId="0" applyFont="1" applyFill="1" applyBorder="1" applyAlignment="1" applyProtection="1">
      <alignment horizontal="center" vertical="center"/>
    </xf>
    <xf numFmtId="0" fontId="1" fillId="21" borderId="6" xfId="0" applyFont="1" applyFill="1" applyBorder="1" applyAlignment="1" applyProtection="1">
      <alignment horizontal="center" vertical="center"/>
    </xf>
    <xf numFmtId="0" fontId="1" fillId="21" borderId="28" xfId="0" applyFont="1" applyFill="1" applyBorder="1" applyAlignment="1" applyProtection="1">
      <alignment horizontal="center" vertical="center"/>
    </xf>
    <xf numFmtId="0" fontId="17" fillId="0" borderId="4" xfId="0" applyFont="1" applyBorder="1" applyAlignment="1" applyProtection="1">
      <alignment horizontal="center" vertical="center"/>
      <protection locked="0"/>
    </xf>
    <xf numFmtId="0" fontId="17" fillId="0" borderId="8" xfId="0" applyFont="1" applyBorder="1" applyAlignment="1" applyProtection="1">
      <alignment horizontal="center" vertical="center"/>
      <protection locked="0"/>
    </xf>
    <xf numFmtId="0" fontId="17" fillId="0" borderId="5" xfId="0" applyFont="1" applyBorder="1" applyAlignment="1" applyProtection="1">
      <alignment horizontal="center" vertical="center"/>
      <protection locked="0"/>
    </xf>
    <xf numFmtId="0" fontId="2" fillId="21" borderId="4" xfId="0" applyFont="1" applyFill="1" applyBorder="1" applyAlignment="1" applyProtection="1">
      <alignment horizontal="justify" vertical="center" wrapText="1"/>
    </xf>
    <xf numFmtId="0" fontId="2" fillId="21" borderId="8" xfId="0" applyFont="1" applyFill="1" applyBorder="1" applyAlignment="1" applyProtection="1">
      <alignment horizontal="justify" vertical="center"/>
    </xf>
    <xf numFmtId="0" fontId="2" fillId="21" borderId="5" xfId="0" applyFont="1" applyFill="1" applyBorder="1" applyAlignment="1" applyProtection="1">
      <alignment horizontal="justify" vertical="center"/>
    </xf>
    <xf numFmtId="0" fontId="19" fillId="0" borderId="4" xfId="0" applyFont="1" applyBorder="1" applyAlignment="1" applyProtection="1">
      <alignment horizontal="center" vertical="center"/>
      <protection locked="0"/>
    </xf>
    <xf numFmtId="0" fontId="19" fillId="0" borderId="8" xfId="0" applyFont="1" applyBorder="1" applyAlignment="1" applyProtection="1">
      <alignment horizontal="center" vertical="center"/>
      <protection locked="0"/>
    </xf>
    <xf numFmtId="0" fontId="19" fillId="0" borderId="5" xfId="0" applyFont="1" applyBorder="1" applyAlignment="1" applyProtection="1">
      <alignment horizontal="center" vertical="center"/>
      <protection locked="0"/>
    </xf>
    <xf numFmtId="0" fontId="17" fillId="0" borderId="4" xfId="0" applyFont="1" applyFill="1" applyBorder="1" applyAlignment="1" applyProtection="1">
      <alignment horizontal="center" vertical="center"/>
      <protection locked="0"/>
    </xf>
    <xf numFmtId="0" fontId="17" fillId="0" borderId="8" xfId="0" applyFont="1" applyFill="1" applyBorder="1" applyAlignment="1" applyProtection="1">
      <alignment horizontal="center" vertical="center"/>
      <protection locked="0"/>
    </xf>
    <xf numFmtId="0" fontId="17" fillId="0" borderId="5" xfId="0" applyFont="1" applyFill="1" applyBorder="1" applyAlignment="1" applyProtection="1">
      <alignment horizontal="center" vertical="center"/>
      <protection locked="0"/>
    </xf>
    <xf numFmtId="0" fontId="1" fillId="21" borderId="4" xfId="0" applyFont="1" applyFill="1" applyBorder="1" applyAlignment="1" applyProtection="1">
      <alignment horizontal="center" vertical="center" wrapText="1"/>
    </xf>
    <xf numFmtId="0" fontId="1" fillId="21" borderId="5" xfId="0" applyFont="1" applyFill="1" applyBorder="1" applyAlignment="1" applyProtection="1">
      <alignment horizontal="center" vertical="center" wrapText="1"/>
    </xf>
    <xf numFmtId="0" fontId="1" fillId="21" borderId="1" xfId="0" applyFont="1" applyFill="1" applyBorder="1" applyAlignment="1" applyProtection="1">
      <alignment horizontal="center" vertical="center"/>
    </xf>
    <xf numFmtId="0" fontId="2" fillId="0" borderId="4" xfId="0" applyFont="1" applyFill="1" applyBorder="1" applyAlignment="1" applyProtection="1">
      <alignment horizontal="center" vertical="center"/>
      <protection locked="0"/>
    </xf>
    <xf numFmtId="0" fontId="2" fillId="0" borderId="8" xfId="0" applyFont="1" applyFill="1" applyBorder="1" applyAlignment="1" applyProtection="1">
      <alignment horizontal="center" vertical="center"/>
      <protection locked="0"/>
    </xf>
    <xf numFmtId="0" fontId="2" fillId="0" borderId="5" xfId="0" applyFont="1" applyFill="1" applyBorder="1" applyAlignment="1" applyProtection="1">
      <alignment horizontal="center" vertical="center"/>
      <protection locked="0"/>
    </xf>
    <xf numFmtId="0" fontId="1" fillId="0" borderId="1" xfId="0" applyFont="1" applyFill="1" applyBorder="1" applyAlignment="1" applyProtection="1">
      <alignment horizontal="center" vertical="center" wrapText="1"/>
      <protection locked="0"/>
    </xf>
    <xf numFmtId="0" fontId="1" fillId="21" borderId="1" xfId="0" applyFont="1" applyFill="1" applyBorder="1" applyAlignment="1" applyProtection="1">
      <alignment horizontal="center" vertical="center" wrapText="1"/>
    </xf>
    <xf numFmtId="0" fontId="2" fillId="0" borderId="1" xfId="0" applyFont="1" applyFill="1" applyBorder="1" applyAlignment="1" applyProtection="1">
      <alignment horizontal="center" vertical="center" wrapText="1"/>
      <protection locked="0"/>
    </xf>
    <xf numFmtId="0" fontId="2" fillId="0" borderId="1" xfId="0" applyFont="1" applyFill="1" applyBorder="1" applyAlignment="1" applyProtection="1">
      <alignment horizontal="center" vertical="center"/>
      <protection locked="0"/>
    </xf>
    <xf numFmtId="0" fontId="17" fillId="0" borderId="4" xfId="0" applyFont="1" applyBorder="1" applyAlignment="1" applyProtection="1">
      <alignment horizontal="center" vertical="center" wrapText="1"/>
      <protection locked="0"/>
    </xf>
    <xf numFmtId="0" fontId="17" fillId="0" borderId="8" xfId="0" applyFont="1" applyBorder="1" applyAlignment="1" applyProtection="1">
      <alignment horizontal="center" vertical="center" wrapText="1"/>
      <protection locked="0"/>
    </xf>
    <xf numFmtId="0" fontId="17" fillId="0" borderId="5" xfId="0" applyFont="1" applyBorder="1" applyAlignment="1" applyProtection="1">
      <alignment horizontal="center" vertical="center" wrapText="1"/>
      <protection locked="0"/>
    </xf>
    <xf numFmtId="0" fontId="2" fillId="0" borderId="1" xfId="0" applyFont="1" applyBorder="1" applyAlignment="1" applyProtection="1">
      <alignment horizontal="center" vertical="center" wrapText="1"/>
      <protection locked="0"/>
    </xf>
    <xf numFmtId="0" fontId="2" fillId="0" borderId="1" xfId="0" applyFont="1" applyBorder="1" applyAlignment="1" applyProtection="1">
      <alignment horizontal="center" vertical="center"/>
      <protection locked="0"/>
    </xf>
    <xf numFmtId="0" fontId="0" fillId="0" borderId="1" xfId="0" applyFont="1" applyFill="1" applyBorder="1" applyAlignment="1" applyProtection="1">
      <alignment horizontal="center" vertical="center" wrapText="1"/>
      <protection locked="0"/>
    </xf>
    <xf numFmtId="0" fontId="1" fillId="21" borderId="4" xfId="0" applyFont="1" applyFill="1" applyBorder="1" applyAlignment="1" applyProtection="1">
      <alignment horizontal="center" vertical="center" wrapText="1"/>
      <protection locked="0"/>
    </xf>
    <xf numFmtId="0" fontId="1" fillId="21" borderId="8" xfId="0" applyFont="1" applyFill="1" applyBorder="1" applyAlignment="1" applyProtection="1">
      <alignment horizontal="center" vertical="center" wrapText="1"/>
      <protection locked="0"/>
    </xf>
    <xf numFmtId="0" fontId="1" fillId="21" borderId="5" xfId="0" applyFont="1" applyFill="1" applyBorder="1" applyAlignment="1" applyProtection="1">
      <alignment horizontal="center" vertical="center" wrapText="1"/>
      <protection locked="0"/>
    </xf>
    <xf numFmtId="0" fontId="1" fillId="21" borderId="4" xfId="0" applyFont="1" applyFill="1" applyBorder="1" applyAlignment="1" applyProtection="1">
      <alignment horizontal="center" vertical="center"/>
      <protection locked="0"/>
    </xf>
    <xf numFmtId="0" fontId="1" fillId="21" borderId="8" xfId="0" applyFont="1" applyFill="1" applyBorder="1" applyAlignment="1" applyProtection="1">
      <alignment horizontal="center" vertical="center"/>
      <protection locked="0"/>
    </xf>
    <xf numFmtId="0" fontId="1" fillId="21" borderId="5" xfId="0" applyFont="1" applyFill="1" applyBorder="1" applyAlignment="1" applyProtection="1">
      <alignment horizontal="center" vertical="center"/>
      <protection locked="0"/>
    </xf>
    <xf numFmtId="0" fontId="0" fillId="0" borderId="1" xfId="0" applyFont="1" applyBorder="1" applyAlignment="1" applyProtection="1">
      <alignment horizontal="left" vertical="top"/>
      <protection locked="0"/>
    </xf>
    <xf numFmtId="0" fontId="1" fillId="0" borderId="0" xfId="0" applyFont="1" applyBorder="1" applyAlignment="1" applyProtection="1">
      <alignment horizontal="center" vertical="center"/>
    </xf>
    <xf numFmtId="0" fontId="1" fillId="0" borderId="6" xfId="0" applyFont="1" applyBorder="1" applyAlignment="1" applyProtection="1">
      <alignment horizontal="center" vertical="center"/>
    </xf>
    <xf numFmtId="0" fontId="1" fillId="0" borderId="4" xfId="0" applyFont="1" applyBorder="1" applyAlignment="1" applyProtection="1">
      <alignment horizontal="center" vertical="center"/>
    </xf>
    <xf numFmtId="0" fontId="1" fillId="0" borderId="8" xfId="0" applyFont="1" applyBorder="1" applyAlignment="1" applyProtection="1">
      <alignment horizontal="center" vertical="center"/>
    </xf>
    <xf numFmtId="0" fontId="1" fillId="0" borderId="5" xfId="0" applyFont="1" applyBorder="1" applyAlignment="1" applyProtection="1">
      <alignment horizontal="center" vertical="center"/>
    </xf>
    <xf numFmtId="0" fontId="2" fillId="0" borderId="4" xfId="0" applyFont="1" applyBorder="1" applyAlignment="1" applyProtection="1">
      <alignment horizontal="left" vertical="center" wrapText="1"/>
      <protection locked="0"/>
    </xf>
    <xf numFmtId="0" fontId="2" fillId="0" borderId="5"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0" borderId="8"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2" fillId="0" borderId="20" xfId="0" applyFont="1" applyBorder="1" applyAlignment="1" applyProtection="1">
      <alignment horizontal="left" vertical="center"/>
      <protection locked="0"/>
    </xf>
    <xf numFmtId="0" fontId="2" fillId="0" borderId="32" xfId="0" applyFont="1" applyBorder="1" applyAlignment="1" applyProtection="1">
      <alignment horizontal="left" vertical="center"/>
      <protection locked="0"/>
    </xf>
    <xf numFmtId="0" fontId="2" fillId="0" borderId="19"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protection locked="0"/>
    </xf>
    <xf numFmtId="0" fontId="2" fillId="0" borderId="1" xfId="0" applyFont="1" applyBorder="1" applyAlignment="1" applyProtection="1">
      <alignment horizontal="left" vertical="center" wrapText="1"/>
      <protection locked="0"/>
    </xf>
    <xf numFmtId="0" fontId="2" fillId="0" borderId="1" xfId="0" applyFont="1" applyBorder="1" applyAlignment="1" applyProtection="1">
      <alignment horizontal="left" vertical="center"/>
      <protection locked="0"/>
    </xf>
    <xf numFmtId="0" fontId="17" fillId="0" borderId="4" xfId="0" applyFont="1" applyBorder="1" applyAlignment="1" applyProtection="1">
      <alignment horizontal="left" vertical="center" wrapText="1"/>
    </xf>
    <xf numFmtId="0" fontId="17" fillId="0" borderId="8" xfId="0" applyFont="1" applyBorder="1" applyAlignment="1" applyProtection="1">
      <alignment horizontal="left" vertical="center" wrapText="1"/>
    </xf>
    <xf numFmtId="0" fontId="17" fillId="0" borderId="5" xfId="0" applyFont="1" applyBorder="1" applyAlignment="1" applyProtection="1">
      <alignment horizontal="left" vertical="center" wrapText="1"/>
    </xf>
    <xf numFmtId="0" fontId="1" fillId="0" borderId="1" xfId="0" applyFont="1" applyBorder="1" applyAlignment="1" applyProtection="1">
      <alignment horizontal="center" vertical="center"/>
    </xf>
    <xf numFmtId="0" fontId="44" fillId="21" borderId="4" xfId="0" applyFont="1" applyFill="1" applyBorder="1" applyAlignment="1" applyProtection="1">
      <alignment horizontal="center" vertical="center" wrapText="1"/>
    </xf>
    <xf numFmtId="0" fontId="44" fillId="21" borderId="5" xfId="0" applyFont="1" applyFill="1" applyBorder="1" applyAlignment="1" applyProtection="1">
      <alignment horizontal="center" vertical="center" wrapText="1"/>
    </xf>
    <xf numFmtId="0" fontId="44" fillId="21" borderId="8" xfId="0" applyFont="1" applyFill="1" applyBorder="1" applyAlignment="1" applyProtection="1">
      <alignment horizontal="center" vertical="center" wrapText="1"/>
    </xf>
    <xf numFmtId="0" fontId="1" fillId="21" borderId="3" xfId="0" applyFont="1" applyFill="1" applyBorder="1" applyAlignment="1" applyProtection="1">
      <alignment horizontal="center" vertical="center" wrapText="1"/>
    </xf>
    <xf numFmtId="0" fontId="2" fillId="0" borderId="9" xfId="0" applyFont="1" applyBorder="1" applyAlignment="1" applyProtection="1">
      <alignment horizontal="center" vertical="center" wrapText="1"/>
      <protection locked="0"/>
    </xf>
    <xf numFmtId="0" fontId="2" fillId="0" borderId="7" xfId="0" applyFont="1" applyBorder="1" applyAlignment="1" applyProtection="1">
      <alignment horizontal="center" vertical="center" wrapText="1"/>
      <protection locked="0"/>
    </xf>
    <xf numFmtId="0" fontId="2" fillId="0" borderId="28" xfId="0" applyFont="1" applyBorder="1" applyAlignment="1" applyProtection="1">
      <alignment horizontal="center" vertical="center" wrapText="1"/>
      <protection locked="0"/>
    </xf>
    <xf numFmtId="0" fontId="2" fillId="0" borderId="6" xfId="0" applyFont="1" applyBorder="1" applyAlignment="1" applyProtection="1">
      <alignment horizontal="center" vertical="center" wrapText="1"/>
      <protection locked="0"/>
    </xf>
    <xf numFmtId="0" fontId="2" fillId="0" borderId="19" xfId="0" applyFont="1" applyBorder="1" applyAlignment="1" applyProtection="1">
      <alignment horizontal="center" vertical="center" wrapText="1"/>
      <protection locked="0"/>
    </xf>
    <xf numFmtId="0" fontId="2" fillId="0" borderId="32" xfId="0" applyFont="1" applyBorder="1" applyAlignment="1" applyProtection="1">
      <alignment horizontal="center" vertical="center" wrapText="1"/>
      <protection locked="0"/>
    </xf>
    <xf numFmtId="0" fontId="2" fillId="0" borderId="5" xfId="0" applyFont="1" applyBorder="1" applyAlignment="1" applyProtection="1">
      <alignment horizontal="left" vertical="center" wrapText="1"/>
      <protection locked="0"/>
    </xf>
    <xf numFmtId="0" fontId="1" fillId="21" borderId="8" xfId="0" applyFont="1" applyFill="1" applyBorder="1" applyAlignment="1" applyProtection="1">
      <alignment horizontal="center" vertical="center" wrapText="1"/>
    </xf>
    <xf numFmtId="0" fontId="2" fillId="28" borderId="1" xfId="0" applyFont="1" applyFill="1" applyBorder="1" applyAlignment="1" applyProtection="1">
      <alignment horizontal="center" vertical="center"/>
    </xf>
    <xf numFmtId="0" fontId="1" fillId="0" borderId="1" xfId="0" applyFont="1" applyBorder="1" applyAlignment="1" applyProtection="1">
      <alignment horizontal="center" vertical="center"/>
      <protection locked="0"/>
    </xf>
    <xf numFmtId="0" fontId="55" fillId="0" borderId="2" xfId="0" applyFont="1" applyFill="1" applyBorder="1" applyAlignment="1" applyProtection="1">
      <alignment horizontal="center" vertical="center" wrapText="1"/>
      <protection locked="0"/>
    </xf>
    <xf numFmtId="0" fontId="55" fillId="0" borderId="10" xfId="0" applyFont="1" applyFill="1" applyBorder="1" applyAlignment="1" applyProtection="1">
      <alignment horizontal="center" vertical="center" wrapText="1"/>
      <protection locked="0"/>
    </xf>
    <xf numFmtId="0" fontId="55" fillId="0" borderId="3" xfId="0" applyFont="1" applyFill="1" applyBorder="1" applyAlignment="1" applyProtection="1">
      <alignment horizontal="center" vertical="center" wrapText="1"/>
      <protection locked="0"/>
    </xf>
    <xf numFmtId="49" fontId="54" fillId="0" borderId="4" xfId="0" applyNumberFormat="1" applyFont="1" applyBorder="1" applyAlignment="1" applyProtection="1">
      <alignment horizontal="center" vertical="center" wrapText="1"/>
      <protection locked="0"/>
    </xf>
    <xf numFmtId="49" fontId="54" fillId="0" borderId="5" xfId="0" applyNumberFormat="1" applyFont="1" applyBorder="1" applyAlignment="1" applyProtection="1">
      <alignment horizontal="center" vertical="center" wrapText="1"/>
      <protection locked="0"/>
    </xf>
    <xf numFmtId="0" fontId="2" fillId="0" borderId="4" xfId="0" applyFont="1" applyFill="1" applyBorder="1" applyAlignment="1" applyProtection="1">
      <alignment horizontal="center" wrapText="1"/>
      <protection locked="0"/>
    </xf>
    <xf numFmtId="0" fontId="2" fillId="0" borderId="5" xfId="0" applyFont="1" applyFill="1" applyBorder="1" applyAlignment="1" applyProtection="1">
      <alignment horizontal="center" wrapText="1"/>
      <protection locked="0"/>
    </xf>
    <xf numFmtId="0" fontId="2" fillId="0" borderId="1" xfId="0" applyFont="1" applyFill="1" applyBorder="1" applyAlignment="1" applyProtection="1">
      <alignment horizontal="center" wrapText="1"/>
      <protection locked="0"/>
    </xf>
    <xf numFmtId="0" fontId="17" fillId="0" borderId="1" xfId="0" applyFont="1" applyFill="1" applyBorder="1" applyAlignment="1" applyProtection="1">
      <alignment horizontal="center" vertical="center"/>
    </xf>
    <xf numFmtId="0" fontId="17" fillId="21" borderId="1" xfId="0" applyFont="1" applyFill="1" applyBorder="1" applyProtection="1"/>
    <xf numFmtId="0" fontId="17" fillId="21" borderId="1" xfId="0" applyFont="1" applyFill="1" applyBorder="1" applyAlignment="1" applyProtection="1">
      <alignment horizontal="center" vertical="center"/>
    </xf>
    <xf numFmtId="0" fontId="1" fillId="21" borderId="3" xfId="0" applyFont="1" applyFill="1" applyBorder="1" applyAlignment="1" applyProtection="1">
      <alignment horizontal="center" vertical="center"/>
    </xf>
    <xf numFmtId="165" fontId="2" fillId="0" borderId="1" xfId="0" applyNumberFormat="1" applyFont="1" applyFill="1" applyBorder="1" applyAlignment="1" applyProtection="1">
      <alignment horizontal="center" wrapText="1"/>
      <protection locked="0"/>
    </xf>
    <xf numFmtId="0" fontId="8" fillId="28" borderId="2" xfId="0" applyFont="1" applyFill="1" applyBorder="1" applyAlignment="1" applyProtection="1">
      <alignment horizontal="center" vertical="center" wrapText="1"/>
    </xf>
    <xf numFmtId="0" fontId="8" fillId="28" borderId="10" xfId="0" applyFont="1" applyFill="1" applyBorder="1" applyAlignment="1" applyProtection="1">
      <alignment horizontal="center" vertical="center" wrapText="1"/>
    </xf>
    <xf numFmtId="0" fontId="8" fillId="28" borderId="3" xfId="0" applyFont="1" applyFill="1" applyBorder="1" applyAlignment="1" applyProtection="1">
      <alignment horizontal="center" vertical="center" wrapText="1"/>
    </xf>
    <xf numFmtId="0" fontId="17" fillId="0" borderId="1" xfId="0" applyFont="1" applyBorder="1" applyAlignment="1" applyProtection="1">
      <alignment horizontal="center" vertical="center" wrapText="1"/>
    </xf>
    <xf numFmtId="0" fontId="45" fillId="21" borderId="1" xfId="0" applyFont="1" applyFill="1" applyBorder="1" applyAlignment="1" applyProtection="1">
      <alignment horizontal="center" vertical="center" textRotation="90" wrapText="1"/>
    </xf>
    <xf numFmtId="0" fontId="2" fillId="0" borderId="2" xfId="0" applyFont="1" applyFill="1" applyBorder="1" applyAlignment="1" applyProtection="1">
      <alignment horizontal="center" vertical="center" wrapText="1"/>
      <protection locked="0"/>
    </xf>
    <xf numFmtId="0" fontId="2" fillId="0" borderId="10" xfId="0" applyFont="1" applyFill="1" applyBorder="1" applyAlignment="1" applyProtection="1">
      <alignment horizontal="center" vertical="center" wrapText="1"/>
      <protection locked="0"/>
    </xf>
    <xf numFmtId="0" fontId="2" fillId="0" borderId="3" xfId="0" applyFont="1" applyFill="1" applyBorder="1" applyAlignment="1" applyProtection="1">
      <alignment horizontal="center" vertical="center" wrapText="1"/>
      <protection locked="0"/>
    </xf>
    <xf numFmtId="0" fontId="17" fillId="0" borderId="2" xfId="0" applyFont="1" applyFill="1" applyBorder="1" applyAlignment="1" applyProtection="1">
      <alignment horizontal="center" vertical="center" wrapText="1"/>
      <protection locked="0"/>
    </xf>
    <xf numFmtId="0" fontId="17" fillId="0" borderId="10" xfId="0" applyFont="1" applyFill="1" applyBorder="1" applyAlignment="1" applyProtection="1">
      <alignment horizontal="center" vertical="center" wrapText="1"/>
      <protection locked="0"/>
    </xf>
    <xf numFmtId="0" fontId="17" fillId="0" borderId="3" xfId="0" applyFont="1" applyFill="1" applyBorder="1" applyAlignment="1" applyProtection="1">
      <alignment horizontal="center" vertical="center" wrapText="1"/>
      <protection locked="0"/>
    </xf>
    <xf numFmtId="0" fontId="45" fillId="21" borderId="2" xfId="0" applyFont="1" applyFill="1" applyBorder="1" applyAlignment="1" applyProtection="1">
      <alignment horizontal="center" vertical="center" textRotation="90"/>
    </xf>
    <xf numFmtId="0" fontId="45" fillId="21" borderId="10" xfId="0" applyFont="1" applyFill="1" applyBorder="1" applyAlignment="1" applyProtection="1">
      <alignment horizontal="center" vertical="center" textRotation="90"/>
    </xf>
    <xf numFmtId="0" fontId="45" fillId="21" borderId="3" xfId="0" applyFont="1" applyFill="1" applyBorder="1" applyAlignment="1" applyProtection="1">
      <alignment horizontal="center" vertical="center" textRotation="90"/>
    </xf>
    <xf numFmtId="0" fontId="1" fillId="0" borderId="0" xfId="0" applyFont="1" applyBorder="1" applyAlignment="1" applyProtection="1">
      <alignment horizontal="center" vertical="center" wrapText="1"/>
    </xf>
    <xf numFmtId="0" fontId="17" fillId="3" borderId="1" xfId="0" applyFont="1" applyFill="1" applyBorder="1" applyAlignment="1" applyProtection="1">
      <alignment horizontal="center" vertical="center" wrapText="1"/>
    </xf>
    <xf numFmtId="0" fontId="2" fillId="0" borderId="2" xfId="0" applyFont="1" applyBorder="1" applyAlignment="1" applyProtection="1">
      <alignment horizontal="center" vertical="center" wrapText="1"/>
      <protection locked="0"/>
    </xf>
    <xf numFmtId="0" fontId="2" fillId="0" borderId="10" xfId="0" applyFont="1" applyBorder="1" applyAlignment="1" applyProtection="1">
      <alignment horizontal="center" vertical="center" wrapText="1"/>
      <protection locked="0"/>
    </xf>
    <xf numFmtId="0" fontId="2" fillId="0" borderId="3" xfId="0" applyFont="1" applyBorder="1" applyAlignment="1" applyProtection="1">
      <alignment horizontal="center" vertical="center" wrapText="1"/>
      <protection locked="0"/>
    </xf>
    <xf numFmtId="1" fontId="2" fillId="0" borderId="9" xfId="0" applyNumberFormat="1" applyFont="1" applyBorder="1" applyAlignment="1" applyProtection="1">
      <alignment horizontal="center" vertical="center" wrapText="1"/>
      <protection locked="0"/>
    </xf>
    <xf numFmtId="1" fontId="2" fillId="0" borderId="7" xfId="0" applyNumberFormat="1" applyFont="1" applyBorder="1" applyAlignment="1" applyProtection="1">
      <alignment horizontal="center" vertical="center" wrapText="1"/>
      <protection locked="0"/>
    </xf>
    <xf numFmtId="1" fontId="2" fillId="0" borderId="28" xfId="0" applyNumberFormat="1" applyFont="1" applyBorder="1" applyAlignment="1" applyProtection="1">
      <alignment horizontal="center" vertical="center" wrapText="1"/>
      <protection locked="0"/>
    </xf>
    <xf numFmtId="1" fontId="2" fillId="0" borderId="6" xfId="0" applyNumberFormat="1" applyFont="1" applyBorder="1" applyAlignment="1" applyProtection="1">
      <alignment horizontal="center" vertical="center" wrapText="1"/>
      <protection locked="0"/>
    </xf>
    <xf numFmtId="1" fontId="2" fillId="0" borderId="19" xfId="0" applyNumberFormat="1" applyFont="1" applyBorder="1" applyAlignment="1" applyProtection="1">
      <alignment horizontal="center" vertical="center" wrapText="1"/>
      <protection locked="0"/>
    </xf>
    <xf numFmtId="1" fontId="2" fillId="0" borderId="32" xfId="0" applyNumberFormat="1" applyFont="1" applyBorder="1" applyAlignment="1" applyProtection="1">
      <alignment horizontal="center" vertical="center" wrapText="1"/>
      <protection locked="0"/>
    </xf>
    <xf numFmtId="0" fontId="19" fillId="0" borderId="2" xfId="0" applyFont="1" applyBorder="1" applyAlignment="1" applyProtection="1">
      <alignment horizontal="center" vertical="center" wrapText="1"/>
      <protection locked="0"/>
    </xf>
    <xf numFmtId="0" fontId="19" fillId="0" borderId="10" xfId="0" applyFont="1" applyBorder="1" applyAlignment="1" applyProtection="1">
      <alignment horizontal="center" vertical="center" wrapText="1"/>
      <protection locked="0"/>
    </xf>
    <xf numFmtId="0" fontId="19" fillId="0" borderId="3" xfId="0" applyFont="1" applyBorder="1" applyAlignment="1" applyProtection="1">
      <alignment horizontal="center" vertical="center" wrapText="1"/>
      <protection locked="0"/>
    </xf>
    <xf numFmtId="0" fontId="19" fillId="0" borderId="2" xfId="0" applyNumberFormat="1" applyFont="1" applyFill="1" applyBorder="1" applyAlignment="1" applyProtection="1">
      <alignment horizontal="center" vertical="center" wrapText="1"/>
      <protection locked="0"/>
    </xf>
    <xf numFmtId="0" fontId="19" fillId="0" borderId="10" xfId="0" applyNumberFormat="1" applyFont="1" applyFill="1" applyBorder="1" applyAlignment="1" applyProtection="1">
      <alignment horizontal="center" vertical="center" wrapText="1"/>
      <protection locked="0"/>
    </xf>
    <xf numFmtId="0" fontId="19" fillId="0" borderId="3" xfId="0" applyNumberFormat="1" applyFont="1" applyFill="1" applyBorder="1" applyAlignment="1" applyProtection="1">
      <alignment horizontal="center" vertical="center" wrapText="1"/>
      <protection locked="0"/>
    </xf>
    <xf numFmtId="0" fontId="1" fillId="21" borderId="20" xfId="0" applyFont="1" applyFill="1" applyBorder="1" applyAlignment="1" applyProtection="1">
      <alignment horizontal="center" vertical="center" wrapText="1"/>
    </xf>
    <xf numFmtId="0" fontId="7" fillId="0" borderId="1" xfId="0" applyFont="1" applyBorder="1" applyAlignment="1" applyProtection="1">
      <alignment horizontal="center" vertical="center"/>
    </xf>
    <xf numFmtId="0" fontId="7" fillId="26" borderId="2" xfId="0" applyFont="1" applyFill="1" applyBorder="1" applyAlignment="1" applyProtection="1">
      <alignment horizontal="center" vertical="center" wrapText="1"/>
    </xf>
    <xf numFmtId="0" fontId="7" fillId="26" borderId="10" xfId="0" applyFont="1" applyFill="1" applyBorder="1" applyAlignment="1" applyProtection="1">
      <alignment horizontal="center" vertical="center" wrapText="1"/>
    </xf>
    <xf numFmtId="0" fontId="7" fillId="26" borderId="3" xfId="0" applyFont="1" applyFill="1" applyBorder="1" applyAlignment="1" applyProtection="1">
      <alignment horizontal="center" vertical="center" wrapText="1"/>
    </xf>
    <xf numFmtId="0" fontId="7" fillId="26" borderId="4" xfId="0" applyFont="1" applyFill="1" applyBorder="1" applyAlignment="1" applyProtection="1">
      <alignment horizontal="center" vertical="center" wrapText="1"/>
    </xf>
    <xf numFmtId="0" fontId="7" fillId="26" borderId="8" xfId="0" applyFont="1" applyFill="1" applyBorder="1" applyAlignment="1" applyProtection="1">
      <alignment horizontal="center" vertical="center" wrapText="1"/>
    </xf>
    <xf numFmtId="0" fontId="7" fillId="21" borderId="4" xfId="0" applyFont="1" applyFill="1" applyBorder="1" applyAlignment="1" applyProtection="1">
      <alignment horizontal="center" vertical="center" wrapText="1"/>
    </xf>
    <xf numFmtId="0" fontId="7" fillId="21" borderId="8" xfId="0" applyFont="1" applyFill="1" applyBorder="1" applyAlignment="1" applyProtection="1">
      <alignment horizontal="center" vertical="center" wrapText="1"/>
    </xf>
    <xf numFmtId="0" fontId="7" fillId="21" borderId="5" xfId="0" applyFont="1" applyFill="1" applyBorder="1" applyAlignment="1" applyProtection="1">
      <alignment horizontal="center" vertical="center" wrapText="1"/>
    </xf>
    <xf numFmtId="0" fontId="7" fillId="22" borderId="4" xfId="0" applyFont="1" applyFill="1" applyBorder="1" applyAlignment="1" applyProtection="1">
      <alignment horizontal="center" vertical="center" wrapText="1"/>
    </xf>
    <xf numFmtId="0" fontId="7" fillId="22" borderId="5" xfId="0" applyFont="1" applyFill="1" applyBorder="1" applyAlignment="1" applyProtection="1">
      <alignment horizontal="center" vertical="center" wrapText="1"/>
    </xf>
    <xf numFmtId="165" fontId="16" fillId="20" borderId="37" xfId="0" applyNumberFormat="1" applyFont="1" applyFill="1" applyBorder="1" applyAlignment="1" applyProtection="1">
      <alignment horizontal="center" wrapText="1"/>
    </xf>
    <xf numFmtId="165" fontId="16" fillId="20" borderId="47" xfId="0" applyNumberFormat="1" applyFont="1" applyFill="1" applyBorder="1" applyAlignment="1" applyProtection="1">
      <alignment horizontal="center" wrapText="1"/>
    </xf>
    <xf numFmtId="0" fontId="7" fillId="21" borderId="1" xfId="0" applyFont="1" applyFill="1" applyBorder="1" applyAlignment="1" applyProtection="1">
      <alignment horizontal="center" vertical="center" wrapText="1"/>
    </xf>
    <xf numFmtId="0" fontId="7" fillId="26" borderId="20" xfId="0" applyFont="1" applyFill="1" applyBorder="1" applyAlignment="1" applyProtection="1">
      <alignment horizontal="center" vertical="center" wrapText="1"/>
    </xf>
    <xf numFmtId="0" fontId="7" fillId="26" borderId="5" xfId="0" applyFont="1" applyFill="1" applyBorder="1" applyAlignment="1" applyProtection="1">
      <alignment horizontal="center" vertical="center" wrapText="1"/>
    </xf>
    <xf numFmtId="0" fontId="7" fillId="26" borderId="19" xfId="0" applyFont="1" applyFill="1" applyBorder="1" applyAlignment="1" applyProtection="1">
      <alignment horizontal="center" vertical="center" wrapText="1"/>
    </xf>
    <xf numFmtId="0" fontId="7" fillId="21" borderId="19" xfId="0" applyFont="1" applyFill="1" applyBorder="1" applyAlignment="1" applyProtection="1">
      <alignment horizontal="center" vertical="center" wrapText="1"/>
    </xf>
    <xf numFmtId="0" fontId="7" fillId="21" borderId="20" xfId="0" applyFont="1" applyFill="1" applyBorder="1" applyAlignment="1" applyProtection="1">
      <alignment horizontal="center" vertical="center" wrapText="1"/>
    </xf>
    <xf numFmtId="0" fontId="7" fillId="21" borderId="32" xfId="0" applyFont="1" applyFill="1" applyBorder="1" applyAlignment="1" applyProtection="1">
      <alignment horizontal="center" vertical="center" wrapText="1"/>
    </xf>
    <xf numFmtId="0" fontId="10" fillId="21" borderId="4" xfId="0" applyFont="1" applyFill="1" applyBorder="1" applyAlignment="1" applyProtection="1">
      <alignment horizontal="center" vertical="center"/>
    </xf>
    <xf numFmtId="0" fontId="10" fillId="21" borderId="5" xfId="0" applyFont="1" applyFill="1" applyBorder="1" applyAlignment="1" applyProtection="1">
      <alignment horizontal="center" vertical="center"/>
    </xf>
    <xf numFmtId="0" fontId="10" fillId="21" borderId="1" xfId="0" applyNumberFormat="1" applyFont="1" applyFill="1" applyBorder="1" applyAlignment="1" applyProtection="1">
      <alignment horizontal="center" vertical="center" wrapText="1"/>
    </xf>
    <xf numFmtId="0" fontId="27" fillId="19" borderId="39" xfId="0" applyFont="1" applyFill="1" applyBorder="1" applyAlignment="1" applyProtection="1">
      <alignment horizontal="center" vertical="center" wrapText="1"/>
    </xf>
    <xf numFmtId="0" fontId="27" fillId="19" borderId="40" xfId="0" applyFont="1" applyFill="1" applyBorder="1" applyAlignment="1" applyProtection="1">
      <alignment horizontal="center" vertical="center" wrapText="1"/>
    </xf>
    <xf numFmtId="0" fontId="27" fillId="19" borderId="45" xfId="0" applyFont="1" applyFill="1" applyBorder="1" applyAlignment="1" applyProtection="1">
      <alignment horizontal="center" vertical="center" wrapText="1"/>
    </xf>
    <xf numFmtId="0" fontId="27" fillId="20" borderId="37" xfId="0" applyFont="1" applyFill="1" applyBorder="1" applyAlignment="1" applyProtection="1">
      <alignment horizontal="center" vertical="center"/>
    </xf>
    <xf numFmtId="0" fontId="27" fillId="20" borderId="47" xfId="0" applyFont="1" applyFill="1" applyBorder="1" applyAlignment="1" applyProtection="1">
      <alignment horizontal="center" vertical="center"/>
    </xf>
    <xf numFmtId="0" fontId="27" fillId="20" borderId="43" xfId="0" applyFont="1" applyFill="1" applyBorder="1" applyAlignment="1" applyProtection="1">
      <alignment horizontal="center" vertical="center"/>
    </xf>
    <xf numFmtId="165" fontId="17" fillId="0" borderId="4" xfId="0" applyNumberFormat="1" applyFont="1" applyBorder="1" applyAlignment="1" applyProtection="1">
      <alignment horizontal="justify" vertical="center" wrapText="1"/>
    </xf>
    <xf numFmtId="165" fontId="17" fillId="0" borderId="8" xfId="0" applyNumberFormat="1" applyFont="1" applyBorder="1" applyAlignment="1" applyProtection="1">
      <alignment horizontal="justify" vertical="center" wrapText="1"/>
    </xf>
    <xf numFmtId="165" fontId="17" fillId="0" borderId="5" xfId="0" applyNumberFormat="1" applyFont="1" applyBorder="1" applyAlignment="1" applyProtection="1">
      <alignment horizontal="justify" vertical="center" wrapText="1"/>
    </xf>
    <xf numFmtId="0" fontId="7" fillId="21" borderId="4" xfId="0" applyFont="1" applyFill="1" applyBorder="1" applyAlignment="1" applyProtection="1">
      <alignment horizontal="center" vertical="center"/>
    </xf>
    <xf numFmtId="0" fontId="7" fillId="21" borderId="8" xfId="0" applyFont="1" applyFill="1" applyBorder="1" applyAlignment="1" applyProtection="1">
      <alignment horizontal="center" vertical="center"/>
    </xf>
    <xf numFmtId="0" fontId="7" fillId="21" borderId="5" xfId="0" applyFont="1" applyFill="1" applyBorder="1" applyAlignment="1" applyProtection="1">
      <alignment horizontal="center" vertical="center"/>
    </xf>
    <xf numFmtId="0" fontId="48" fillId="23" borderId="37" xfId="0" applyFont="1" applyFill="1" applyBorder="1" applyAlignment="1" applyProtection="1">
      <alignment horizontal="center" vertical="center"/>
    </xf>
    <xf numFmtId="0" fontId="48" fillId="23" borderId="43" xfId="0" applyFont="1" applyFill="1" applyBorder="1" applyAlignment="1" applyProtection="1">
      <alignment horizontal="center" vertical="center"/>
    </xf>
    <xf numFmtId="0" fontId="16" fillId="20" borderId="37" xfId="0" applyFont="1" applyFill="1" applyBorder="1" applyAlignment="1" applyProtection="1">
      <alignment horizontal="center"/>
    </xf>
    <xf numFmtId="0" fontId="16" fillId="20" borderId="47" xfId="0" applyFont="1" applyFill="1" applyBorder="1" applyAlignment="1" applyProtection="1">
      <alignment horizontal="center"/>
    </xf>
    <xf numFmtId="0" fontId="16" fillId="20" borderId="43" xfId="0" applyFont="1" applyFill="1" applyBorder="1" applyAlignment="1" applyProtection="1">
      <alignment horizontal="center"/>
    </xf>
    <xf numFmtId="0" fontId="33" fillId="28" borderId="54" xfId="0" applyFont="1" applyFill="1" applyBorder="1" applyAlignment="1" applyProtection="1">
      <alignment horizontal="center" vertical="center" wrapText="1"/>
    </xf>
    <xf numFmtId="0" fontId="33" fillId="28" borderId="55" xfId="0" applyFont="1" applyFill="1" applyBorder="1" applyAlignment="1" applyProtection="1">
      <alignment horizontal="center" vertical="center" wrapText="1"/>
    </xf>
    <xf numFmtId="0" fontId="33" fillId="28" borderId="56" xfId="0" applyFont="1" applyFill="1" applyBorder="1" applyAlignment="1" applyProtection="1">
      <alignment horizontal="center" vertical="center" wrapText="1"/>
    </xf>
    <xf numFmtId="0" fontId="33" fillId="28" borderId="57" xfId="0" applyFont="1" applyFill="1" applyBorder="1" applyAlignment="1" applyProtection="1">
      <alignment horizontal="center" vertical="center" wrapText="1"/>
    </xf>
    <xf numFmtId="0" fontId="33" fillId="28" borderId="58" xfId="0" applyFont="1" applyFill="1" applyBorder="1" applyAlignment="1" applyProtection="1">
      <alignment horizontal="center" vertical="center" wrapText="1"/>
    </xf>
    <xf numFmtId="0" fontId="33" fillId="28" borderId="59" xfId="0" applyFont="1" applyFill="1" applyBorder="1" applyAlignment="1" applyProtection="1">
      <alignment horizontal="center" vertical="center" wrapText="1"/>
    </xf>
    <xf numFmtId="0" fontId="7" fillId="21" borderId="3" xfId="0" applyFont="1" applyFill="1" applyBorder="1" applyAlignment="1" applyProtection="1">
      <alignment horizontal="center" vertical="center" wrapText="1"/>
    </xf>
    <xf numFmtId="0" fontId="48" fillId="21" borderId="37" xfId="0" applyFont="1" applyFill="1" applyBorder="1" applyAlignment="1" applyProtection="1">
      <alignment horizontal="center" vertical="center"/>
    </xf>
    <xf numFmtId="0" fontId="48" fillId="21" borderId="43" xfId="0" applyFont="1" applyFill="1" applyBorder="1" applyAlignment="1" applyProtection="1">
      <alignment horizontal="center" vertical="center"/>
    </xf>
    <xf numFmtId="0" fontId="16" fillId="20" borderId="37" xfId="0" applyFont="1" applyFill="1" applyBorder="1" applyAlignment="1" applyProtection="1">
      <alignment horizontal="center" vertical="center"/>
    </xf>
    <xf numFmtId="0" fontId="16" fillId="20" borderId="43" xfId="0" applyFont="1" applyFill="1" applyBorder="1" applyAlignment="1" applyProtection="1">
      <alignment horizontal="center" vertical="center"/>
    </xf>
    <xf numFmtId="0" fontId="2" fillId="22" borderId="1" xfId="0" applyFont="1" applyFill="1" applyBorder="1" applyAlignment="1" applyProtection="1">
      <alignment horizontal="left" vertical="center" wrapText="1"/>
    </xf>
    <xf numFmtId="0" fontId="20" fillId="21" borderId="2" xfId="0" applyFont="1" applyFill="1" applyBorder="1" applyAlignment="1" applyProtection="1">
      <alignment horizontal="center" vertical="center" wrapText="1"/>
    </xf>
    <xf numFmtId="0" fontId="20" fillId="21" borderId="10" xfId="0" applyFont="1" applyFill="1" applyBorder="1" applyAlignment="1" applyProtection="1">
      <alignment horizontal="center" vertical="center" wrapText="1"/>
    </xf>
    <xf numFmtId="0" fontId="20" fillId="21" borderId="3" xfId="0" applyFont="1" applyFill="1" applyBorder="1" applyAlignment="1" applyProtection="1">
      <alignment horizontal="center" vertical="center" wrapText="1"/>
    </xf>
    <xf numFmtId="0" fontId="8" fillId="21" borderId="4" xfId="0" applyFont="1" applyFill="1" applyBorder="1" applyAlignment="1" applyProtection="1">
      <alignment horizontal="center" vertical="center"/>
    </xf>
    <xf numFmtId="0" fontId="8" fillId="21" borderId="8" xfId="0" applyFont="1" applyFill="1" applyBorder="1" applyAlignment="1" applyProtection="1">
      <alignment horizontal="center" vertical="center"/>
    </xf>
    <xf numFmtId="0" fontId="8" fillId="21" borderId="5" xfId="0" applyFont="1" applyFill="1" applyBorder="1" applyAlignment="1" applyProtection="1">
      <alignment horizontal="center" vertical="center"/>
    </xf>
    <xf numFmtId="0" fontId="8" fillId="3" borderId="0" xfId="0" applyFont="1" applyFill="1" applyBorder="1" applyAlignment="1" applyProtection="1">
      <alignment horizontal="center" vertical="center" wrapText="1"/>
    </xf>
    <xf numFmtId="0" fontId="17" fillId="3" borderId="0" xfId="0" applyFont="1" applyFill="1" applyBorder="1" applyAlignment="1" applyProtection="1">
      <alignment horizontal="left" vertical="center"/>
    </xf>
    <xf numFmtId="0" fontId="0" fillId="2" borderId="0" xfId="0" applyFont="1" applyFill="1" applyBorder="1" applyAlignment="1" applyProtection="1">
      <alignment horizontal="left" vertical="center" wrapText="1"/>
    </xf>
    <xf numFmtId="0" fontId="1" fillId="2" borderId="0" xfId="0" applyFont="1" applyFill="1" applyBorder="1" applyAlignment="1" applyProtection="1">
      <alignment horizontal="center" vertical="center"/>
    </xf>
    <xf numFmtId="0" fontId="1" fillId="2" borderId="6" xfId="0" applyFont="1" applyFill="1" applyBorder="1" applyAlignment="1" applyProtection="1">
      <alignment horizontal="center" vertical="center"/>
    </xf>
    <xf numFmtId="0" fontId="8" fillId="0" borderId="15" xfId="0" applyFont="1" applyFill="1" applyBorder="1" applyAlignment="1" applyProtection="1">
      <alignment horizontal="center" vertical="center" wrapText="1"/>
    </xf>
    <xf numFmtId="0" fontId="8" fillId="0" borderId="16" xfId="0" applyFont="1" applyFill="1" applyBorder="1" applyAlignment="1" applyProtection="1">
      <alignment horizontal="center" vertical="center" wrapText="1"/>
    </xf>
    <xf numFmtId="0" fontId="8" fillId="0" borderId="17" xfId="0" applyFont="1" applyFill="1" applyBorder="1" applyAlignment="1" applyProtection="1">
      <alignment horizontal="center" vertical="center" wrapText="1"/>
    </xf>
    <xf numFmtId="0" fontId="17" fillId="0" borderId="4" xfId="0" applyFont="1" applyFill="1" applyBorder="1" applyAlignment="1" applyProtection="1">
      <alignment horizontal="left" vertical="center" wrapText="1"/>
    </xf>
    <xf numFmtId="0" fontId="17" fillId="0" borderId="8" xfId="0" applyFont="1" applyFill="1" applyBorder="1" applyAlignment="1" applyProtection="1">
      <alignment horizontal="left" vertical="center" wrapText="1"/>
    </xf>
    <xf numFmtId="0" fontId="17" fillId="0" borderId="5" xfId="0" applyFont="1" applyFill="1" applyBorder="1" applyAlignment="1" applyProtection="1">
      <alignment horizontal="left" vertical="center" wrapText="1"/>
    </xf>
    <xf numFmtId="165" fontId="1" fillId="21" borderId="1" xfId="0" applyNumberFormat="1" applyFont="1" applyFill="1" applyBorder="1" applyAlignment="1" applyProtection="1">
      <alignment horizontal="center" vertical="center" wrapText="1"/>
    </xf>
    <xf numFmtId="165" fontId="1" fillId="21" borderId="4" xfId="0" applyNumberFormat="1" applyFont="1" applyFill="1" applyBorder="1" applyAlignment="1" applyProtection="1">
      <alignment horizontal="center" vertical="center" wrapText="1"/>
    </xf>
    <xf numFmtId="165" fontId="1" fillId="21" borderId="8" xfId="0" applyNumberFormat="1" applyFont="1" applyFill="1" applyBorder="1" applyAlignment="1" applyProtection="1">
      <alignment horizontal="center" vertical="center" wrapText="1"/>
    </xf>
    <xf numFmtId="165" fontId="1" fillId="21" borderId="5" xfId="0" applyNumberFormat="1" applyFont="1" applyFill="1" applyBorder="1" applyAlignment="1" applyProtection="1">
      <alignment horizontal="center" vertical="center" wrapText="1"/>
    </xf>
    <xf numFmtId="0" fontId="1" fillId="21" borderId="9" xfId="0" applyFont="1" applyFill="1" applyBorder="1" applyAlignment="1" applyProtection="1">
      <alignment horizontal="center" vertical="center"/>
    </xf>
    <xf numFmtId="0" fontId="2" fillId="0" borderId="1" xfId="0" applyFont="1" applyFill="1" applyBorder="1" applyAlignment="1" applyProtection="1">
      <alignment horizontal="justify" vertical="center" wrapText="1"/>
      <protection locked="0"/>
    </xf>
    <xf numFmtId="0" fontId="17" fillId="3" borderId="4" xfId="0" applyFont="1" applyFill="1" applyBorder="1" applyAlignment="1" applyProtection="1">
      <alignment horizontal="justify" vertical="center" wrapText="1"/>
    </xf>
    <xf numFmtId="0" fontId="17" fillId="3" borderId="8" xfId="0" applyFont="1" applyFill="1" applyBorder="1" applyAlignment="1" applyProtection="1">
      <alignment horizontal="justify" vertical="center" wrapText="1"/>
    </xf>
    <xf numFmtId="0" fontId="17" fillId="3" borderId="5" xfId="0" applyFont="1" applyFill="1" applyBorder="1" applyAlignment="1" applyProtection="1">
      <alignment horizontal="justify" vertical="center" wrapText="1"/>
    </xf>
    <xf numFmtId="0" fontId="26" fillId="0" borderId="5" xfId="0" applyFont="1" applyFill="1" applyBorder="1" applyAlignment="1">
      <alignment horizontal="center" vertical="center" wrapText="1"/>
    </xf>
    <xf numFmtId="0" fontId="25" fillId="0" borderId="5" xfId="0" applyFont="1" applyFill="1" applyBorder="1" applyAlignment="1">
      <alignment horizontal="center"/>
    </xf>
    <xf numFmtId="0" fontId="10" fillId="3" borderId="1" xfId="0" applyFont="1" applyFill="1" applyBorder="1" applyAlignment="1" applyProtection="1">
      <alignment horizontal="center" vertical="center" wrapText="1"/>
    </xf>
    <xf numFmtId="0" fontId="26" fillId="12" borderId="25" xfId="0" applyFont="1" applyFill="1" applyBorder="1" applyAlignment="1">
      <alignment horizontal="center" vertical="center" wrapText="1"/>
    </xf>
    <xf numFmtId="0" fontId="25" fillId="12" borderId="34" xfId="0" applyFont="1" applyFill="1" applyBorder="1" applyAlignment="1">
      <alignment horizontal="center"/>
    </xf>
    <xf numFmtId="0" fontId="43" fillId="3" borderId="5" xfId="0" applyFont="1" applyFill="1" applyBorder="1" applyAlignment="1" applyProtection="1">
      <alignment horizontal="center" vertical="center" wrapText="1"/>
    </xf>
    <xf numFmtId="0" fontId="21" fillId="3" borderId="2" xfId="0" applyFont="1" applyFill="1" applyBorder="1" applyAlignment="1" applyProtection="1">
      <alignment horizontal="center" vertical="center" wrapText="1"/>
      <protection locked="0"/>
    </xf>
    <xf numFmtId="0" fontId="21" fillId="3" borderId="3" xfId="0" applyFont="1" applyFill="1" applyBorder="1" applyAlignment="1" applyProtection="1">
      <alignment horizontal="center" vertical="center" wrapText="1"/>
      <protection locked="0"/>
    </xf>
    <xf numFmtId="0" fontId="21" fillId="12" borderId="2" xfId="0" applyFont="1" applyFill="1" applyBorder="1" applyAlignment="1" applyProtection="1">
      <alignment horizontal="center" vertical="center" wrapText="1"/>
      <protection locked="0"/>
    </xf>
    <xf numFmtId="0" fontId="21" fillId="12" borderId="3" xfId="0" applyFont="1" applyFill="1" applyBorder="1" applyAlignment="1" applyProtection="1">
      <alignment horizontal="center" vertical="center" wrapText="1"/>
      <protection locked="0"/>
    </xf>
    <xf numFmtId="0" fontId="18" fillId="3" borderId="2" xfId="0" applyFont="1" applyFill="1" applyBorder="1" applyAlignment="1" applyProtection="1">
      <alignment horizontal="center" vertical="center" wrapText="1"/>
    </xf>
    <xf numFmtId="0" fontId="18" fillId="3" borderId="10" xfId="0" applyFont="1" applyFill="1" applyBorder="1" applyAlignment="1" applyProtection="1">
      <alignment horizontal="center" vertical="center" wrapText="1"/>
    </xf>
    <xf numFmtId="0" fontId="18" fillId="3" borderId="3" xfId="0" applyFont="1" applyFill="1" applyBorder="1" applyAlignment="1" applyProtection="1">
      <alignment horizontal="center" vertical="center" wrapText="1"/>
    </xf>
    <xf numFmtId="0" fontId="24" fillId="12" borderId="25" xfId="0" applyFont="1" applyFill="1" applyBorder="1" applyAlignment="1">
      <alignment horizontal="center" vertical="center" wrapText="1"/>
    </xf>
    <xf numFmtId="0" fontId="3" fillId="12" borderId="34" xfId="0" applyFont="1" applyFill="1" applyBorder="1" applyAlignment="1">
      <alignment horizontal="center" wrapText="1"/>
    </xf>
    <xf numFmtId="0" fontId="43" fillId="12" borderId="5" xfId="0" applyFont="1" applyFill="1" applyBorder="1" applyAlignment="1" applyProtection="1">
      <alignment horizontal="center" vertical="center" wrapText="1"/>
    </xf>
    <xf numFmtId="0" fontId="18" fillId="12" borderId="1" xfId="0" applyFont="1" applyFill="1" applyBorder="1" applyAlignment="1" applyProtection="1">
      <alignment horizontal="center" vertical="center" wrapText="1"/>
    </xf>
    <xf numFmtId="0" fontId="43" fillId="12" borderId="7" xfId="0" applyFont="1" applyFill="1" applyBorder="1" applyAlignment="1" applyProtection="1">
      <alignment horizontal="center" vertical="center" wrapText="1"/>
    </xf>
    <xf numFmtId="0" fontId="43" fillId="12" borderId="6" xfId="0" applyFont="1" applyFill="1" applyBorder="1" applyAlignment="1" applyProtection="1">
      <alignment horizontal="center" vertical="center" wrapText="1"/>
    </xf>
    <xf numFmtId="0" fontId="43" fillId="12" borderId="32" xfId="0" applyFont="1" applyFill="1" applyBorder="1" applyAlignment="1" applyProtection="1">
      <alignment horizontal="center" vertical="center" wrapText="1"/>
    </xf>
    <xf numFmtId="0" fontId="8" fillId="16" borderId="18" xfId="0" applyFont="1" applyFill="1" applyBorder="1" applyAlignment="1" applyProtection="1">
      <alignment horizontal="center" vertical="center" wrapText="1"/>
    </xf>
    <xf numFmtId="0" fontId="8" fillId="16" borderId="33" xfId="0" applyFont="1" applyFill="1" applyBorder="1" applyAlignment="1" applyProtection="1">
      <alignment horizontal="center" vertical="center" wrapText="1"/>
    </xf>
    <xf numFmtId="0" fontId="20" fillId="16" borderId="1" xfId="0" applyFont="1" applyFill="1" applyBorder="1" applyAlignment="1" applyProtection="1">
      <alignment horizontal="center" vertical="center" wrapText="1"/>
    </xf>
    <xf numFmtId="0" fontId="20" fillId="16" borderId="2" xfId="0" applyFont="1" applyFill="1" applyBorder="1" applyAlignment="1" applyProtection="1">
      <alignment horizontal="center" vertical="center" wrapText="1"/>
    </xf>
    <xf numFmtId="0" fontId="18" fillId="0" borderId="1" xfId="0" applyFont="1" applyFill="1" applyBorder="1" applyAlignment="1" applyProtection="1">
      <alignment horizontal="center" vertical="center" wrapText="1"/>
    </xf>
    <xf numFmtId="0" fontId="18" fillId="3" borderId="1" xfId="0" applyFont="1" applyFill="1" applyBorder="1" applyAlignment="1" applyProtection="1">
      <alignment horizontal="center" vertical="center" wrapText="1"/>
    </xf>
    <xf numFmtId="0" fontId="43" fillId="3" borderId="7" xfId="0" applyFont="1" applyFill="1" applyBorder="1" applyAlignment="1" applyProtection="1">
      <alignment horizontal="center" vertical="center" wrapText="1"/>
    </xf>
    <xf numFmtId="0" fontId="43" fillId="3" borderId="32" xfId="0" applyFont="1" applyFill="1" applyBorder="1" applyAlignment="1" applyProtection="1">
      <alignment horizontal="center" vertical="center" wrapText="1"/>
    </xf>
    <xf numFmtId="0" fontId="24" fillId="0" borderId="5" xfId="0" applyFont="1" applyBorder="1" applyAlignment="1">
      <alignment horizontal="center" vertical="center" wrapText="1"/>
    </xf>
    <xf numFmtId="0" fontId="3" fillId="0" borderId="5" xfId="0" applyFont="1" applyBorder="1" applyAlignment="1">
      <alignment horizontal="center" wrapText="1"/>
    </xf>
    <xf numFmtId="0" fontId="18" fillId="12" borderId="2" xfId="0" applyFont="1" applyFill="1" applyBorder="1" applyAlignment="1" applyProtection="1">
      <alignment horizontal="center" vertical="center" wrapText="1"/>
    </xf>
    <xf numFmtId="0" fontId="18" fillId="12" borderId="3" xfId="0" applyFont="1" applyFill="1" applyBorder="1" applyAlignment="1" applyProtection="1">
      <alignment horizontal="center" vertical="center" wrapText="1"/>
    </xf>
    <xf numFmtId="0" fontId="18" fillId="12" borderId="2" xfId="0" applyFont="1" applyFill="1" applyBorder="1" applyAlignment="1" applyProtection="1">
      <alignment horizontal="center" vertical="center" wrapText="1"/>
      <protection locked="0"/>
    </xf>
    <xf numFmtId="0" fontId="18" fillId="12" borderId="3" xfId="0" applyFont="1" applyFill="1" applyBorder="1" applyAlignment="1" applyProtection="1">
      <alignment horizontal="center" vertical="center" wrapText="1"/>
      <protection locked="0"/>
    </xf>
    <xf numFmtId="0" fontId="18" fillId="12" borderId="10" xfId="0" applyFont="1" applyFill="1" applyBorder="1" applyAlignment="1" applyProtection="1">
      <alignment horizontal="center" vertical="center" wrapText="1"/>
      <protection locked="0"/>
    </xf>
    <xf numFmtId="0" fontId="18" fillId="3" borderId="2" xfId="0" applyFont="1" applyFill="1" applyBorder="1" applyAlignment="1" applyProtection="1">
      <alignment horizontal="center" vertical="center" wrapText="1"/>
      <protection locked="0"/>
    </xf>
    <xf numFmtId="0" fontId="18" fillId="3" borderId="10" xfId="0" applyFont="1" applyFill="1" applyBorder="1" applyAlignment="1" applyProtection="1">
      <alignment horizontal="center" vertical="center" wrapText="1"/>
      <protection locked="0"/>
    </xf>
    <xf numFmtId="0" fontId="18" fillId="3" borderId="3" xfId="0" applyFont="1" applyFill="1" applyBorder="1" applyAlignment="1" applyProtection="1">
      <alignment horizontal="center" vertical="center" wrapText="1"/>
      <protection locked="0"/>
    </xf>
    <xf numFmtId="0" fontId="21" fillId="3" borderId="2" xfId="0" applyNumberFormat="1" applyFont="1" applyFill="1" applyBorder="1" applyAlignment="1" applyProtection="1">
      <alignment horizontal="center" vertical="center" wrapText="1"/>
      <protection locked="0"/>
    </xf>
    <xf numFmtId="0" fontId="21" fillId="3" borderId="10" xfId="0" applyNumberFormat="1" applyFont="1" applyFill="1" applyBorder="1" applyAlignment="1" applyProtection="1">
      <alignment horizontal="center" vertical="center" wrapText="1"/>
      <protection locked="0"/>
    </xf>
    <xf numFmtId="0" fontId="21" fillId="3" borderId="3" xfId="0" applyNumberFormat="1" applyFont="1" applyFill="1" applyBorder="1" applyAlignment="1" applyProtection="1">
      <alignment horizontal="center" vertical="center" wrapText="1"/>
      <protection locked="0"/>
    </xf>
    <xf numFmtId="0" fontId="17" fillId="12" borderId="2" xfId="0" applyFont="1" applyFill="1" applyBorder="1" applyAlignment="1" applyProtection="1">
      <alignment horizontal="center"/>
      <protection locked="0"/>
    </xf>
    <xf numFmtId="0" fontId="17" fillId="12" borderId="3" xfId="0" applyFont="1" applyFill="1" applyBorder="1" applyAlignment="1" applyProtection="1">
      <alignment horizontal="center"/>
      <protection locked="0"/>
    </xf>
    <xf numFmtId="0" fontId="43" fillId="12" borderId="5" xfId="0" applyFont="1" applyFill="1" applyBorder="1" applyAlignment="1" applyProtection="1">
      <alignment horizontal="center" vertical="center" wrapText="1"/>
      <protection locked="0"/>
    </xf>
    <xf numFmtId="0" fontId="3" fillId="12" borderId="30" xfId="0" applyFont="1" applyFill="1" applyBorder="1" applyAlignment="1">
      <alignment horizontal="center" wrapText="1"/>
    </xf>
    <xf numFmtId="0" fontId="24" fillId="12" borderId="35" xfId="0" applyFont="1" applyFill="1" applyBorder="1" applyAlignment="1">
      <alignment horizontal="center" vertical="center" wrapText="1"/>
    </xf>
    <xf numFmtId="0" fontId="3" fillId="12" borderId="36" xfId="0" applyFont="1" applyFill="1" applyBorder="1" applyAlignment="1">
      <alignment horizontal="center" wrapText="1"/>
    </xf>
    <xf numFmtId="0" fontId="18" fillId="0" borderId="2" xfId="0" applyFont="1" applyFill="1" applyBorder="1" applyAlignment="1" applyProtection="1">
      <alignment horizontal="center" vertical="center" wrapText="1"/>
      <protection locked="0"/>
    </xf>
    <xf numFmtId="0" fontId="18" fillId="0" borderId="10" xfId="0" applyFont="1" applyFill="1" applyBorder="1" applyAlignment="1" applyProtection="1">
      <alignment horizontal="center" vertical="center" wrapText="1"/>
      <protection locked="0"/>
    </xf>
    <xf numFmtId="0" fontId="18" fillId="0" borderId="3" xfId="0" applyFont="1" applyFill="1" applyBorder="1" applyAlignment="1" applyProtection="1">
      <alignment horizontal="center" vertical="center" wrapText="1"/>
      <protection locked="0"/>
    </xf>
    <xf numFmtId="0" fontId="10" fillId="3" borderId="2" xfId="0" applyFont="1" applyFill="1" applyBorder="1" applyAlignment="1" applyProtection="1">
      <alignment horizontal="center" vertical="center" wrapText="1"/>
      <protection locked="0"/>
    </xf>
    <xf numFmtId="0" fontId="10" fillId="3" borderId="10" xfId="0" applyFont="1" applyFill="1" applyBorder="1" applyAlignment="1" applyProtection="1">
      <alignment horizontal="center" vertical="center" wrapText="1"/>
      <protection locked="0"/>
    </xf>
    <xf numFmtId="0" fontId="10" fillId="3" borderId="3" xfId="0" applyFont="1" applyFill="1" applyBorder="1" applyAlignment="1" applyProtection="1">
      <alignment horizontal="center" vertical="center" wrapText="1"/>
      <protection locked="0"/>
    </xf>
    <xf numFmtId="0" fontId="32" fillId="0" borderId="1" xfId="0" applyFont="1" applyBorder="1" applyAlignment="1" applyProtection="1">
      <alignment horizontal="center" vertical="center" wrapText="1"/>
      <protection locked="0"/>
    </xf>
    <xf numFmtId="1" fontId="36" fillId="0" borderId="2" xfId="3" applyNumberFormat="1" applyFont="1" applyFill="1" applyBorder="1" applyAlignment="1" applyProtection="1">
      <alignment horizontal="center" vertical="center" wrapText="1"/>
      <protection locked="0"/>
    </xf>
    <xf numFmtId="1" fontId="36" fillId="0" borderId="3" xfId="3" applyNumberFormat="1" applyFont="1" applyFill="1" applyBorder="1" applyAlignment="1" applyProtection="1">
      <alignment horizontal="center" vertical="center" wrapText="1"/>
      <protection locked="0"/>
    </xf>
    <xf numFmtId="0" fontId="2" fillId="15" borderId="2" xfId="0" applyFont="1" applyFill="1" applyBorder="1" applyAlignment="1" applyProtection="1">
      <alignment horizontal="center" vertical="center" wrapText="1"/>
      <protection locked="0"/>
    </xf>
    <xf numFmtId="0" fontId="2" fillId="15" borderId="3" xfId="0" applyFont="1" applyFill="1" applyBorder="1" applyAlignment="1" applyProtection="1">
      <alignment horizontal="center" vertical="center" wrapText="1"/>
      <protection locked="0"/>
    </xf>
    <xf numFmtId="0" fontId="17" fillId="15" borderId="2" xfId="0" applyFont="1" applyFill="1" applyBorder="1" applyAlignment="1" applyProtection="1">
      <alignment horizontal="center" vertical="center" wrapText="1"/>
      <protection locked="0"/>
    </xf>
    <xf numFmtId="0" fontId="17" fillId="15" borderId="3" xfId="0" applyFont="1" applyFill="1" applyBorder="1" applyAlignment="1" applyProtection="1">
      <alignment horizontal="center" vertical="center" wrapText="1"/>
      <protection locked="0"/>
    </xf>
    <xf numFmtId="0" fontId="2" fillId="13" borderId="1" xfId="0" applyFont="1" applyFill="1" applyBorder="1" applyAlignment="1" applyProtection="1">
      <alignment horizontal="center" vertical="center" wrapText="1"/>
    </xf>
    <xf numFmtId="0" fontId="2" fillId="13" borderId="2" xfId="0" applyFont="1" applyFill="1" applyBorder="1" applyAlignment="1" applyProtection="1">
      <alignment horizontal="center" vertical="center" wrapText="1"/>
    </xf>
    <xf numFmtId="0" fontId="2" fillId="13" borderId="1" xfId="0" applyFont="1" applyFill="1" applyBorder="1" applyAlignment="1" applyProtection="1">
      <alignment horizontal="center" vertical="center" wrapText="1"/>
      <protection locked="0"/>
    </xf>
    <xf numFmtId="168" fontId="17" fillId="13" borderId="1" xfId="6" applyNumberFormat="1" applyFont="1" applyFill="1" applyBorder="1" applyAlignment="1">
      <alignment horizontal="center" vertical="center" wrapText="1"/>
    </xf>
    <xf numFmtId="0" fontId="7" fillId="11" borderId="1" xfId="0" applyFont="1" applyFill="1" applyBorder="1" applyAlignment="1" applyProtection="1">
      <alignment horizontal="center" vertical="center" wrapText="1"/>
    </xf>
    <xf numFmtId="0" fontId="0" fillId="11" borderId="1" xfId="0" applyFont="1" applyFill="1" applyBorder="1" applyAlignment="1" applyProtection="1">
      <alignment horizontal="center" vertical="center"/>
    </xf>
    <xf numFmtId="0" fontId="17" fillId="12" borderId="2" xfId="0" applyFont="1" applyFill="1" applyBorder="1" applyAlignment="1" applyProtection="1">
      <alignment horizontal="left" vertical="center" wrapText="1" indent="1"/>
      <protection locked="0"/>
    </xf>
    <xf numFmtId="0" fontId="17" fillId="12" borderId="3" xfId="0" applyFont="1" applyFill="1" applyBorder="1" applyAlignment="1" applyProtection="1">
      <alignment horizontal="left" vertical="center" wrapText="1" indent="1"/>
      <protection locked="0"/>
    </xf>
    <xf numFmtId="0" fontId="0" fillId="11" borderId="1" xfId="0" applyFont="1" applyFill="1" applyBorder="1" applyProtection="1"/>
    <xf numFmtId="0" fontId="7" fillId="11" borderId="4" xfId="0" applyFont="1" applyFill="1" applyBorder="1" applyAlignment="1" applyProtection="1">
      <alignment horizontal="center" vertical="center" wrapText="1"/>
    </xf>
    <xf numFmtId="0" fontId="7" fillId="11" borderId="8" xfId="0" applyFont="1" applyFill="1" applyBorder="1" applyAlignment="1" applyProtection="1">
      <alignment horizontal="center" vertical="center" wrapText="1"/>
    </xf>
    <xf numFmtId="0" fontId="7" fillId="11" borderId="5" xfId="0" applyFont="1" applyFill="1" applyBorder="1" applyAlignment="1" applyProtection="1">
      <alignment horizontal="center" vertical="center" wrapText="1"/>
    </xf>
  </cellXfs>
  <cellStyles count="12">
    <cellStyle name="Énfasis1" xfId="9" builtinId="29"/>
    <cellStyle name="Millares" xfId="1" builtinId="3"/>
    <cellStyle name="Millares 2" xfId="10"/>
    <cellStyle name="Moneda" xfId="2" builtinId="4"/>
    <cellStyle name="Moneda [0]" xfId="11" builtinId="7"/>
    <cellStyle name="Moneda 2" xfId="7"/>
    <cellStyle name="Normal" xfId="0" builtinId="0"/>
    <cellStyle name="Normal 10" xfId="8"/>
    <cellStyle name="Normal 2" xfId="3"/>
    <cellStyle name="Porcentaje" xfId="4" builtinId="5"/>
    <cellStyle name="Porcentaje 2" xfId="6"/>
    <cellStyle name="Porcentual 2" xfId="5"/>
  </cellStyles>
  <dxfs count="1">
    <dxf>
      <font>
        <condense val="0"/>
        <extend val="0"/>
        <color rgb="FF9C0006"/>
      </font>
      <fill>
        <patternFill>
          <bgColor rgb="FFFFC7CE"/>
        </patternFill>
      </fill>
    </dxf>
  </dxfs>
  <tableStyles count="0" defaultTableStyle="TableStyleMedium9" defaultPivotStyle="PivotStyleLight16"/>
  <colors>
    <mruColors>
      <color rgb="FFBDF296"/>
      <color rgb="FF0D4808"/>
      <color rgb="FF167C0E"/>
      <color rgb="FFDAF8C4"/>
      <color rgb="FF198E10"/>
      <color rgb="FF17830F"/>
      <color rgb="FF92E951"/>
      <color rgb="FF99EB5B"/>
      <color rgb="FFB0EF81"/>
      <color rgb="FF403F3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8" Type="http://schemas.openxmlformats.org/officeDocument/2006/relationships/image" Target="../media/image1.png"/><Relationship Id="rId3" Type="http://schemas.openxmlformats.org/officeDocument/2006/relationships/hyperlink" Target="#'PDI-03'!A1"/><Relationship Id="rId7" Type="http://schemas.openxmlformats.org/officeDocument/2006/relationships/hyperlink" Target="#'PDI-07'!A1"/><Relationship Id="rId2" Type="http://schemas.openxmlformats.org/officeDocument/2006/relationships/hyperlink" Target="#'PDI-02'!A1"/><Relationship Id="rId1" Type="http://schemas.openxmlformats.org/officeDocument/2006/relationships/hyperlink" Target="#'PDI-01'!A1"/><Relationship Id="rId6" Type="http://schemas.openxmlformats.org/officeDocument/2006/relationships/hyperlink" Target="#'PDI-06'!A1"/><Relationship Id="rId5" Type="http://schemas.openxmlformats.org/officeDocument/2006/relationships/hyperlink" Target="#'PDI-05'!A1"/><Relationship Id="rId4" Type="http://schemas.openxmlformats.org/officeDocument/2006/relationships/hyperlink" Target="#'PDI-04'!A1"/></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205;ndice!A1"/></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205;ndice!A1"/></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205;ndice!A1"/></Relationships>
</file>

<file path=xl/drawings/_rels/drawing5.xml.rels><?xml version="1.0" encoding="UTF-8" standalone="yes"?>
<Relationships xmlns="http://schemas.openxmlformats.org/package/2006/relationships"><Relationship Id="rId3" Type="http://schemas.openxmlformats.org/officeDocument/2006/relationships/hyperlink" Target="#'PDI-04'!B21"/><Relationship Id="rId2" Type="http://schemas.openxmlformats.org/officeDocument/2006/relationships/image" Target="../media/image1.png"/><Relationship Id="rId1" Type="http://schemas.openxmlformats.org/officeDocument/2006/relationships/hyperlink" Target="#&#205;ndice!A1"/><Relationship Id="rId5" Type="http://schemas.openxmlformats.org/officeDocument/2006/relationships/hyperlink" Target="#'PDI-04'!A11"/><Relationship Id="rId4" Type="http://schemas.openxmlformats.org/officeDocument/2006/relationships/hyperlink" Target="#'PDI-04'!A267"/></Relationships>
</file>

<file path=xl/drawings/_rels/drawing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205;ndice!A1"/></Relationships>
</file>

<file path=xl/drawings/_rels/drawing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205;ndice!A1"/></Relationships>
</file>

<file path=xl/drawings/_rels/drawing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205;ndice!A1"/></Relationships>
</file>

<file path=xl/drawings/_rels/vmlDrawing1.v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3" Type="http://schemas.openxmlformats.org/officeDocument/2006/relationships/image" Target="../media/image6.emf"/><Relationship Id="rId2" Type="http://schemas.openxmlformats.org/officeDocument/2006/relationships/image" Target="../media/image5.emf"/><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oneCellAnchor>
    <xdr:from>
      <xdr:col>1</xdr:col>
      <xdr:colOff>658197</xdr:colOff>
      <xdr:row>1</xdr:row>
      <xdr:rowOff>41462</xdr:rowOff>
    </xdr:from>
    <xdr:ext cx="5231239" cy="808683"/>
    <xdr:sp macro="" textlink="">
      <xdr:nvSpPr>
        <xdr:cNvPr id="20" name="19 Rectángulo"/>
        <xdr:cNvSpPr/>
      </xdr:nvSpPr>
      <xdr:spPr>
        <a:xfrm>
          <a:off x="2137373" y="231962"/>
          <a:ext cx="5231239" cy="808683"/>
        </a:xfrm>
        <a:prstGeom prst="rect">
          <a:avLst/>
        </a:prstGeom>
        <a:noFill/>
      </xdr:spPr>
      <xdr:txBody>
        <a:bodyPr wrap="none" lIns="91440" tIns="45720" rIns="91440" bIns="45720">
          <a:spAutoFit/>
        </a:bodyPr>
        <a:lstStyle/>
        <a:p>
          <a:pPr algn="ctr"/>
          <a:r>
            <a:rPr lang="es-ES" sz="14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rPr>
            <a:t>PLANEACIÓN</a:t>
          </a:r>
        </a:p>
        <a:p>
          <a:pPr algn="ctr"/>
          <a:r>
            <a:rPr lang="es-ES" sz="14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rPr>
            <a:t>PLAN DE DESARROLLO INSTITUCIONAL</a:t>
          </a:r>
        </a:p>
        <a:p>
          <a:pPr algn="ctr"/>
          <a:r>
            <a:rPr lang="es-ES" sz="14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rPr>
            <a:t>FICHA DE FORMULACIÓN DE PROYECTOS DEL PDI 2020 - 2022</a:t>
          </a:r>
        </a:p>
      </xdr:txBody>
    </xdr:sp>
    <xdr:clientData/>
  </xdr:oneCellAnchor>
  <xdr:twoCellAnchor>
    <xdr:from>
      <xdr:col>2</xdr:col>
      <xdr:colOff>323850</xdr:colOff>
      <xdr:row>8</xdr:row>
      <xdr:rowOff>76200</xdr:rowOff>
    </xdr:from>
    <xdr:to>
      <xdr:col>9</xdr:col>
      <xdr:colOff>494620</xdr:colOff>
      <xdr:row>11</xdr:row>
      <xdr:rowOff>85725</xdr:rowOff>
    </xdr:to>
    <xdr:sp macro="" textlink="">
      <xdr:nvSpPr>
        <xdr:cNvPr id="22" name="21 Rectángulo redondeado">
          <a:hlinkClick xmlns:r="http://schemas.openxmlformats.org/officeDocument/2006/relationships" r:id="rId1"/>
        </xdr:cNvPr>
        <xdr:cNvSpPr/>
      </xdr:nvSpPr>
      <xdr:spPr>
        <a:xfrm>
          <a:off x="2562225" y="1600200"/>
          <a:ext cx="5504770" cy="581025"/>
        </a:xfrm>
        <a:prstGeom prst="roundRect">
          <a:avLst/>
        </a:prstGeom>
        <a:solidFill>
          <a:srgbClr val="167C0E"/>
        </a:solidFill>
      </xdr:spPr>
      <xdr:style>
        <a:lnRef idx="3">
          <a:schemeClr val="lt1"/>
        </a:lnRef>
        <a:fillRef idx="1">
          <a:schemeClr val="accent4"/>
        </a:fillRef>
        <a:effectRef idx="1">
          <a:schemeClr val="accent4"/>
        </a:effectRef>
        <a:fontRef idx="minor">
          <a:schemeClr val="lt1"/>
        </a:fontRef>
      </xdr:style>
      <xdr:txBody>
        <a:bodyPr vertOverflow="clip" lIns="252000" rtlCol="0" anchor="ctr"/>
        <a:lstStyle/>
        <a:p>
          <a:pPr algn="l"/>
          <a:r>
            <a:rPr lang="es-CO" sz="16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rPr>
            <a:t>Información Básica del Proyecto</a:t>
          </a:r>
        </a:p>
      </xdr:txBody>
    </xdr:sp>
    <xdr:clientData/>
  </xdr:twoCellAnchor>
  <xdr:twoCellAnchor>
    <xdr:from>
      <xdr:col>2</xdr:col>
      <xdr:colOff>312420</xdr:colOff>
      <xdr:row>13</xdr:row>
      <xdr:rowOff>133350</xdr:rowOff>
    </xdr:from>
    <xdr:to>
      <xdr:col>9</xdr:col>
      <xdr:colOff>483191</xdr:colOff>
      <xdr:row>16</xdr:row>
      <xdr:rowOff>142875</xdr:rowOff>
    </xdr:to>
    <xdr:sp macro="" textlink="">
      <xdr:nvSpPr>
        <xdr:cNvPr id="23" name="22 Rectángulo redondeado">
          <a:hlinkClick xmlns:r="http://schemas.openxmlformats.org/officeDocument/2006/relationships" r:id="rId2"/>
        </xdr:cNvPr>
        <xdr:cNvSpPr/>
      </xdr:nvSpPr>
      <xdr:spPr>
        <a:xfrm>
          <a:off x="2550795" y="2609850"/>
          <a:ext cx="5504771" cy="581025"/>
        </a:xfrm>
        <a:prstGeom prst="roundRect">
          <a:avLst/>
        </a:prstGeom>
        <a:solidFill>
          <a:srgbClr val="167C0E"/>
        </a:solidFill>
      </xdr:spPr>
      <xdr:style>
        <a:lnRef idx="3">
          <a:schemeClr val="lt1"/>
        </a:lnRef>
        <a:fillRef idx="1">
          <a:schemeClr val="accent4"/>
        </a:fillRef>
        <a:effectRef idx="1">
          <a:schemeClr val="accent4"/>
        </a:effectRef>
        <a:fontRef idx="minor">
          <a:schemeClr val="lt1"/>
        </a:fontRef>
      </xdr:style>
      <xdr:txBody>
        <a:bodyPr vertOverflow="clip" lIns="252000" rtlCol="0" anchor="ctr"/>
        <a:lstStyle/>
        <a:p>
          <a:pPr algn="l"/>
          <a:r>
            <a:rPr lang="es-CO" sz="1600" b="0" i="0" cap="none" spc="0" baseline="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cs typeface="+mn-cs"/>
            </a:rPr>
            <a:t>Diagnóstico del problema/necesidad/oportunidad</a:t>
          </a:r>
          <a:endParaRPr lang="es-CO" sz="24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endParaRPr>
        </a:p>
      </xdr:txBody>
    </xdr:sp>
    <xdr:clientData/>
  </xdr:twoCellAnchor>
  <xdr:twoCellAnchor>
    <xdr:from>
      <xdr:col>2</xdr:col>
      <xdr:colOff>300991</xdr:colOff>
      <xdr:row>19</xdr:row>
      <xdr:rowOff>9525</xdr:rowOff>
    </xdr:from>
    <xdr:to>
      <xdr:col>9</xdr:col>
      <xdr:colOff>491491</xdr:colOff>
      <xdr:row>22</xdr:row>
      <xdr:rowOff>19050</xdr:rowOff>
    </xdr:to>
    <xdr:sp macro="" textlink="">
      <xdr:nvSpPr>
        <xdr:cNvPr id="24" name="23 Rectángulo redondeado">
          <a:hlinkClick xmlns:r="http://schemas.openxmlformats.org/officeDocument/2006/relationships" r:id="rId3"/>
        </xdr:cNvPr>
        <xdr:cNvSpPr/>
      </xdr:nvSpPr>
      <xdr:spPr>
        <a:xfrm>
          <a:off x="2539366" y="3629025"/>
          <a:ext cx="5524500" cy="581025"/>
        </a:xfrm>
        <a:prstGeom prst="roundRect">
          <a:avLst/>
        </a:prstGeom>
        <a:solidFill>
          <a:srgbClr val="167C0E"/>
        </a:solidFill>
      </xdr:spPr>
      <xdr:style>
        <a:lnRef idx="3">
          <a:schemeClr val="lt1"/>
        </a:lnRef>
        <a:fillRef idx="1">
          <a:schemeClr val="accent4"/>
        </a:fillRef>
        <a:effectRef idx="1">
          <a:schemeClr val="accent4"/>
        </a:effectRef>
        <a:fontRef idx="minor">
          <a:schemeClr val="lt1"/>
        </a:fontRef>
      </xdr:style>
      <xdr:txBody>
        <a:bodyPr vertOverflow="clip" lIns="252000" rtlCol="0" anchor="ctr"/>
        <a:lstStyle/>
        <a:p>
          <a:pPr algn="l"/>
          <a:r>
            <a:rPr lang="es-CO" sz="1600" b="0" i="0" cap="none" spc="0" baseline="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cs typeface="+mn-cs"/>
            </a:rPr>
            <a:t>Objetivos del proyecto y Matriz de Marco Lógico</a:t>
          </a:r>
          <a:endParaRPr lang="es-CO" sz="24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endParaRPr>
        </a:p>
      </xdr:txBody>
    </xdr:sp>
    <xdr:clientData/>
  </xdr:twoCellAnchor>
  <xdr:twoCellAnchor>
    <xdr:from>
      <xdr:col>2</xdr:col>
      <xdr:colOff>232411</xdr:colOff>
      <xdr:row>23</xdr:row>
      <xdr:rowOff>22412</xdr:rowOff>
    </xdr:from>
    <xdr:to>
      <xdr:col>9</xdr:col>
      <xdr:colOff>504825</xdr:colOff>
      <xdr:row>28</xdr:row>
      <xdr:rowOff>168087</xdr:rowOff>
    </xdr:to>
    <xdr:sp macro="" textlink="">
      <xdr:nvSpPr>
        <xdr:cNvPr id="25" name="24 Rectángulo redondeado">
          <a:hlinkClick xmlns:r="http://schemas.openxmlformats.org/officeDocument/2006/relationships" r:id="rId4"/>
        </xdr:cNvPr>
        <xdr:cNvSpPr/>
      </xdr:nvSpPr>
      <xdr:spPr>
        <a:xfrm>
          <a:off x="2473587" y="4403912"/>
          <a:ext cx="5606414" cy="1098175"/>
        </a:xfrm>
        <a:prstGeom prst="roundRect">
          <a:avLst/>
        </a:prstGeom>
        <a:solidFill>
          <a:srgbClr val="167C0E"/>
        </a:solidFill>
      </xdr:spPr>
      <xdr:style>
        <a:lnRef idx="3">
          <a:schemeClr val="lt1"/>
        </a:lnRef>
        <a:fillRef idx="1">
          <a:schemeClr val="accent4"/>
        </a:fillRef>
        <a:effectRef idx="1">
          <a:schemeClr val="accent4"/>
        </a:effectRef>
        <a:fontRef idx="minor">
          <a:schemeClr val="lt1"/>
        </a:fontRef>
      </xdr:style>
      <xdr:txBody>
        <a:bodyPr vertOverflow="clip" lIns="360000" rtlCol="0" anchor="ctr"/>
        <a:lstStyle/>
        <a:p>
          <a:pPr algn="l"/>
          <a:r>
            <a:rPr lang="es-CO" sz="1600" b="0" i="0" cap="none" spc="0" baseline="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cs typeface="+mn-cs"/>
            </a:rPr>
            <a:t>Presupuesto plurianual y fuentes de financiación (Modelo presupuesto Vicerrectoría Administrativa)</a:t>
          </a:r>
          <a:endParaRPr lang="es-CO" sz="36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endParaRPr>
        </a:p>
      </xdr:txBody>
    </xdr:sp>
    <xdr:clientData/>
  </xdr:twoCellAnchor>
  <xdr:twoCellAnchor>
    <xdr:from>
      <xdr:col>2</xdr:col>
      <xdr:colOff>316231</xdr:colOff>
      <xdr:row>29</xdr:row>
      <xdr:rowOff>114300</xdr:rowOff>
    </xdr:from>
    <xdr:to>
      <xdr:col>9</xdr:col>
      <xdr:colOff>506731</xdr:colOff>
      <xdr:row>32</xdr:row>
      <xdr:rowOff>123825</xdr:rowOff>
    </xdr:to>
    <xdr:sp macro="" textlink="">
      <xdr:nvSpPr>
        <xdr:cNvPr id="26" name="25 Rectángulo redondeado">
          <a:hlinkClick xmlns:r="http://schemas.openxmlformats.org/officeDocument/2006/relationships" r:id="rId5"/>
        </xdr:cNvPr>
        <xdr:cNvSpPr/>
      </xdr:nvSpPr>
      <xdr:spPr>
        <a:xfrm>
          <a:off x="2554606" y="5638800"/>
          <a:ext cx="5524500" cy="581025"/>
        </a:xfrm>
        <a:prstGeom prst="roundRect">
          <a:avLst/>
        </a:prstGeom>
        <a:solidFill>
          <a:srgbClr val="167C0E"/>
        </a:solidFill>
      </xdr:spPr>
      <xdr:style>
        <a:lnRef idx="3">
          <a:schemeClr val="lt1"/>
        </a:lnRef>
        <a:fillRef idx="1">
          <a:schemeClr val="accent4"/>
        </a:fillRef>
        <a:effectRef idx="1">
          <a:schemeClr val="accent4"/>
        </a:effectRef>
        <a:fontRef idx="minor">
          <a:schemeClr val="lt1"/>
        </a:fontRef>
      </xdr:style>
      <xdr:txBody>
        <a:bodyPr vertOverflow="clip" lIns="252000" rtlCol="0" anchor="ctr"/>
        <a:lstStyle/>
        <a:p>
          <a:pPr algn="l"/>
          <a:r>
            <a:rPr lang="es-CO" sz="1600" b="0" i="0" cap="none" spc="0" baseline="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cs typeface="+mn-cs"/>
            </a:rPr>
            <a:t>Análisis de impacto ambiental</a:t>
          </a:r>
          <a:endParaRPr lang="es-CO" sz="36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endParaRPr>
        </a:p>
      </xdr:txBody>
    </xdr:sp>
    <xdr:clientData/>
  </xdr:twoCellAnchor>
  <xdr:twoCellAnchor>
    <xdr:from>
      <xdr:col>2</xdr:col>
      <xdr:colOff>323850</xdr:colOff>
      <xdr:row>34</xdr:row>
      <xdr:rowOff>134471</xdr:rowOff>
    </xdr:from>
    <xdr:to>
      <xdr:col>9</xdr:col>
      <xdr:colOff>514350</xdr:colOff>
      <xdr:row>38</xdr:row>
      <xdr:rowOff>145676</xdr:rowOff>
    </xdr:to>
    <xdr:sp macro="" textlink="">
      <xdr:nvSpPr>
        <xdr:cNvPr id="27" name="26 Rectángulo redondeado">
          <a:hlinkClick xmlns:r="http://schemas.openxmlformats.org/officeDocument/2006/relationships" r:id="rId6"/>
        </xdr:cNvPr>
        <xdr:cNvSpPr/>
      </xdr:nvSpPr>
      <xdr:spPr>
        <a:xfrm>
          <a:off x="2565026" y="6611471"/>
          <a:ext cx="5524500" cy="773205"/>
        </a:xfrm>
        <a:prstGeom prst="roundRect">
          <a:avLst/>
        </a:prstGeom>
        <a:solidFill>
          <a:srgbClr val="167C0E"/>
        </a:solidFill>
      </xdr:spPr>
      <xdr:style>
        <a:lnRef idx="3">
          <a:schemeClr val="lt1"/>
        </a:lnRef>
        <a:fillRef idx="1">
          <a:schemeClr val="accent4"/>
        </a:fillRef>
        <a:effectRef idx="1">
          <a:schemeClr val="accent4"/>
        </a:effectRef>
        <a:fontRef idx="minor">
          <a:schemeClr val="lt1"/>
        </a:fontRef>
      </xdr:style>
      <xdr:txBody>
        <a:bodyPr vertOverflow="clip" lIns="252000" rtlCol="0" anchor="ctr"/>
        <a:lstStyle/>
        <a:p>
          <a:pPr algn="l"/>
          <a:r>
            <a:rPr lang="es-CO" sz="1600" b="0" i="0" cap="none" spc="0" baseline="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cs typeface="Lao UI" panose="020B0502040204020203" pitchFamily="34" charset="0"/>
            </a:rPr>
            <a:t>Descripción de beneficios sociales y económicos del proyecto</a:t>
          </a:r>
          <a:endParaRPr lang="es-CO" sz="44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cs typeface="Lao UI" panose="020B0502040204020203" pitchFamily="34" charset="0"/>
          </a:endParaRPr>
        </a:p>
      </xdr:txBody>
    </xdr:sp>
    <xdr:clientData/>
  </xdr:twoCellAnchor>
  <xdr:twoCellAnchor>
    <xdr:from>
      <xdr:col>2</xdr:col>
      <xdr:colOff>333375</xdr:colOff>
      <xdr:row>40</xdr:row>
      <xdr:rowOff>85724</xdr:rowOff>
    </xdr:from>
    <xdr:to>
      <xdr:col>9</xdr:col>
      <xdr:colOff>523875</xdr:colOff>
      <xdr:row>44</xdr:row>
      <xdr:rowOff>33617</xdr:rowOff>
    </xdr:to>
    <xdr:sp macro="" textlink="">
      <xdr:nvSpPr>
        <xdr:cNvPr id="28" name="27 Rectángulo redondeado">
          <a:hlinkClick xmlns:r="http://schemas.openxmlformats.org/officeDocument/2006/relationships" r:id="rId7"/>
        </xdr:cNvPr>
        <xdr:cNvSpPr/>
      </xdr:nvSpPr>
      <xdr:spPr>
        <a:xfrm>
          <a:off x="2574551" y="7705724"/>
          <a:ext cx="5524500" cy="709893"/>
        </a:xfrm>
        <a:prstGeom prst="roundRect">
          <a:avLst/>
        </a:prstGeom>
        <a:solidFill>
          <a:srgbClr val="167C0E"/>
        </a:solidFill>
      </xdr:spPr>
      <xdr:style>
        <a:lnRef idx="3">
          <a:schemeClr val="lt1"/>
        </a:lnRef>
        <a:fillRef idx="1">
          <a:schemeClr val="accent4"/>
        </a:fillRef>
        <a:effectRef idx="1">
          <a:schemeClr val="accent4"/>
        </a:effectRef>
        <a:fontRef idx="minor">
          <a:schemeClr val="lt1"/>
        </a:fontRef>
      </xdr:style>
      <xdr:txBody>
        <a:bodyPr vertOverflow="clip" lIns="252000" rtlCol="0" anchor="ctr"/>
        <a:lstStyle/>
        <a:p>
          <a:pPr algn="l"/>
          <a:r>
            <a:rPr lang="es-CO" sz="1600" b="0" i="0" cap="none" spc="0" baseline="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cs typeface="+mn-cs"/>
            </a:rPr>
            <a:t>Control de Cambios a los Proyectos </a:t>
          </a:r>
        </a:p>
        <a:p>
          <a:pPr algn="l"/>
          <a:r>
            <a:rPr lang="es-CO" sz="1600" b="0" i="0" cap="none" spc="0" baseline="0">
              <a:ln w="18415" cmpd="sng">
                <a:solidFill>
                  <a:srgbClr val="FFFFFF"/>
                </a:solidFill>
                <a:prstDash val="solid"/>
              </a:ln>
              <a:solidFill>
                <a:srgbClr val="FF0000"/>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cs typeface="+mn-cs"/>
            </a:rPr>
            <a:t>(No aplica para formulación inicial de proyectos)</a:t>
          </a:r>
          <a:endParaRPr lang="es-CO" sz="4400" b="0" cap="none" spc="0">
            <a:ln w="18415" cmpd="sng">
              <a:solidFill>
                <a:srgbClr val="FFFFFF"/>
              </a:solidFill>
              <a:prstDash val="solid"/>
            </a:ln>
            <a:solidFill>
              <a:srgbClr val="FF0000"/>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endParaRPr>
        </a:p>
      </xdr:txBody>
    </xdr:sp>
    <xdr:clientData/>
  </xdr:twoCellAnchor>
  <xdr:twoCellAnchor>
    <xdr:from>
      <xdr:col>1</xdr:col>
      <xdr:colOff>168089</xdr:colOff>
      <xdr:row>34</xdr:row>
      <xdr:rowOff>38100</xdr:rowOff>
    </xdr:from>
    <xdr:to>
      <xdr:col>2</xdr:col>
      <xdr:colOff>495300</xdr:colOff>
      <xdr:row>38</xdr:row>
      <xdr:rowOff>152400</xdr:rowOff>
    </xdr:to>
    <xdr:sp macro="" textlink="">
      <xdr:nvSpPr>
        <xdr:cNvPr id="29" name="28 Elipse">
          <a:hlinkClick xmlns:r="http://schemas.openxmlformats.org/officeDocument/2006/relationships" r:id="rId6"/>
        </xdr:cNvPr>
        <xdr:cNvSpPr/>
      </xdr:nvSpPr>
      <xdr:spPr>
        <a:xfrm>
          <a:off x="1647265" y="6515100"/>
          <a:ext cx="1089211" cy="876300"/>
        </a:xfrm>
        <a:prstGeom prst="ellipse">
          <a:avLst/>
        </a:prstGeom>
        <a:solidFill>
          <a:srgbClr val="167C0E"/>
        </a:solidFill>
      </xdr:spPr>
      <xdr:style>
        <a:lnRef idx="3">
          <a:schemeClr val="lt1"/>
        </a:lnRef>
        <a:fillRef idx="1">
          <a:schemeClr val="accent4"/>
        </a:fillRef>
        <a:effectRef idx="1">
          <a:schemeClr val="accent4"/>
        </a:effectRef>
        <a:fontRef idx="minor">
          <a:schemeClr val="lt1"/>
        </a:fontRef>
      </xdr:style>
      <xdr:txBody>
        <a:bodyPr vertOverflow="clip" rtlCol="0" anchor="ctr"/>
        <a:lstStyle/>
        <a:p>
          <a:pPr algn="ctr"/>
          <a:r>
            <a:rPr lang="es-CO" sz="14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rPr>
            <a:t>PDI 06</a:t>
          </a:r>
        </a:p>
      </xdr:txBody>
    </xdr:sp>
    <xdr:clientData/>
  </xdr:twoCellAnchor>
  <xdr:twoCellAnchor>
    <xdr:from>
      <xdr:col>1</xdr:col>
      <xdr:colOff>201706</xdr:colOff>
      <xdr:row>28</xdr:row>
      <xdr:rowOff>169545</xdr:rowOff>
    </xdr:from>
    <xdr:to>
      <xdr:col>2</xdr:col>
      <xdr:colOff>495300</xdr:colOff>
      <xdr:row>33</xdr:row>
      <xdr:rowOff>93345</xdr:rowOff>
    </xdr:to>
    <xdr:sp macro="" textlink="">
      <xdr:nvSpPr>
        <xdr:cNvPr id="30" name="29 Elipse">
          <a:hlinkClick xmlns:r="http://schemas.openxmlformats.org/officeDocument/2006/relationships" r:id="rId5"/>
        </xdr:cNvPr>
        <xdr:cNvSpPr/>
      </xdr:nvSpPr>
      <xdr:spPr>
        <a:xfrm>
          <a:off x="1680882" y="5503545"/>
          <a:ext cx="1055594" cy="876300"/>
        </a:xfrm>
        <a:prstGeom prst="ellipse">
          <a:avLst/>
        </a:prstGeom>
        <a:solidFill>
          <a:srgbClr val="167C0E"/>
        </a:solidFill>
      </xdr:spPr>
      <xdr:style>
        <a:lnRef idx="3">
          <a:schemeClr val="lt1"/>
        </a:lnRef>
        <a:fillRef idx="1">
          <a:schemeClr val="accent4"/>
        </a:fillRef>
        <a:effectRef idx="1">
          <a:schemeClr val="accent4"/>
        </a:effectRef>
        <a:fontRef idx="minor">
          <a:schemeClr val="lt1"/>
        </a:fontRef>
      </xdr:style>
      <xdr:txBody>
        <a:bodyPr vertOverflow="clip" rtlCol="0" anchor="ctr"/>
        <a:lstStyle/>
        <a:p>
          <a:pPr algn="ctr"/>
          <a:r>
            <a:rPr lang="es-CO" sz="14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rPr>
            <a:t>PDI 05</a:t>
          </a:r>
        </a:p>
      </xdr:txBody>
    </xdr:sp>
    <xdr:clientData/>
  </xdr:twoCellAnchor>
  <xdr:twoCellAnchor>
    <xdr:from>
      <xdr:col>1</xdr:col>
      <xdr:colOff>235325</xdr:colOff>
      <xdr:row>23</xdr:row>
      <xdr:rowOff>110490</xdr:rowOff>
    </xdr:from>
    <xdr:to>
      <xdr:col>2</xdr:col>
      <xdr:colOff>495301</xdr:colOff>
      <xdr:row>28</xdr:row>
      <xdr:rowOff>34290</xdr:rowOff>
    </xdr:to>
    <xdr:sp macro="" textlink="">
      <xdr:nvSpPr>
        <xdr:cNvPr id="31" name="30 Elipse">
          <a:hlinkClick xmlns:r="http://schemas.openxmlformats.org/officeDocument/2006/relationships" r:id="rId4"/>
        </xdr:cNvPr>
        <xdr:cNvSpPr/>
      </xdr:nvSpPr>
      <xdr:spPr>
        <a:xfrm>
          <a:off x="1714501" y="4491990"/>
          <a:ext cx="1021976" cy="876300"/>
        </a:xfrm>
        <a:prstGeom prst="ellipse">
          <a:avLst/>
        </a:prstGeom>
        <a:solidFill>
          <a:srgbClr val="167C0E"/>
        </a:solidFill>
      </xdr:spPr>
      <xdr:style>
        <a:lnRef idx="3">
          <a:schemeClr val="lt1"/>
        </a:lnRef>
        <a:fillRef idx="1">
          <a:schemeClr val="accent4"/>
        </a:fillRef>
        <a:effectRef idx="1">
          <a:schemeClr val="accent4"/>
        </a:effectRef>
        <a:fontRef idx="minor">
          <a:schemeClr val="lt1"/>
        </a:fontRef>
      </xdr:style>
      <xdr:txBody>
        <a:bodyPr vertOverflow="clip" rtlCol="0" anchor="ctr"/>
        <a:lstStyle/>
        <a:p>
          <a:pPr algn="ctr"/>
          <a:r>
            <a:rPr lang="es-CO" sz="14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rPr>
            <a:t>PDI 04</a:t>
          </a:r>
        </a:p>
      </xdr:txBody>
    </xdr:sp>
    <xdr:clientData/>
  </xdr:twoCellAnchor>
  <xdr:twoCellAnchor>
    <xdr:from>
      <xdr:col>1</xdr:col>
      <xdr:colOff>212913</xdr:colOff>
      <xdr:row>18</xdr:row>
      <xdr:rowOff>51435</xdr:rowOff>
    </xdr:from>
    <xdr:to>
      <xdr:col>2</xdr:col>
      <xdr:colOff>495301</xdr:colOff>
      <xdr:row>22</xdr:row>
      <xdr:rowOff>165735</xdr:rowOff>
    </xdr:to>
    <xdr:sp macro="" textlink="">
      <xdr:nvSpPr>
        <xdr:cNvPr id="32" name="31 Elipse">
          <a:hlinkClick xmlns:r="http://schemas.openxmlformats.org/officeDocument/2006/relationships" r:id="rId3"/>
        </xdr:cNvPr>
        <xdr:cNvSpPr/>
      </xdr:nvSpPr>
      <xdr:spPr>
        <a:xfrm>
          <a:off x="1692089" y="3480435"/>
          <a:ext cx="1044388" cy="876300"/>
        </a:xfrm>
        <a:prstGeom prst="ellipse">
          <a:avLst/>
        </a:prstGeom>
        <a:solidFill>
          <a:srgbClr val="167C0E"/>
        </a:solidFill>
      </xdr:spPr>
      <xdr:style>
        <a:lnRef idx="3">
          <a:schemeClr val="lt1"/>
        </a:lnRef>
        <a:fillRef idx="1">
          <a:schemeClr val="accent4"/>
        </a:fillRef>
        <a:effectRef idx="1">
          <a:schemeClr val="accent4"/>
        </a:effectRef>
        <a:fontRef idx="minor">
          <a:schemeClr val="lt1"/>
        </a:fontRef>
      </xdr:style>
      <xdr:txBody>
        <a:bodyPr vertOverflow="clip" rtlCol="0" anchor="ctr"/>
        <a:lstStyle/>
        <a:p>
          <a:pPr algn="ctr"/>
          <a:r>
            <a:rPr lang="es-CO" sz="14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rPr>
            <a:t>PDI 03</a:t>
          </a:r>
        </a:p>
      </xdr:txBody>
    </xdr:sp>
    <xdr:clientData/>
  </xdr:twoCellAnchor>
  <xdr:twoCellAnchor>
    <xdr:from>
      <xdr:col>1</xdr:col>
      <xdr:colOff>201707</xdr:colOff>
      <xdr:row>12</xdr:row>
      <xdr:rowOff>182880</xdr:rowOff>
    </xdr:from>
    <xdr:to>
      <xdr:col>2</xdr:col>
      <xdr:colOff>495301</xdr:colOff>
      <xdr:row>17</xdr:row>
      <xdr:rowOff>106680</xdr:rowOff>
    </xdr:to>
    <xdr:sp macro="" textlink="">
      <xdr:nvSpPr>
        <xdr:cNvPr id="33" name="32 Elipse">
          <a:hlinkClick xmlns:r="http://schemas.openxmlformats.org/officeDocument/2006/relationships" r:id="rId2"/>
        </xdr:cNvPr>
        <xdr:cNvSpPr/>
      </xdr:nvSpPr>
      <xdr:spPr>
        <a:xfrm>
          <a:off x="1680883" y="2468880"/>
          <a:ext cx="1055594" cy="876300"/>
        </a:xfrm>
        <a:prstGeom prst="ellipse">
          <a:avLst/>
        </a:prstGeom>
        <a:solidFill>
          <a:srgbClr val="167C0E"/>
        </a:solidFill>
      </xdr:spPr>
      <xdr:style>
        <a:lnRef idx="3">
          <a:schemeClr val="lt1"/>
        </a:lnRef>
        <a:fillRef idx="1">
          <a:schemeClr val="accent4"/>
        </a:fillRef>
        <a:effectRef idx="1">
          <a:schemeClr val="accent4"/>
        </a:effectRef>
        <a:fontRef idx="minor">
          <a:schemeClr val="lt1"/>
        </a:fontRef>
      </xdr:style>
      <xdr:txBody>
        <a:bodyPr vertOverflow="clip" rtlCol="0" anchor="ctr"/>
        <a:lstStyle/>
        <a:p>
          <a:pPr algn="ctr"/>
          <a:r>
            <a:rPr lang="es-CO" sz="14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rPr>
            <a:t>PDI 02</a:t>
          </a:r>
        </a:p>
      </xdr:txBody>
    </xdr:sp>
    <xdr:clientData/>
  </xdr:twoCellAnchor>
  <xdr:twoCellAnchor>
    <xdr:from>
      <xdr:col>1</xdr:col>
      <xdr:colOff>235325</xdr:colOff>
      <xdr:row>7</xdr:row>
      <xdr:rowOff>123825</xdr:rowOff>
    </xdr:from>
    <xdr:to>
      <xdr:col>2</xdr:col>
      <xdr:colOff>495301</xdr:colOff>
      <xdr:row>12</xdr:row>
      <xdr:rowOff>47625</xdr:rowOff>
    </xdr:to>
    <xdr:sp macro="" textlink="">
      <xdr:nvSpPr>
        <xdr:cNvPr id="34" name="33 Elipse">
          <a:hlinkClick xmlns:r="http://schemas.openxmlformats.org/officeDocument/2006/relationships" r:id="rId1"/>
        </xdr:cNvPr>
        <xdr:cNvSpPr/>
      </xdr:nvSpPr>
      <xdr:spPr>
        <a:xfrm>
          <a:off x="1714501" y="1457325"/>
          <a:ext cx="1021976" cy="876300"/>
        </a:xfrm>
        <a:prstGeom prst="ellipse">
          <a:avLst/>
        </a:prstGeom>
        <a:solidFill>
          <a:srgbClr val="167C0E"/>
        </a:solidFill>
      </xdr:spPr>
      <xdr:style>
        <a:lnRef idx="3">
          <a:schemeClr val="lt1"/>
        </a:lnRef>
        <a:fillRef idx="1">
          <a:schemeClr val="accent4"/>
        </a:fillRef>
        <a:effectRef idx="1">
          <a:schemeClr val="accent4"/>
        </a:effectRef>
        <a:fontRef idx="minor">
          <a:schemeClr val="lt1"/>
        </a:fontRef>
      </xdr:style>
      <xdr:txBody>
        <a:bodyPr vertOverflow="clip" rtlCol="0" anchor="ctr"/>
        <a:lstStyle/>
        <a:p>
          <a:pPr algn="ctr"/>
          <a:r>
            <a:rPr lang="es-CO" sz="14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rPr>
            <a:t>PDI 01</a:t>
          </a:r>
        </a:p>
      </xdr:txBody>
    </xdr:sp>
    <xdr:clientData/>
  </xdr:twoCellAnchor>
  <xdr:twoCellAnchor>
    <xdr:from>
      <xdr:col>1</xdr:col>
      <xdr:colOff>179295</xdr:colOff>
      <xdr:row>39</xdr:row>
      <xdr:rowOff>133350</xdr:rowOff>
    </xdr:from>
    <xdr:to>
      <xdr:col>2</xdr:col>
      <xdr:colOff>495300</xdr:colOff>
      <xdr:row>44</xdr:row>
      <xdr:rowOff>57150</xdr:rowOff>
    </xdr:to>
    <xdr:sp macro="" textlink="">
      <xdr:nvSpPr>
        <xdr:cNvPr id="35" name="34 Elipse">
          <a:hlinkClick xmlns:r="http://schemas.openxmlformats.org/officeDocument/2006/relationships" r:id="rId7"/>
        </xdr:cNvPr>
        <xdr:cNvSpPr/>
      </xdr:nvSpPr>
      <xdr:spPr>
        <a:xfrm>
          <a:off x="1658471" y="7562850"/>
          <a:ext cx="1078005" cy="876300"/>
        </a:xfrm>
        <a:prstGeom prst="ellipse">
          <a:avLst/>
        </a:prstGeom>
        <a:solidFill>
          <a:srgbClr val="167C0E"/>
        </a:solidFill>
      </xdr:spPr>
      <xdr:style>
        <a:lnRef idx="3">
          <a:schemeClr val="lt1"/>
        </a:lnRef>
        <a:fillRef idx="1">
          <a:schemeClr val="accent4"/>
        </a:fillRef>
        <a:effectRef idx="1">
          <a:schemeClr val="accent4"/>
        </a:effectRef>
        <a:fontRef idx="minor">
          <a:schemeClr val="lt1"/>
        </a:fontRef>
      </xdr:style>
      <xdr:txBody>
        <a:bodyPr vertOverflow="clip" rtlCol="0" anchor="ctr"/>
        <a:lstStyle/>
        <a:p>
          <a:pPr algn="ctr"/>
          <a:r>
            <a:rPr lang="es-CO" sz="14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rPr>
            <a:t>PDI 07</a:t>
          </a:r>
        </a:p>
      </xdr:txBody>
    </xdr:sp>
    <xdr:clientData/>
  </xdr:twoCellAnchor>
  <xdr:twoCellAnchor editAs="oneCell">
    <xdr:from>
      <xdr:col>0</xdr:col>
      <xdr:colOff>208989</xdr:colOff>
      <xdr:row>0</xdr:row>
      <xdr:rowOff>185457</xdr:rowOff>
    </xdr:from>
    <xdr:to>
      <xdr:col>0</xdr:col>
      <xdr:colOff>1452842</xdr:colOff>
      <xdr:row>6</xdr:row>
      <xdr:rowOff>6162</xdr:rowOff>
    </xdr:to>
    <xdr:pic>
      <xdr:nvPicPr>
        <xdr:cNvPr id="19" name="18 Imagen"/>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208989" y="185457"/>
          <a:ext cx="1243853" cy="96370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oneCellAnchor>
    <xdr:from>
      <xdr:col>1</xdr:col>
      <xdr:colOff>586488</xdr:colOff>
      <xdr:row>1</xdr:row>
      <xdr:rowOff>19050</xdr:rowOff>
    </xdr:from>
    <xdr:ext cx="5189755" cy="808683"/>
    <xdr:sp macro="" textlink="">
      <xdr:nvSpPr>
        <xdr:cNvPr id="8" name="7 Rectángulo"/>
        <xdr:cNvSpPr/>
      </xdr:nvSpPr>
      <xdr:spPr>
        <a:xfrm>
          <a:off x="1467551" y="209550"/>
          <a:ext cx="5189755" cy="808683"/>
        </a:xfrm>
        <a:prstGeom prst="rect">
          <a:avLst/>
        </a:prstGeom>
        <a:noFill/>
      </xdr:spPr>
      <xdr:txBody>
        <a:bodyPr wrap="none" lIns="91440" tIns="45720" rIns="91440" bIns="45720">
          <a:spAutoFit/>
        </a:bodyPr>
        <a:lstStyle/>
        <a:p>
          <a:pPr algn="ctr"/>
          <a:r>
            <a:rPr lang="es-ES" sz="1400" b="1" cap="none" spc="0">
              <a:ln>
                <a:noFill/>
              </a:ln>
              <a:solidFill>
                <a:schemeClr val="bg1"/>
              </a:solidFill>
              <a:effectLst/>
              <a:latin typeface="Segoe UI Symbol" panose="020B0502040204020203" pitchFamily="34" charset="0"/>
              <a:ea typeface="Segoe UI Symbol" panose="020B0502040204020203" pitchFamily="34" charset="0"/>
            </a:rPr>
            <a:t>PLANEACIÓN</a:t>
          </a:r>
        </a:p>
        <a:p>
          <a:pPr algn="ctr"/>
          <a:r>
            <a:rPr lang="es-ES" sz="1400" b="1" cap="none" spc="0">
              <a:ln>
                <a:noFill/>
              </a:ln>
              <a:solidFill>
                <a:schemeClr val="bg1"/>
              </a:solidFill>
              <a:effectLst/>
              <a:latin typeface="Segoe UI Symbol" panose="020B0502040204020203" pitchFamily="34" charset="0"/>
              <a:ea typeface="Segoe UI Symbol" panose="020B0502040204020203" pitchFamily="34" charset="0"/>
            </a:rPr>
            <a:t>PLAN DE DESARROLLO INSTITUCIONAL</a:t>
          </a:r>
        </a:p>
        <a:p>
          <a:pPr algn="ctr"/>
          <a:r>
            <a:rPr lang="es-ES" sz="1400" b="1" cap="none" spc="0">
              <a:ln>
                <a:noFill/>
              </a:ln>
              <a:solidFill>
                <a:schemeClr val="bg1"/>
              </a:solidFill>
              <a:effectLst/>
              <a:latin typeface="Segoe UI Symbol" panose="020B0502040204020203" pitchFamily="34" charset="0"/>
              <a:ea typeface="Segoe UI Symbol" panose="020B0502040204020203" pitchFamily="34" charset="0"/>
            </a:rPr>
            <a:t>FICHA DE FORMULACIÓN DE PROYECTOS DEL PDI 2020 - 2022</a:t>
          </a:r>
        </a:p>
      </xdr:txBody>
    </xdr:sp>
    <xdr:clientData/>
  </xdr:oneCellAnchor>
  <xdr:oneCellAnchor>
    <xdr:from>
      <xdr:col>1</xdr:col>
      <xdr:colOff>1022530</xdr:colOff>
      <xdr:row>5</xdr:row>
      <xdr:rowOff>53929</xdr:rowOff>
    </xdr:from>
    <xdr:ext cx="4208461" cy="399405"/>
    <xdr:sp macro="" textlink="">
      <xdr:nvSpPr>
        <xdr:cNvPr id="11" name="10 Rectángulo"/>
        <xdr:cNvSpPr/>
      </xdr:nvSpPr>
      <xdr:spPr>
        <a:xfrm>
          <a:off x="1903593" y="1006429"/>
          <a:ext cx="4208461" cy="399405"/>
        </a:xfrm>
        <a:prstGeom prst="rect">
          <a:avLst/>
        </a:prstGeom>
        <a:noFill/>
      </xdr:spPr>
      <xdr:txBody>
        <a:bodyPr wrap="none" lIns="91440" tIns="45720" rIns="91440" bIns="45720">
          <a:spAutoFit/>
        </a:bodyPr>
        <a:lstStyle/>
        <a:p>
          <a:pPr algn="ctr"/>
          <a:r>
            <a:rPr lang="es-ES" sz="18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rPr>
            <a:t>INFORMACIÓN BÁSICA DEL PROYECTO</a:t>
          </a:r>
        </a:p>
      </xdr:txBody>
    </xdr:sp>
    <xdr:clientData/>
  </xdr:oneCellAnchor>
  <xdr:twoCellAnchor>
    <xdr:from>
      <xdr:col>9</xdr:col>
      <xdr:colOff>750094</xdr:colOff>
      <xdr:row>5</xdr:row>
      <xdr:rowOff>142875</xdr:rowOff>
    </xdr:from>
    <xdr:to>
      <xdr:col>12</xdr:col>
      <xdr:colOff>56169</xdr:colOff>
      <xdr:row>6</xdr:row>
      <xdr:rowOff>261938</xdr:rowOff>
    </xdr:to>
    <xdr:sp macro="" textlink="">
      <xdr:nvSpPr>
        <xdr:cNvPr id="12" name="11 Rectángulo redondeado">
          <a:hlinkClick xmlns:r="http://schemas.openxmlformats.org/officeDocument/2006/relationships" r:id="rId1"/>
        </xdr:cNvPr>
        <xdr:cNvSpPr/>
      </xdr:nvSpPr>
      <xdr:spPr>
        <a:xfrm>
          <a:off x="7905750" y="1095375"/>
          <a:ext cx="2032607" cy="309563"/>
        </a:xfrm>
        <a:prstGeom prst="roundRect">
          <a:avLst/>
        </a:prstGeom>
        <a:solidFill>
          <a:srgbClr val="0D4808"/>
        </a:solidFill>
      </xdr:spPr>
      <xdr:style>
        <a:lnRef idx="3">
          <a:schemeClr val="lt1"/>
        </a:lnRef>
        <a:fillRef idx="1">
          <a:schemeClr val="accent4"/>
        </a:fillRef>
        <a:effectRef idx="1">
          <a:schemeClr val="accent4"/>
        </a:effectRef>
        <a:fontRef idx="minor">
          <a:schemeClr val="lt1"/>
        </a:fontRef>
      </xdr:style>
      <xdr:txBody>
        <a:bodyPr vertOverflow="clip" rtlCol="0" anchor="ctr"/>
        <a:lstStyle/>
        <a:p>
          <a:pPr algn="ctr"/>
          <a:r>
            <a:rPr lang="es-CO" sz="1600" b="1">
              <a:solidFill>
                <a:schemeClr val="bg1"/>
              </a:solidFill>
              <a:latin typeface="Segoe UI Symbol" panose="020B0502040204020203" pitchFamily="34" charset="0"/>
              <a:ea typeface="Segoe UI Symbol" panose="020B0502040204020203" pitchFamily="34" charset="0"/>
            </a:rPr>
            <a:t>Regresar al índice</a:t>
          </a:r>
        </a:p>
      </xdr:txBody>
    </xdr:sp>
    <xdr:clientData/>
  </xdr:twoCellAnchor>
  <xdr:twoCellAnchor editAs="oneCell">
    <xdr:from>
      <xdr:col>0</xdr:col>
      <xdr:colOff>201705</xdr:colOff>
      <xdr:row>1</xdr:row>
      <xdr:rowOff>89646</xdr:rowOff>
    </xdr:from>
    <xdr:to>
      <xdr:col>1</xdr:col>
      <xdr:colOff>447675</xdr:colOff>
      <xdr:row>5</xdr:row>
      <xdr:rowOff>152399</xdr:rowOff>
    </xdr:to>
    <xdr:pic>
      <xdr:nvPicPr>
        <xdr:cNvPr id="9" name="8 Imagen"/>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1705" y="280146"/>
          <a:ext cx="1122270" cy="824753"/>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oneCellAnchor>
    <xdr:from>
      <xdr:col>1</xdr:col>
      <xdr:colOff>1262324</xdr:colOff>
      <xdr:row>0</xdr:row>
      <xdr:rowOff>115358</xdr:rowOff>
    </xdr:from>
    <xdr:ext cx="5285165" cy="808683"/>
    <xdr:sp macro="" textlink="">
      <xdr:nvSpPr>
        <xdr:cNvPr id="6" name="5 Rectángulo"/>
        <xdr:cNvSpPr/>
      </xdr:nvSpPr>
      <xdr:spPr>
        <a:xfrm>
          <a:off x="2056074" y="115358"/>
          <a:ext cx="5285165" cy="808683"/>
        </a:xfrm>
        <a:prstGeom prst="rect">
          <a:avLst/>
        </a:prstGeom>
        <a:noFill/>
      </xdr:spPr>
      <xdr:txBody>
        <a:bodyPr wrap="none" lIns="91440" tIns="45720" rIns="91440" bIns="45720">
          <a:spAutoFit/>
        </a:bodyPr>
        <a:lstStyle/>
        <a:p>
          <a:pPr algn="ctr"/>
          <a:r>
            <a:rPr lang="es-ES" sz="1400" b="1" cap="none" spc="0">
              <a:ln>
                <a:noFill/>
              </a:ln>
              <a:solidFill>
                <a:schemeClr val="bg1"/>
              </a:solidFill>
              <a:effectLst/>
              <a:latin typeface="Segoe UI Symbol" panose="020B0502040204020203" pitchFamily="34" charset="0"/>
              <a:ea typeface="Segoe UI Symbol" panose="020B0502040204020203" pitchFamily="34" charset="0"/>
            </a:rPr>
            <a:t>PLANEACIÓN</a:t>
          </a:r>
        </a:p>
        <a:p>
          <a:pPr algn="ctr"/>
          <a:r>
            <a:rPr lang="es-ES" sz="1400" b="1" cap="none" spc="0">
              <a:ln>
                <a:noFill/>
              </a:ln>
              <a:solidFill>
                <a:schemeClr val="bg1"/>
              </a:solidFill>
              <a:effectLst/>
              <a:latin typeface="Segoe UI Symbol" panose="020B0502040204020203" pitchFamily="34" charset="0"/>
              <a:ea typeface="Segoe UI Symbol" panose="020B0502040204020203" pitchFamily="34" charset="0"/>
            </a:rPr>
            <a:t>PLAN DE DESARROLLO INSTITUCIONAL</a:t>
          </a:r>
        </a:p>
        <a:p>
          <a:pPr algn="ctr"/>
          <a:r>
            <a:rPr lang="es-ES" sz="1400" b="1" cap="none" spc="0">
              <a:ln>
                <a:noFill/>
              </a:ln>
              <a:solidFill>
                <a:schemeClr val="bg1"/>
              </a:solidFill>
              <a:effectLst/>
              <a:latin typeface="Segoe UI Symbol" panose="020B0502040204020203" pitchFamily="34" charset="0"/>
              <a:ea typeface="Segoe UI Symbol" panose="020B0502040204020203" pitchFamily="34" charset="0"/>
            </a:rPr>
            <a:t>FICHA DE FORMULACIÓN DE PROYECTOS DEL PDI 2020 - 2022</a:t>
          </a:r>
        </a:p>
      </xdr:txBody>
    </xdr:sp>
    <xdr:clientData/>
  </xdr:oneCellAnchor>
  <xdr:oneCellAnchor>
    <xdr:from>
      <xdr:col>1</xdr:col>
      <xdr:colOff>1334079</xdr:colOff>
      <xdr:row>5</xdr:row>
      <xdr:rowOff>61010</xdr:rowOff>
    </xdr:from>
    <xdr:ext cx="5168980" cy="331116"/>
    <xdr:sp macro="" textlink="">
      <xdr:nvSpPr>
        <xdr:cNvPr id="9" name="8 Rectángulo"/>
        <xdr:cNvSpPr/>
      </xdr:nvSpPr>
      <xdr:spPr>
        <a:xfrm>
          <a:off x="2127829" y="1013510"/>
          <a:ext cx="5168980" cy="331116"/>
        </a:xfrm>
        <a:prstGeom prst="rect">
          <a:avLst/>
        </a:prstGeom>
        <a:noFill/>
      </xdr:spPr>
      <xdr:txBody>
        <a:bodyPr wrap="none" lIns="91440" tIns="45720" rIns="91440" bIns="45720">
          <a:spAutoFit/>
        </a:bodyPr>
        <a:lstStyle/>
        <a:p>
          <a:pPr algn="ctr"/>
          <a:r>
            <a:rPr lang="es-ES" sz="14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rPr>
            <a:t>DIAGNÓSTICO DEL PROBLEMA / NECESIDAD</a:t>
          </a:r>
          <a:r>
            <a:rPr lang="es-ES" sz="1400" b="0" cap="none" spc="0" baseline="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rPr>
            <a:t> / OPORTUNIDAD</a:t>
          </a:r>
          <a:endParaRPr lang="es-ES" sz="14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endParaRPr>
        </a:p>
      </xdr:txBody>
    </xdr:sp>
    <xdr:clientData/>
  </xdr:oneCellAnchor>
  <xdr:twoCellAnchor>
    <xdr:from>
      <xdr:col>7</xdr:col>
      <xdr:colOff>0</xdr:colOff>
      <xdr:row>6</xdr:row>
      <xdr:rowOff>0</xdr:rowOff>
    </xdr:from>
    <xdr:to>
      <xdr:col>9</xdr:col>
      <xdr:colOff>11205</xdr:colOff>
      <xdr:row>6</xdr:row>
      <xdr:rowOff>267754</xdr:rowOff>
    </xdr:to>
    <xdr:sp macro="" textlink="">
      <xdr:nvSpPr>
        <xdr:cNvPr id="10" name="9 Rectángulo redondeado">
          <a:hlinkClick xmlns:r="http://schemas.openxmlformats.org/officeDocument/2006/relationships" r:id="rId1"/>
        </xdr:cNvPr>
        <xdr:cNvSpPr/>
      </xdr:nvSpPr>
      <xdr:spPr>
        <a:xfrm>
          <a:off x="7505700" y="1143000"/>
          <a:ext cx="1897155" cy="267754"/>
        </a:xfrm>
        <a:prstGeom prst="roundRect">
          <a:avLst/>
        </a:prstGeom>
        <a:solidFill>
          <a:srgbClr val="0D4808"/>
        </a:solidFill>
      </xdr:spPr>
      <xdr:style>
        <a:lnRef idx="3">
          <a:schemeClr val="lt1"/>
        </a:lnRef>
        <a:fillRef idx="1">
          <a:schemeClr val="accent4"/>
        </a:fillRef>
        <a:effectRef idx="1">
          <a:schemeClr val="accent4"/>
        </a:effectRef>
        <a:fontRef idx="minor">
          <a:schemeClr val="lt1"/>
        </a:fontRef>
      </xdr:style>
      <xdr:txBody>
        <a:bodyPr vertOverflow="clip" rtlCol="0" anchor="ctr"/>
        <a:lstStyle/>
        <a:p>
          <a:pPr algn="ctr"/>
          <a:r>
            <a:rPr lang="es-CO" sz="1600" b="1">
              <a:solidFill>
                <a:schemeClr val="bg1"/>
              </a:solidFill>
              <a:latin typeface="Segoe UI Symbol" panose="020B0502040204020203" pitchFamily="34" charset="0"/>
              <a:ea typeface="Segoe UI Symbol" panose="020B0502040204020203" pitchFamily="34" charset="0"/>
            </a:rPr>
            <a:t>Regresar al índice</a:t>
          </a:r>
        </a:p>
      </xdr:txBody>
    </xdr:sp>
    <xdr:clientData/>
  </xdr:twoCellAnchor>
  <xdr:twoCellAnchor editAs="oneCell">
    <xdr:from>
      <xdr:col>0</xdr:col>
      <xdr:colOff>436407</xdr:colOff>
      <xdr:row>1</xdr:row>
      <xdr:rowOff>80309</xdr:rowOff>
    </xdr:from>
    <xdr:to>
      <xdr:col>1</xdr:col>
      <xdr:colOff>814917</xdr:colOff>
      <xdr:row>6</xdr:row>
      <xdr:rowOff>21167</xdr:rowOff>
    </xdr:to>
    <xdr:pic>
      <xdr:nvPicPr>
        <xdr:cNvPr id="7" name="6 Imagen"/>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36407" y="270809"/>
          <a:ext cx="1172260" cy="893358"/>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oneCellAnchor>
    <xdr:from>
      <xdr:col>4</xdr:col>
      <xdr:colOff>94641</xdr:colOff>
      <xdr:row>0</xdr:row>
      <xdr:rowOff>129612</xdr:rowOff>
    </xdr:from>
    <xdr:ext cx="5285165" cy="808683"/>
    <xdr:sp macro="" textlink="">
      <xdr:nvSpPr>
        <xdr:cNvPr id="17" name="16 Rectángulo"/>
        <xdr:cNvSpPr/>
      </xdr:nvSpPr>
      <xdr:spPr>
        <a:xfrm>
          <a:off x="4218966" y="129612"/>
          <a:ext cx="5285165" cy="808683"/>
        </a:xfrm>
        <a:prstGeom prst="rect">
          <a:avLst/>
        </a:prstGeom>
        <a:noFill/>
      </xdr:spPr>
      <xdr:txBody>
        <a:bodyPr wrap="none" lIns="91440" tIns="45720" rIns="91440" bIns="45720">
          <a:spAutoFit/>
        </a:bodyPr>
        <a:lstStyle/>
        <a:p>
          <a:pPr algn="ctr"/>
          <a:r>
            <a:rPr lang="es-ES" sz="1400" b="1" cap="none" spc="0">
              <a:ln>
                <a:noFill/>
              </a:ln>
              <a:solidFill>
                <a:schemeClr val="bg1"/>
              </a:solidFill>
              <a:effectLst/>
              <a:latin typeface="Segoe UI Symbol" panose="020B0502040204020203" pitchFamily="34" charset="0"/>
              <a:ea typeface="Segoe UI Symbol" panose="020B0502040204020203" pitchFamily="34" charset="0"/>
            </a:rPr>
            <a:t>PLANEACIÓN</a:t>
          </a:r>
        </a:p>
        <a:p>
          <a:pPr algn="ctr"/>
          <a:r>
            <a:rPr lang="es-ES" sz="1400" b="1" cap="none" spc="0">
              <a:ln>
                <a:noFill/>
              </a:ln>
              <a:solidFill>
                <a:schemeClr val="bg1"/>
              </a:solidFill>
              <a:effectLst/>
              <a:latin typeface="Segoe UI Symbol" panose="020B0502040204020203" pitchFamily="34" charset="0"/>
              <a:ea typeface="Segoe UI Symbol" panose="020B0502040204020203" pitchFamily="34" charset="0"/>
            </a:rPr>
            <a:t>PLAN DE DESARROLLO INSTITUCIONAL</a:t>
          </a:r>
        </a:p>
        <a:p>
          <a:pPr algn="ctr"/>
          <a:r>
            <a:rPr lang="es-ES" sz="1400" b="1" cap="none" spc="0">
              <a:ln>
                <a:noFill/>
              </a:ln>
              <a:solidFill>
                <a:schemeClr val="bg1"/>
              </a:solidFill>
              <a:effectLst/>
              <a:latin typeface="Segoe UI Symbol" panose="020B0502040204020203" pitchFamily="34" charset="0"/>
              <a:ea typeface="Segoe UI Symbol" panose="020B0502040204020203" pitchFamily="34" charset="0"/>
            </a:rPr>
            <a:t>FICHA DE FORMULACIÓN DE PROYECTOS DEL PDI 2020 - 2022</a:t>
          </a:r>
        </a:p>
      </xdr:txBody>
    </xdr:sp>
    <xdr:clientData/>
  </xdr:oneCellAnchor>
  <xdr:oneCellAnchor>
    <xdr:from>
      <xdr:col>3</xdr:col>
      <xdr:colOff>2705391</xdr:colOff>
      <xdr:row>5</xdr:row>
      <xdr:rowOff>93887</xdr:rowOff>
    </xdr:from>
    <xdr:ext cx="6111097" cy="399405"/>
    <xdr:sp macro="" textlink="">
      <xdr:nvSpPr>
        <xdr:cNvPr id="19" name="18 Rectángulo"/>
        <xdr:cNvSpPr/>
      </xdr:nvSpPr>
      <xdr:spPr>
        <a:xfrm>
          <a:off x="3931735" y="1046387"/>
          <a:ext cx="6111097" cy="399405"/>
        </a:xfrm>
        <a:prstGeom prst="rect">
          <a:avLst/>
        </a:prstGeom>
        <a:noFill/>
      </xdr:spPr>
      <xdr:txBody>
        <a:bodyPr wrap="none" lIns="91440" tIns="45720" rIns="91440" bIns="45720">
          <a:spAutoFit/>
        </a:bodyPr>
        <a:lstStyle/>
        <a:p>
          <a:pPr algn="ctr"/>
          <a:r>
            <a:rPr lang="es-ES" sz="18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rPr>
            <a:t>OBJETIVOS DEL PROYECTO</a:t>
          </a:r>
          <a:r>
            <a:rPr lang="es-ES" sz="1800" b="0" cap="none" spc="0" baseline="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rPr>
            <a:t> Y </a:t>
          </a:r>
          <a:r>
            <a:rPr lang="es-ES" sz="18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rPr>
            <a:t>MATRIZ DE MARCO LÓGICO</a:t>
          </a:r>
        </a:p>
      </xdr:txBody>
    </xdr:sp>
    <xdr:clientData/>
  </xdr:oneCellAnchor>
  <xdr:twoCellAnchor>
    <xdr:from>
      <xdr:col>10</xdr:col>
      <xdr:colOff>734785</xdr:colOff>
      <xdr:row>2</xdr:row>
      <xdr:rowOff>136071</xdr:rowOff>
    </xdr:from>
    <xdr:to>
      <xdr:col>13</xdr:col>
      <xdr:colOff>1088572</xdr:colOff>
      <xdr:row>4</xdr:row>
      <xdr:rowOff>81643</xdr:rowOff>
    </xdr:to>
    <xdr:sp macro="" textlink="">
      <xdr:nvSpPr>
        <xdr:cNvPr id="7" name="19 Rectángulo redondeado">
          <a:hlinkClick xmlns:r="http://schemas.openxmlformats.org/officeDocument/2006/relationships" r:id="rId1"/>
        </xdr:cNvPr>
        <xdr:cNvSpPr/>
      </xdr:nvSpPr>
      <xdr:spPr>
        <a:xfrm>
          <a:off x="19471821" y="517071"/>
          <a:ext cx="2911930" cy="326572"/>
        </a:xfrm>
        <a:prstGeom prst="roundRect">
          <a:avLst/>
        </a:prstGeom>
        <a:solidFill>
          <a:srgbClr val="0D4808"/>
        </a:solidFill>
      </xdr:spPr>
      <xdr:style>
        <a:lnRef idx="3">
          <a:schemeClr val="lt1"/>
        </a:lnRef>
        <a:fillRef idx="1">
          <a:schemeClr val="accent4"/>
        </a:fillRef>
        <a:effectRef idx="1">
          <a:schemeClr val="accent4"/>
        </a:effectRef>
        <a:fontRef idx="minor">
          <a:schemeClr val="lt1"/>
        </a:fontRef>
      </xdr:style>
      <xdr:txBody>
        <a:bodyPr vertOverflow="clip" rtlCol="0" anchor="ctr"/>
        <a:lstStyle/>
        <a:p>
          <a:pPr algn="ctr"/>
          <a:r>
            <a:rPr lang="es-CO" sz="1600" b="1">
              <a:solidFill>
                <a:schemeClr val="bg1"/>
              </a:solidFill>
              <a:latin typeface="Segoe UI Symbol" panose="020B0502040204020203" pitchFamily="34" charset="0"/>
              <a:ea typeface="Segoe UI Symbol" panose="020B0502040204020203" pitchFamily="34" charset="0"/>
            </a:rPr>
            <a:t>Regresar al índice</a:t>
          </a:r>
        </a:p>
      </xdr:txBody>
    </xdr:sp>
    <xdr:clientData/>
  </xdr:twoCellAnchor>
  <xdr:twoCellAnchor editAs="oneCell">
    <xdr:from>
      <xdr:col>1</xdr:col>
      <xdr:colOff>68355</xdr:colOff>
      <xdr:row>1</xdr:row>
      <xdr:rowOff>84603</xdr:rowOff>
    </xdr:from>
    <xdr:to>
      <xdr:col>3</xdr:col>
      <xdr:colOff>838199</xdr:colOff>
      <xdr:row>6</xdr:row>
      <xdr:rowOff>47624</xdr:rowOff>
    </xdr:to>
    <xdr:pic>
      <xdr:nvPicPr>
        <xdr:cNvPr id="8" name="7 Imagen"/>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16030" y="275103"/>
          <a:ext cx="1541369" cy="915521"/>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oneCellAnchor>
    <xdr:from>
      <xdr:col>2</xdr:col>
      <xdr:colOff>2935144</xdr:colOff>
      <xdr:row>0</xdr:row>
      <xdr:rowOff>110201</xdr:rowOff>
    </xdr:from>
    <xdr:ext cx="5285165" cy="808683"/>
    <xdr:sp macro="" textlink="">
      <xdr:nvSpPr>
        <xdr:cNvPr id="8" name="7 Rectángulo"/>
        <xdr:cNvSpPr/>
      </xdr:nvSpPr>
      <xdr:spPr>
        <a:xfrm>
          <a:off x="5102082" y="110201"/>
          <a:ext cx="5285165" cy="808683"/>
        </a:xfrm>
        <a:prstGeom prst="rect">
          <a:avLst/>
        </a:prstGeom>
        <a:noFill/>
      </xdr:spPr>
      <xdr:txBody>
        <a:bodyPr wrap="none" lIns="91440" tIns="45720" rIns="91440" bIns="45720">
          <a:spAutoFit/>
        </a:bodyPr>
        <a:lstStyle/>
        <a:p>
          <a:pPr algn="ctr"/>
          <a:r>
            <a:rPr lang="es-ES" sz="1400" b="1" cap="none" spc="0">
              <a:ln>
                <a:noFill/>
              </a:ln>
              <a:solidFill>
                <a:schemeClr val="bg1"/>
              </a:solidFill>
              <a:effectLst/>
              <a:latin typeface="Segoe UI Symbol" panose="020B0502040204020203" pitchFamily="34" charset="0"/>
              <a:ea typeface="Segoe UI Symbol" panose="020B0502040204020203" pitchFamily="34" charset="0"/>
            </a:rPr>
            <a:t>PLANEACIÓN</a:t>
          </a:r>
        </a:p>
        <a:p>
          <a:pPr algn="ctr"/>
          <a:r>
            <a:rPr lang="es-ES" sz="1400" b="1" cap="none" spc="0">
              <a:ln>
                <a:noFill/>
              </a:ln>
              <a:solidFill>
                <a:schemeClr val="bg1"/>
              </a:solidFill>
              <a:effectLst/>
              <a:latin typeface="Segoe UI Symbol" panose="020B0502040204020203" pitchFamily="34" charset="0"/>
              <a:ea typeface="Segoe UI Symbol" panose="020B0502040204020203" pitchFamily="34" charset="0"/>
            </a:rPr>
            <a:t>PLAN DE DESARROLLO INSTITUCIONAL</a:t>
          </a:r>
        </a:p>
        <a:p>
          <a:pPr algn="ctr"/>
          <a:r>
            <a:rPr lang="es-ES" sz="1400" b="1" cap="none" spc="0">
              <a:ln>
                <a:noFill/>
              </a:ln>
              <a:solidFill>
                <a:schemeClr val="bg1"/>
              </a:solidFill>
              <a:effectLst/>
              <a:latin typeface="Segoe UI Symbol" panose="020B0502040204020203" pitchFamily="34" charset="0"/>
              <a:ea typeface="Segoe UI Symbol" panose="020B0502040204020203" pitchFamily="34" charset="0"/>
            </a:rPr>
            <a:t>FICHA DE FORMULACIÓN DE PROYECTOS DEL PDI 2020 - 2022</a:t>
          </a:r>
        </a:p>
      </xdr:txBody>
    </xdr:sp>
    <xdr:clientData/>
  </xdr:oneCellAnchor>
  <xdr:oneCellAnchor>
    <xdr:from>
      <xdr:col>2</xdr:col>
      <xdr:colOff>3199377</xdr:colOff>
      <xdr:row>5</xdr:row>
      <xdr:rowOff>14950</xdr:rowOff>
    </xdr:from>
    <xdr:ext cx="4825039" cy="399405"/>
    <xdr:sp macro="" textlink="">
      <xdr:nvSpPr>
        <xdr:cNvPr id="10" name="9 Rectángulo"/>
        <xdr:cNvSpPr/>
      </xdr:nvSpPr>
      <xdr:spPr>
        <a:xfrm>
          <a:off x="5366315" y="967450"/>
          <a:ext cx="4825039" cy="399405"/>
        </a:xfrm>
        <a:prstGeom prst="rect">
          <a:avLst/>
        </a:prstGeom>
        <a:noFill/>
      </xdr:spPr>
      <xdr:txBody>
        <a:bodyPr wrap="none" lIns="91440" tIns="45720" rIns="91440" bIns="45720">
          <a:spAutoFit/>
        </a:bodyPr>
        <a:lstStyle/>
        <a:p>
          <a:pPr algn="ctr"/>
          <a:r>
            <a:rPr lang="es-ES" sz="18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rPr>
            <a:t>PRESUPUESTO Y FUENTES DE FINANCIACIÓN</a:t>
          </a:r>
        </a:p>
      </xdr:txBody>
    </xdr:sp>
    <xdr:clientData/>
  </xdr:oneCellAnchor>
  <xdr:twoCellAnchor>
    <xdr:from>
      <xdr:col>9</xdr:col>
      <xdr:colOff>1238251</xdr:colOff>
      <xdr:row>5</xdr:row>
      <xdr:rowOff>169955</xdr:rowOff>
    </xdr:from>
    <xdr:to>
      <xdr:col>12</xdr:col>
      <xdr:colOff>6226</xdr:colOff>
      <xdr:row>6</xdr:row>
      <xdr:rowOff>357187</xdr:rowOff>
    </xdr:to>
    <xdr:sp macro="" textlink="">
      <xdr:nvSpPr>
        <xdr:cNvPr id="11" name="10 Rectángulo redondeado">
          <a:hlinkClick xmlns:r="http://schemas.openxmlformats.org/officeDocument/2006/relationships" r:id="rId1"/>
        </xdr:cNvPr>
        <xdr:cNvSpPr/>
      </xdr:nvSpPr>
      <xdr:spPr>
        <a:xfrm>
          <a:off x="15704345" y="1122455"/>
          <a:ext cx="2256506" cy="377732"/>
        </a:xfrm>
        <a:prstGeom prst="roundRect">
          <a:avLst/>
        </a:prstGeom>
        <a:solidFill>
          <a:srgbClr val="0D4808"/>
        </a:solidFill>
      </xdr:spPr>
      <xdr:style>
        <a:lnRef idx="3">
          <a:schemeClr val="lt1"/>
        </a:lnRef>
        <a:fillRef idx="1">
          <a:schemeClr val="accent4"/>
        </a:fillRef>
        <a:effectRef idx="1">
          <a:schemeClr val="accent4"/>
        </a:effectRef>
        <a:fontRef idx="minor">
          <a:schemeClr val="lt1"/>
        </a:fontRef>
      </xdr:style>
      <xdr:txBody>
        <a:bodyPr vertOverflow="clip" rtlCol="0" anchor="ctr"/>
        <a:lstStyle/>
        <a:p>
          <a:pPr algn="ctr"/>
          <a:r>
            <a:rPr lang="es-CO" sz="1200" b="1">
              <a:solidFill>
                <a:schemeClr val="bg1"/>
              </a:solidFill>
              <a:latin typeface="Segoe UI Symbol" panose="020B0502040204020203" pitchFamily="34" charset="0"/>
              <a:ea typeface="Segoe UI Symbol" panose="020B0502040204020203" pitchFamily="34" charset="0"/>
            </a:rPr>
            <a:t>Regresar al índice</a:t>
          </a:r>
        </a:p>
      </xdr:txBody>
    </xdr:sp>
    <xdr:clientData/>
  </xdr:twoCellAnchor>
  <xdr:twoCellAnchor editAs="oneCell">
    <xdr:from>
      <xdr:col>0</xdr:col>
      <xdr:colOff>425824</xdr:colOff>
      <xdr:row>1</xdr:row>
      <xdr:rowOff>74939</xdr:rowOff>
    </xdr:from>
    <xdr:to>
      <xdr:col>1</xdr:col>
      <xdr:colOff>1238249</xdr:colOff>
      <xdr:row>6</xdr:row>
      <xdr:rowOff>71436</xdr:rowOff>
    </xdr:to>
    <xdr:pic>
      <xdr:nvPicPr>
        <xdr:cNvPr id="7" name="6 Imagen"/>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25824" y="265439"/>
          <a:ext cx="1502988" cy="948997"/>
        </a:xfrm>
        <a:prstGeom prst="rect">
          <a:avLst/>
        </a:prstGeom>
        <a:noFill/>
        <a:ln>
          <a:noFill/>
        </a:ln>
      </xdr:spPr>
    </xdr:pic>
    <xdr:clientData/>
  </xdr:twoCellAnchor>
  <xdr:twoCellAnchor>
    <xdr:from>
      <xdr:col>3</xdr:col>
      <xdr:colOff>154781</xdr:colOff>
      <xdr:row>16</xdr:row>
      <xdr:rowOff>154781</xdr:rowOff>
    </xdr:from>
    <xdr:to>
      <xdr:col>7</xdr:col>
      <xdr:colOff>773906</xdr:colOff>
      <xdr:row>19</xdr:row>
      <xdr:rowOff>83344</xdr:rowOff>
    </xdr:to>
    <xdr:sp macro="" textlink="">
      <xdr:nvSpPr>
        <xdr:cNvPr id="2" name="CuadroTexto 1"/>
        <xdr:cNvSpPr txBox="1"/>
      </xdr:nvSpPr>
      <xdr:spPr>
        <a:xfrm>
          <a:off x="6977062" y="4667250"/>
          <a:ext cx="4107657" cy="845344"/>
        </a:xfrm>
        <a:prstGeom prst="rect">
          <a:avLst/>
        </a:prstGeom>
        <a:solidFill>
          <a:schemeClr val="bg1">
            <a:lumMod val="95000"/>
          </a:schemeClr>
        </a:solidFill>
        <a:ln w="9525" cmpd="sng">
          <a:solidFill>
            <a:srgbClr val="0D4808"/>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400" b="1">
              <a:solidFill>
                <a:srgbClr val="0D4808"/>
              </a:solidFill>
            </a:rPr>
            <a:t>CONVENCIONES:</a:t>
          </a:r>
        </a:p>
        <a:p>
          <a:r>
            <a:rPr lang="es-CO" sz="1400" b="1">
              <a:solidFill>
                <a:srgbClr val="0D4808"/>
              </a:solidFill>
            </a:rPr>
            <a:t>R.INV: Recursos de Inversión</a:t>
          </a:r>
        </a:p>
        <a:p>
          <a:r>
            <a:rPr lang="es-CO" sz="1400" b="1">
              <a:solidFill>
                <a:srgbClr val="0D4808"/>
              </a:solidFill>
            </a:rPr>
            <a:t>R. AG:</a:t>
          </a:r>
          <a:r>
            <a:rPr lang="es-CO" sz="1400" b="1" baseline="0">
              <a:solidFill>
                <a:srgbClr val="0D4808"/>
              </a:solidFill>
            </a:rPr>
            <a:t> Recursos autogestionados (por gestionar)</a:t>
          </a:r>
          <a:endParaRPr lang="es-CO" sz="1400" b="1">
            <a:solidFill>
              <a:srgbClr val="0D4808"/>
            </a:solidFill>
          </a:endParaRPr>
        </a:p>
      </xdr:txBody>
    </xdr:sp>
    <xdr:clientData/>
  </xdr:twoCellAnchor>
  <xdr:twoCellAnchor>
    <xdr:from>
      <xdr:col>1</xdr:col>
      <xdr:colOff>11906</xdr:colOff>
      <xdr:row>17</xdr:row>
      <xdr:rowOff>35718</xdr:rowOff>
    </xdr:from>
    <xdr:to>
      <xdr:col>2</xdr:col>
      <xdr:colOff>4560094</xdr:colOff>
      <xdr:row>17</xdr:row>
      <xdr:rowOff>404813</xdr:rowOff>
    </xdr:to>
    <xdr:sp macro="" textlink="">
      <xdr:nvSpPr>
        <xdr:cNvPr id="3" name="Rectángulo redondeado 2">
          <a:hlinkClick xmlns:r="http://schemas.openxmlformats.org/officeDocument/2006/relationships" r:id="rId3"/>
        </xdr:cNvPr>
        <xdr:cNvSpPr/>
      </xdr:nvSpPr>
      <xdr:spPr>
        <a:xfrm>
          <a:off x="702469" y="4762499"/>
          <a:ext cx="5810250" cy="369095"/>
        </a:xfrm>
        <a:prstGeom prst="roundRect">
          <a:avLst/>
        </a:prstGeom>
        <a:solidFill>
          <a:srgbClr val="167C0E"/>
        </a:solidFill>
        <a:ln>
          <a:solidFill>
            <a:srgbClr val="0D4808"/>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s-CO" sz="1600" b="1" i="0" u="none" strike="noStrike">
              <a:solidFill>
                <a:schemeClr val="lt1"/>
              </a:solidFill>
              <a:effectLst/>
              <a:latin typeface="+mn-lt"/>
              <a:ea typeface="+mn-ea"/>
              <a:cs typeface="+mn-cs"/>
            </a:rPr>
            <a:t>PRESUPUESTO DETALLADO DEL PROYECTO VIGENCIA INICIAL</a:t>
          </a:r>
        </a:p>
      </xdr:txBody>
    </xdr:sp>
    <xdr:clientData/>
  </xdr:twoCellAnchor>
  <xdr:twoCellAnchor>
    <xdr:from>
      <xdr:col>1</xdr:col>
      <xdr:colOff>23814</xdr:colOff>
      <xdr:row>18</xdr:row>
      <xdr:rowOff>47626</xdr:rowOff>
    </xdr:from>
    <xdr:to>
      <xdr:col>2</xdr:col>
      <xdr:colOff>4548187</xdr:colOff>
      <xdr:row>19</xdr:row>
      <xdr:rowOff>154781</xdr:rowOff>
    </xdr:to>
    <xdr:sp macro="" textlink="">
      <xdr:nvSpPr>
        <xdr:cNvPr id="9" name="Rectángulo redondeado 8">
          <a:hlinkClick xmlns:r="http://schemas.openxmlformats.org/officeDocument/2006/relationships" r:id="rId4"/>
        </xdr:cNvPr>
        <xdr:cNvSpPr/>
      </xdr:nvSpPr>
      <xdr:spPr>
        <a:xfrm>
          <a:off x="714377" y="5214939"/>
          <a:ext cx="5786435" cy="369092"/>
        </a:xfrm>
        <a:prstGeom prst="roundRect">
          <a:avLst/>
        </a:prstGeom>
        <a:solidFill>
          <a:srgbClr val="167C0E"/>
        </a:solidFill>
        <a:ln>
          <a:solidFill>
            <a:srgbClr val="0D4808"/>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600" b="1" i="0" u="none" strike="noStrike">
              <a:solidFill>
                <a:schemeClr val="lt1"/>
              </a:solidFill>
              <a:effectLst/>
              <a:latin typeface="+mn-lt"/>
              <a:ea typeface="+mn-ea"/>
              <a:cs typeface="+mn-cs"/>
            </a:rPr>
            <a:t>PRESUPUESTO CON FUENTES  DE  FINANCIACIÓN POR  VIGENCIA  </a:t>
          </a:r>
          <a:r>
            <a:rPr lang="es-CO" sz="1600"/>
            <a:t> </a:t>
          </a:r>
        </a:p>
      </xdr:txBody>
    </xdr:sp>
    <xdr:clientData/>
  </xdr:twoCellAnchor>
  <xdr:twoCellAnchor>
    <xdr:from>
      <xdr:col>16</xdr:col>
      <xdr:colOff>35719</xdr:colOff>
      <xdr:row>320</xdr:row>
      <xdr:rowOff>202406</xdr:rowOff>
    </xdr:from>
    <xdr:to>
      <xdr:col>18</xdr:col>
      <xdr:colOff>535781</xdr:colOff>
      <xdr:row>325</xdr:row>
      <xdr:rowOff>47625</xdr:rowOff>
    </xdr:to>
    <xdr:sp macro="" textlink="">
      <xdr:nvSpPr>
        <xdr:cNvPr id="4" name="Flecha arriba 3">
          <a:hlinkClick xmlns:r="http://schemas.openxmlformats.org/officeDocument/2006/relationships" r:id="rId5"/>
        </xdr:cNvPr>
        <xdr:cNvSpPr/>
      </xdr:nvSpPr>
      <xdr:spPr>
        <a:xfrm>
          <a:off x="17847469" y="53197125"/>
          <a:ext cx="2166937" cy="1559719"/>
        </a:xfrm>
        <a:prstGeom prst="upArrow">
          <a:avLst/>
        </a:prstGeom>
        <a:solidFill>
          <a:srgbClr val="167C0E"/>
        </a:solidFill>
        <a:ln>
          <a:solidFill>
            <a:srgbClr val="0D4808"/>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2000" b="1"/>
            <a:t>VOLVER ARRIBA</a:t>
          </a:r>
        </a:p>
      </xdr:txBody>
    </xdr:sp>
    <xdr:clientData/>
  </xdr:twoCellAnchor>
</xdr:wsDr>
</file>

<file path=xl/drawings/drawing6.xml><?xml version="1.0" encoding="utf-8"?>
<xdr:wsDr xmlns:xdr="http://schemas.openxmlformats.org/drawingml/2006/spreadsheetDrawing" xmlns:a="http://schemas.openxmlformats.org/drawingml/2006/main">
  <xdr:oneCellAnchor>
    <xdr:from>
      <xdr:col>2</xdr:col>
      <xdr:colOff>184439</xdr:colOff>
      <xdr:row>1</xdr:row>
      <xdr:rowOff>28575</xdr:rowOff>
    </xdr:from>
    <xdr:ext cx="5286640" cy="808683"/>
    <xdr:sp macro="" textlink="">
      <xdr:nvSpPr>
        <xdr:cNvPr id="7" name="6 Rectángulo"/>
        <xdr:cNvSpPr/>
      </xdr:nvSpPr>
      <xdr:spPr>
        <a:xfrm>
          <a:off x="1450704" y="219075"/>
          <a:ext cx="5286640" cy="808683"/>
        </a:xfrm>
        <a:prstGeom prst="rect">
          <a:avLst/>
        </a:prstGeom>
        <a:noFill/>
      </xdr:spPr>
      <xdr:txBody>
        <a:bodyPr wrap="none" lIns="91440" tIns="45720" rIns="91440" bIns="45720">
          <a:spAutoFit/>
        </a:bodyPr>
        <a:lstStyle/>
        <a:p>
          <a:pPr algn="ctr"/>
          <a:r>
            <a:rPr lang="es-ES" sz="1400" b="1" cap="none" spc="0">
              <a:ln>
                <a:noFill/>
              </a:ln>
              <a:solidFill>
                <a:schemeClr val="bg1"/>
              </a:solidFill>
              <a:effectLst/>
              <a:latin typeface="Segoe UI Symbol" panose="020B0502040204020203" pitchFamily="34" charset="0"/>
              <a:ea typeface="Segoe UI Symbol" panose="020B0502040204020203" pitchFamily="34" charset="0"/>
            </a:rPr>
            <a:t>PLANEACIÓN</a:t>
          </a:r>
        </a:p>
        <a:p>
          <a:pPr algn="ctr"/>
          <a:r>
            <a:rPr lang="es-ES" sz="1400" b="1" cap="none" spc="0">
              <a:ln>
                <a:noFill/>
              </a:ln>
              <a:solidFill>
                <a:schemeClr val="bg1"/>
              </a:solidFill>
              <a:effectLst/>
              <a:latin typeface="Segoe UI Symbol" panose="020B0502040204020203" pitchFamily="34" charset="0"/>
              <a:ea typeface="Segoe UI Symbol" panose="020B0502040204020203" pitchFamily="34" charset="0"/>
            </a:rPr>
            <a:t>PLAN DE DESARROLLO INSTITUCIONAL</a:t>
          </a:r>
        </a:p>
        <a:p>
          <a:pPr algn="ctr"/>
          <a:r>
            <a:rPr lang="es-ES" sz="1400" b="1" cap="none" spc="0">
              <a:ln>
                <a:noFill/>
              </a:ln>
              <a:solidFill>
                <a:schemeClr val="bg1"/>
              </a:solidFill>
              <a:effectLst/>
              <a:latin typeface="Segoe UI Symbol" panose="020B0502040204020203" pitchFamily="34" charset="0"/>
              <a:ea typeface="Segoe UI Symbol" panose="020B0502040204020203" pitchFamily="34" charset="0"/>
            </a:rPr>
            <a:t>FICHA DE FORMULACIÓN DE PROYECTOS</a:t>
          </a:r>
          <a:r>
            <a:rPr lang="es-ES" sz="1400" b="1" cap="none" spc="0" baseline="0">
              <a:ln>
                <a:noFill/>
              </a:ln>
              <a:solidFill>
                <a:schemeClr val="bg1"/>
              </a:solidFill>
              <a:effectLst/>
              <a:latin typeface="Segoe UI Symbol" panose="020B0502040204020203" pitchFamily="34" charset="0"/>
              <a:ea typeface="Segoe UI Symbol" panose="020B0502040204020203" pitchFamily="34" charset="0"/>
            </a:rPr>
            <a:t> DEL PDI 2020 - 2022</a:t>
          </a:r>
          <a:endParaRPr lang="es-ES" sz="1400" b="1" cap="none" spc="0">
            <a:ln>
              <a:noFill/>
            </a:ln>
            <a:solidFill>
              <a:schemeClr val="bg1"/>
            </a:solidFill>
            <a:effectLst/>
            <a:latin typeface="Segoe UI Symbol" panose="020B0502040204020203" pitchFamily="34" charset="0"/>
            <a:ea typeface="Segoe UI Symbol" panose="020B0502040204020203" pitchFamily="34" charset="0"/>
          </a:endParaRPr>
        </a:p>
      </xdr:txBody>
    </xdr:sp>
    <xdr:clientData/>
  </xdr:oneCellAnchor>
  <xdr:oneCellAnchor>
    <xdr:from>
      <xdr:col>2</xdr:col>
      <xdr:colOff>1065002</xdr:colOff>
      <xdr:row>5</xdr:row>
      <xdr:rowOff>95250</xdr:rowOff>
    </xdr:from>
    <xdr:ext cx="3727495" cy="399405"/>
    <xdr:sp macro="" textlink="">
      <xdr:nvSpPr>
        <xdr:cNvPr id="8" name="7 Rectángulo"/>
        <xdr:cNvSpPr/>
      </xdr:nvSpPr>
      <xdr:spPr>
        <a:xfrm>
          <a:off x="2331267" y="1047750"/>
          <a:ext cx="3727495" cy="399405"/>
        </a:xfrm>
        <a:prstGeom prst="rect">
          <a:avLst/>
        </a:prstGeom>
        <a:noFill/>
      </xdr:spPr>
      <xdr:txBody>
        <a:bodyPr wrap="none" lIns="91440" tIns="45720" rIns="91440" bIns="45720">
          <a:spAutoFit/>
        </a:bodyPr>
        <a:lstStyle/>
        <a:p>
          <a:pPr algn="ctr"/>
          <a:r>
            <a:rPr lang="es-ES" sz="18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rPr>
            <a:t>ANÁLIS</a:t>
          </a:r>
          <a:r>
            <a:rPr lang="es-ES" sz="1800" b="0" cap="none" spc="0" baseline="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rPr>
            <a:t> DEL IMPACTO AMBIENTAL</a:t>
          </a:r>
          <a:endParaRPr lang="es-ES" sz="18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endParaRPr>
        </a:p>
      </xdr:txBody>
    </xdr:sp>
    <xdr:clientData/>
  </xdr:oneCellAnchor>
  <xdr:twoCellAnchor>
    <xdr:from>
      <xdr:col>8</xdr:col>
      <xdr:colOff>549087</xdr:colOff>
      <xdr:row>5</xdr:row>
      <xdr:rowOff>179294</xdr:rowOff>
    </xdr:from>
    <xdr:to>
      <xdr:col>11</xdr:col>
      <xdr:colOff>224117</xdr:colOff>
      <xdr:row>6</xdr:row>
      <xdr:rowOff>291353</xdr:rowOff>
    </xdr:to>
    <xdr:sp macro="" textlink="">
      <xdr:nvSpPr>
        <xdr:cNvPr id="9" name="8 Rectángulo redondeado">
          <a:hlinkClick xmlns:r="http://schemas.openxmlformats.org/officeDocument/2006/relationships" r:id="rId1"/>
        </xdr:cNvPr>
        <xdr:cNvSpPr/>
      </xdr:nvSpPr>
      <xdr:spPr>
        <a:xfrm>
          <a:off x="7720852" y="1131794"/>
          <a:ext cx="2241177" cy="302559"/>
        </a:xfrm>
        <a:prstGeom prst="roundRect">
          <a:avLst/>
        </a:prstGeom>
        <a:solidFill>
          <a:srgbClr val="0D4808"/>
        </a:solidFill>
      </xdr:spPr>
      <xdr:style>
        <a:lnRef idx="3">
          <a:schemeClr val="lt1"/>
        </a:lnRef>
        <a:fillRef idx="1">
          <a:schemeClr val="accent4"/>
        </a:fillRef>
        <a:effectRef idx="1">
          <a:schemeClr val="accent4"/>
        </a:effectRef>
        <a:fontRef idx="minor">
          <a:schemeClr val="lt1"/>
        </a:fontRef>
      </xdr:style>
      <xdr:txBody>
        <a:bodyPr vertOverflow="clip" rtlCol="0" anchor="ctr"/>
        <a:lstStyle/>
        <a:p>
          <a:pPr algn="ctr">
            <a:buFont typeface="Arial" pitchFamily="34" charset="0"/>
            <a:buNone/>
          </a:pPr>
          <a:r>
            <a:rPr lang="es-CO" sz="1600" b="1">
              <a:solidFill>
                <a:schemeClr val="bg1"/>
              </a:solidFill>
              <a:latin typeface="Segoe UI Symbol" panose="020B0502040204020203" pitchFamily="34" charset="0"/>
              <a:ea typeface="Segoe UI Symbol" panose="020B0502040204020203" pitchFamily="34" charset="0"/>
            </a:rPr>
            <a:t>Regresar al índice</a:t>
          </a:r>
        </a:p>
      </xdr:txBody>
    </xdr:sp>
    <xdr:clientData/>
  </xdr:twoCellAnchor>
  <xdr:twoCellAnchor editAs="oneCell">
    <xdr:from>
      <xdr:col>1</xdr:col>
      <xdr:colOff>11206</xdr:colOff>
      <xdr:row>1</xdr:row>
      <xdr:rowOff>123265</xdr:rowOff>
    </xdr:from>
    <xdr:to>
      <xdr:col>1</xdr:col>
      <xdr:colOff>974912</xdr:colOff>
      <xdr:row>5</xdr:row>
      <xdr:rowOff>78441</xdr:rowOff>
    </xdr:to>
    <xdr:pic>
      <xdr:nvPicPr>
        <xdr:cNvPr id="11" name="10 Imagen"/>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0500" y="313765"/>
          <a:ext cx="963706" cy="717176"/>
        </a:xfrm>
        <a:prstGeom prst="rect">
          <a:avLst/>
        </a:prstGeom>
        <a:noFill/>
        <a:ln>
          <a:noFill/>
        </a:ln>
      </xdr:spPr>
    </xdr:pic>
    <xdr:clientData/>
  </xdr:twoCellAnchor>
</xdr:wsDr>
</file>

<file path=xl/drawings/drawing7.xml><?xml version="1.0" encoding="utf-8"?>
<xdr:wsDr xmlns:xdr="http://schemas.openxmlformats.org/drawingml/2006/spreadsheetDrawing" xmlns:a="http://schemas.openxmlformats.org/drawingml/2006/main">
  <xdr:oneCellAnchor>
    <xdr:from>
      <xdr:col>1</xdr:col>
      <xdr:colOff>0</xdr:colOff>
      <xdr:row>1</xdr:row>
      <xdr:rowOff>31748</xdr:rowOff>
    </xdr:from>
    <xdr:ext cx="4823565" cy="749821"/>
    <xdr:sp macro="" textlink="">
      <xdr:nvSpPr>
        <xdr:cNvPr id="12" name="11 Rectángulo"/>
        <xdr:cNvSpPr/>
      </xdr:nvSpPr>
      <xdr:spPr>
        <a:xfrm>
          <a:off x="1802157" y="222248"/>
          <a:ext cx="4823565" cy="749821"/>
        </a:xfrm>
        <a:prstGeom prst="rect">
          <a:avLst/>
        </a:prstGeom>
        <a:noFill/>
      </xdr:spPr>
      <xdr:txBody>
        <a:bodyPr wrap="none" lIns="91440" tIns="45720" rIns="91440" bIns="45720">
          <a:spAutoFit/>
        </a:bodyPr>
        <a:lstStyle/>
        <a:p>
          <a:pPr algn="ctr"/>
          <a:r>
            <a:rPr lang="es-ES" sz="1400" b="1" cap="none" spc="0">
              <a:ln>
                <a:noFill/>
              </a:ln>
              <a:solidFill>
                <a:schemeClr val="bg1"/>
              </a:solidFill>
              <a:effectLst/>
            </a:rPr>
            <a:t>PLANEACIÓN</a:t>
          </a:r>
        </a:p>
        <a:p>
          <a:pPr algn="ctr"/>
          <a:r>
            <a:rPr lang="es-ES" sz="1400" b="1" cap="none" spc="0">
              <a:ln>
                <a:noFill/>
              </a:ln>
              <a:solidFill>
                <a:schemeClr val="bg1"/>
              </a:solidFill>
              <a:effectLst/>
            </a:rPr>
            <a:t>PLAN DE DESARROLLO INSTITUCIONAL</a:t>
          </a:r>
        </a:p>
        <a:p>
          <a:pPr algn="ctr"/>
          <a:r>
            <a:rPr lang="es-ES" sz="1400" b="1" cap="none" spc="0">
              <a:ln>
                <a:noFill/>
              </a:ln>
              <a:solidFill>
                <a:schemeClr val="bg1"/>
              </a:solidFill>
              <a:effectLst/>
            </a:rPr>
            <a:t>FICHA DE FORMULACIÓN DE PROYECTOS DEL PDI 2020 - 2022</a:t>
          </a:r>
        </a:p>
      </xdr:txBody>
    </xdr:sp>
    <xdr:clientData/>
  </xdr:oneCellAnchor>
  <xdr:oneCellAnchor>
    <xdr:from>
      <xdr:col>1</xdr:col>
      <xdr:colOff>445996</xdr:colOff>
      <xdr:row>5</xdr:row>
      <xdr:rowOff>52916</xdr:rowOff>
    </xdr:from>
    <xdr:ext cx="3775777" cy="374141"/>
    <xdr:sp macro="" textlink="">
      <xdr:nvSpPr>
        <xdr:cNvPr id="13" name="12 Rectángulo"/>
        <xdr:cNvSpPr/>
      </xdr:nvSpPr>
      <xdr:spPr>
        <a:xfrm>
          <a:off x="2082055" y="1005416"/>
          <a:ext cx="3775777" cy="374141"/>
        </a:xfrm>
        <a:prstGeom prst="rect">
          <a:avLst/>
        </a:prstGeom>
        <a:noFill/>
      </xdr:spPr>
      <xdr:txBody>
        <a:bodyPr wrap="none" lIns="91440" tIns="45720" rIns="91440" bIns="45720">
          <a:spAutoFit/>
        </a:bodyPr>
        <a:lstStyle/>
        <a:p>
          <a:pPr algn="ctr"/>
          <a:r>
            <a:rPr lang="es-ES" sz="1800" b="0" cap="none" spc="0">
              <a:ln w="18415" cmpd="sng">
                <a:solidFill>
                  <a:srgbClr val="FFFFFF"/>
                </a:solidFill>
                <a:prstDash val="solid"/>
              </a:ln>
              <a:solidFill>
                <a:srgbClr val="FFFFFF"/>
              </a:solidFill>
              <a:effectLst>
                <a:outerShdw blurRad="63500" dir="3600000" algn="tl" rotWithShape="0">
                  <a:srgbClr val="000000">
                    <a:alpha val="70000"/>
                  </a:srgbClr>
                </a:outerShdw>
              </a:effectLst>
            </a:rPr>
            <a:t>BENEFICIOS SOCIALES Y ECONÓMICOS</a:t>
          </a:r>
        </a:p>
      </xdr:txBody>
    </xdr:sp>
    <xdr:clientData/>
  </xdr:oneCellAnchor>
  <xdr:twoCellAnchor>
    <xdr:from>
      <xdr:col>6</xdr:col>
      <xdr:colOff>896470</xdr:colOff>
      <xdr:row>5</xdr:row>
      <xdr:rowOff>145676</xdr:rowOff>
    </xdr:from>
    <xdr:to>
      <xdr:col>9</xdr:col>
      <xdr:colOff>78441</xdr:colOff>
      <xdr:row>6</xdr:row>
      <xdr:rowOff>291353</xdr:rowOff>
    </xdr:to>
    <xdr:sp macro="" textlink="">
      <xdr:nvSpPr>
        <xdr:cNvPr id="14" name="13 Rectángulo redondeado">
          <a:hlinkClick xmlns:r="http://schemas.openxmlformats.org/officeDocument/2006/relationships" r:id="rId1"/>
        </xdr:cNvPr>
        <xdr:cNvSpPr/>
      </xdr:nvSpPr>
      <xdr:spPr>
        <a:xfrm>
          <a:off x="8180294" y="1098176"/>
          <a:ext cx="2162735" cy="336177"/>
        </a:xfrm>
        <a:prstGeom prst="roundRect">
          <a:avLst/>
        </a:prstGeom>
        <a:solidFill>
          <a:srgbClr val="0D4808"/>
        </a:solidFill>
      </xdr:spPr>
      <xdr:style>
        <a:lnRef idx="3">
          <a:schemeClr val="lt1"/>
        </a:lnRef>
        <a:fillRef idx="1">
          <a:schemeClr val="accent4"/>
        </a:fillRef>
        <a:effectRef idx="1">
          <a:schemeClr val="accent4"/>
        </a:effectRef>
        <a:fontRef idx="minor">
          <a:schemeClr val="lt1"/>
        </a:fontRef>
      </xdr:style>
      <xdr:txBody>
        <a:bodyPr vertOverflow="clip" rtlCol="0" anchor="ctr"/>
        <a:lstStyle/>
        <a:p>
          <a:pPr algn="ctr">
            <a:buFont typeface="Arial" pitchFamily="34" charset="0"/>
            <a:buNone/>
          </a:pPr>
          <a:r>
            <a:rPr lang="es-CO" sz="1600" b="1">
              <a:solidFill>
                <a:schemeClr val="bg1"/>
              </a:solidFill>
              <a:latin typeface="Segoe UI Symbol" panose="020B0502040204020203" pitchFamily="34" charset="0"/>
              <a:ea typeface="Segoe UI Symbol" panose="020B0502040204020203" pitchFamily="34" charset="0"/>
            </a:rPr>
            <a:t>Regresar al índice</a:t>
          </a:r>
        </a:p>
      </xdr:txBody>
    </xdr:sp>
    <xdr:clientData/>
  </xdr:twoCellAnchor>
  <xdr:twoCellAnchor editAs="oneCell">
    <xdr:from>
      <xdr:col>0</xdr:col>
      <xdr:colOff>168089</xdr:colOff>
      <xdr:row>1</xdr:row>
      <xdr:rowOff>168088</xdr:rowOff>
    </xdr:from>
    <xdr:to>
      <xdr:col>0</xdr:col>
      <xdr:colOff>1131795</xdr:colOff>
      <xdr:row>5</xdr:row>
      <xdr:rowOff>123264</xdr:rowOff>
    </xdr:to>
    <xdr:pic>
      <xdr:nvPicPr>
        <xdr:cNvPr id="7" name="6 Imagen"/>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8089" y="358588"/>
          <a:ext cx="963706" cy="717176"/>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oneCellAnchor>
    <xdr:from>
      <xdr:col>5</xdr:col>
      <xdr:colOff>365125</xdr:colOff>
      <xdr:row>0</xdr:row>
      <xdr:rowOff>171826</xdr:rowOff>
    </xdr:from>
    <xdr:ext cx="8768225" cy="1013547"/>
    <xdr:sp macro="" textlink="">
      <xdr:nvSpPr>
        <xdr:cNvPr id="8" name="7 Rectángulo"/>
        <xdr:cNvSpPr/>
      </xdr:nvSpPr>
      <xdr:spPr>
        <a:xfrm>
          <a:off x="6826250" y="171826"/>
          <a:ext cx="8768225" cy="1013547"/>
        </a:xfrm>
        <a:prstGeom prst="rect">
          <a:avLst/>
        </a:prstGeom>
        <a:noFill/>
      </xdr:spPr>
      <xdr:txBody>
        <a:bodyPr wrap="square" lIns="91440" tIns="45720" rIns="91440" bIns="45720">
          <a:spAutoFit/>
        </a:bodyPr>
        <a:lstStyle/>
        <a:p>
          <a:pPr algn="ctr"/>
          <a:r>
            <a:rPr lang="es-ES" sz="1800" b="1" cap="none" spc="0">
              <a:ln>
                <a:noFill/>
              </a:ln>
              <a:solidFill>
                <a:schemeClr val="bg1"/>
              </a:solidFill>
              <a:effectLst/>
              <a:latin typeface="Segoe UI Symbol" panose="020B0502040204020203" pitchFamily="34" charset="0"/>
              <a:ea typeface="Segoe UI Symbol" panose="020B0502040204020203" pitchFamily="34" charset="0"/>
            </a:rPr>
            <a:t>PLANEACIÓN</a:t>
          </a:r>
        </a:p>
        <a:p>
          <a:pPr algn="ctr"/>
          <a:r>
            <a:rPr lang="es-ES" sz="1800" b="1" cap="none" spc="0">
              <a:ln>
                <a:noFill/>
              </a:ln>
              <a:solidFill>
                <a:schemeClr val="bg1"/>
              </a:solidFill>
              <a:effectLst/>
              <a:latin typeface="Segoe UI Symbol" panose="020B0502040204020203" pitchFamily="34" charset="0"/>
              <a:ea typeface="Segoe UI Symbol" panose="020B0502040204020203" pitchFamily="34" charset="0"/>
            </a:rPr>
            <a:t>PLAN DE DESARROLLO INSTITUCIONAL</a:t>
          </a:r>
        </a:p>
        <a:p>
          <a:pPr algn="ctr"/>
          <a:r>
            <a:rPr lang="es-ES" sz="1800" b="1" cap="none" spc="0">
              <a:ln>
                <a:noFill/>
              </a:ln>
              <a:solidFill>
                <a:schemeClr val="bg1"/>
              </a:solidFill>
              <a:effectLst/>
              <a:latin typeface="Segoe UI Symbol" panose="020B0502040204020203" pitchFamily="34" charset="0"/>
              <a:ea typeface="Segoe UI Symbol" panose="020B0502040204020203" pitchFamily="34" charset="0"/>
            </a:rPr>
            <a:t>FICHA DE ACTUALIZACIÓN DE PROYECTOS</a:t>
          </a:r>
          <a:r>
            <a:rPr lang="es-ES" sz="1800" b="1" cap="none" spc="0" baseline="0">
              <a:ln>
                <a:noFill/>
              </a:ln>
              <a:solidFill>
                <a:schemeClr val="bg1"/>
              </a:solidFill>
              <a:effectLst/>
              <a:latin typeface="Segoe UI Symbol" panose="020B0502040204020203" pitchFamily="34" charset="0"/>
              <a:ea typeface="Segoe UI Symbol" panose="020B0502040204020203" pitchFamily="34" charset="0"/>
            </a:rPr>
            <a:t> DEL PDI 2018 - 2019</a:t>
          </a:r>
          <a:endParaRPr lang="es-ES" sz="1800" b="1" cap="none" spc="0">
            <a:ln>
              <a:noFill/>
            </a:ln>
            <a:solidFill>
              <a:schemeClr val="bg1"/>
            </a:solidFill>
            <a:effectLst/>
            <a:latin typeface="Segoe UI Symbol" panose="020B0502040204020203" pitchFamily="34" charset="0"/>
            <a:ea typeface="Segoe UI Symbol" panose="020B0502040204020203" pitchFamily="34" charset="0"/>
          </a:endParaRPr>
        </a:p>
      </xdr:txBody>
    </xdr:sp>
    <xdr:clientData/>
  </xdr:oneCellAnchor>
  <xdr:oneCellAnchor>
    <xdr:from>
      <xdr:col>6</xdr:col>
      <xdr:colOff>745982</xdr:colOff>
      <xdr:row>5</xdr:row>
      <xdr:rowOff>249018</xdr:rowOff>
    </xdr:from>
    <xdr:ext cx="4118180" cy="399405"/>
    <xdr:sp macro="" textlink="">
      <xdr:nvSpPr>
        <xdr:cNvPr id="9" name="8 Rectángulo"/>
        <xdr:cNvSpPr/>
      </xdr:nvSpPr>
      <xdr:spPr>
        <a:xfrm>
          <a:off x="9239107" y="1201518"/>
          <a:ext cx="4118180" cy="399405"/>
        </a:xfrm>
        <a:prstGeom prst="rect">
          <a:avLst/>
        </a:prstGeom>
        <a:noFill/>
      </xdr:spPr>
      <xdr:txBody>
        <a:bodyPr wrap="none" lIns="91440" tIns="45720" rIns="91440" bIns="45720">
          <a:spAutoFit/>
        </a:bodyPr>
        <a:lstStyle/>
        <a:p>
          <a:pPr algn="ctr"/>
          <a:r>
            <a:rPr lang="es-ES" sz="18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rPr>
            <a:t>CONTROL DE CAMBIOS AL PROYECTO</a:t>
          </a:r>
        </a:p>
      </xdr:txBody>
    </xdr:sp>
    <xdr:clientData/>
  </xdr:oneCellAnchor>
  <xdr:twoCellAnchor>
    <xdr:from>
      <xdr:col>11</xdr:col>
      <xdr:colOff>6350</xdr:colOff>
      <xdr:row>5</xdr:row>
      <xdr:rowOff>349251</xdr:rowOff>
    </xdr:from>
    <xdr:to>
      <xdr:col>13</xdr:col>
      <xdr:colOff>158750</xdr:colOff>
      <xdr:row>6</xdr:row>
      <xdr:rowOff>254002</xdr:rowOff>
    </xdr:to>
    <xdr:sp macro="" textlink="">
      <xdr:nvSpPr>
        <xdr:cNvPr id="10" name="9 Rectángulo redondeado">
          <a:hlinkClick xmlns:r="http://schemas.openxmlformats.org/officeDocument/2006/relationships" r:id="rId1"/>
        </xdr:cNvPr>
        <xdr:cNvSpPr/>
      </xdr:nvSpPr>
      <xdr:spPr>
        <a:xfrm>
          <a:off x="17135475" y="1301751"/>
          <a:ext cx="3549650" cy="365126"/>
        </a:xfrm>
        <a:prstGeom prst="roundRect">
          <a:avLst/>
        </a:prstGeom>
        <a:solidFill>
          <a:srgbClr val="0D4808"/>
        </a:solidFill>
      </xdr:spPr>
      <xdr:style>
        <a:lnRef idx="3">
          <a:schemeClr val="lt1"/>
        </a:lnRef>
        <a:fillRef idx="1">
          <a:schemeClr val="accent4"/>
        </a:fillRef>
        <a:effectRef idx="1">
          <a:schemeClr val="accent4"/>
        </a:effectRef>
        <a:fontRef idx="minor">
          <a:schemeClr val="lt1"/>
        </a:fontRef>
      </xdr:style>
      <xdr:txBody>
        <a:bodyPr vertOverflow="clip" rtlCol="0" anchor="ctr"/>
        <a:lstStyle/>
        <a:p>
          <a:pPr algn="ctr">
            <a:buFont typeface="Arial" pitchFamily="34" charset="0"/>
            <a:buNone/>
          </a:pPr>
          <a:r>
            <a:rPr lang="es-CO" sz="1600" b="1">
              <a:solidFill>
                <a:schemeClr val="bg1"/>
              </a:solidFill>
              <a:latin typeface="Segoe UI Symbol" panose="020B0502040204020203" pitchFamily="34" charset="0"/>
              <a:ea typeface="Segoe UI Symbol" panose="020B0502040204020203" pitchFamily="34" charset="0"/>
            </a:rPr>
            <a:t>Regresar al índice</a:t>
          </a:r>
        </a:p>
      </xdr:txBody>
    </xdr:sp>
    <xdr:clientData/>
  </xdr:twoCellAnchor>
  <xdr:twoCellAnchor editAs="oneCell">
    <xdr:from>
      <xdr:col>0</xdr:col>
      <xdr:colOff>414618</xdr:colOff>
      <xdr:row>1</xdr:row>
      <xdr:rowOff>134471</xdr:rowOff>
    </xdr:from>
    <xdr:to>
      <xdr:col>1</xdr:col>
      <xdr:colOff>818030</xdr:colOff>
      <xdr:row>5</xdr:row>
      <xdr:rowOff>89647</xdr:rowOff>
    </xdr:to>
    <xdr:pic>
      <xdr:nvPicPr>
        <xdr:cNvPr id="12" name="11 Imagen"/>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4618" y="324971"/>
          <a:ext cx="963706" cy="717176"/>
        </a:xfrm>
        <a:prstGeom prst="rect">
          <a:avLst/>
        </a:prstGeom>
        <a:noFill/>
        <a:ln>
          <a:noFill/>
        </a:ln>
      </xdr:spPr>
    </xdr:pic>
    <xdr:clientData/>
  </xdr:twoCellAnchor>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0</xdr:colOff>
          <xdr:row>2</xdr:row>
          <xdr:rowOff>180975</xdr:rowOff>
        </xdr:from>
        <xdr:to>
          <xdr:col>6</xdr:col>
          <xdr:colOff>9525</xdr:colOff>
          <xdr:row>2</xdr:row>
          <xdr:rowOff>180975</xdr:rowOff>
        </xdr:to>
        <xdr:sp macro="" textlink="">
          <xdr:nvSpPr>
            <xdr:cNvPr id="11265" name="Object 1" hidden="1">
              <a:extLst>
                <a:ext uri="{63B3BB69-23CF-44E3-9099-C40C66FF867C}">
                  <a14:compatExt spid="_x0000_s1126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xdr:row>
          <xdr:rowOff>266700</xdr:rowOff>
        </xdr:from>
        <xdr:to>
          <xdr:col>6</xdr:col>
          <xdr:colOff>9525</xdr:colOff>
          <xdr:row>3</xdr:row>
          <xdr:rowOff>266700</xdr:rowOff>
        </xdr:to>
        <xdr:sp macro="" textlink="">
          <xdr:nvSpPr>
            <xdr:cNvPr id="11266" name="Object 2" hidden="1">
              <a:extLst>
                <a:ext uri="{63B3BB69-23CF-44E3-9099-C40C66FF867C}">
                  <a14:compatExt spid="_x0000_s1126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6</xdr:row>
          <xdr:rowOff>0</xdr:rowOff>
        </xdr:from>
        <xdr:to>
          <xdr:col>6</xdr:col>
          <xdr:colOff>9525</xdr:colOff>
          <xdr:row>6</xdr:row>
          <xdr:rowOff>38100</xdr:rowOff>
        </xdr:to>
        <xdr:sp macro="" textlink="">
          <xdr:nvSpPr>
            <xdr:cNvPr id="11267" name="Object 3" hidden="1">
              <a:extLst>
                <a:ext uri="{63B3BB69-23CF-44E3-9099-C40C66FF867C}">
                  <a14:compatExt spid="_x0000_s1126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4</xdr:row>
          <xdr:rowOff>142875</xdr:rowOff>
        </xdr:from>
        <xdr:to>
          <xdr:col>6</xdr:col>
          <xdr:colOff>9525</xdr:colOff>
          <xdr:row>4</xdr:row>
          <xdr:rowOff>180975</xdr:rowOff>
        </xdr:to>
        <xdr:sp macro="" textlink="">
          <xdr:nvSpPr>
            <xdr:cNvPr id="11268" name="Object 4" hidden="1">
              <a:extLst>
                <a:ext uri="{63B3BB69-23CF-44E3-9099-C40C66FF867C}">
                  <a14:compatExt spid="_x0000_s1126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xdr:row>
          <xdr:rowOff>0</xdr:rowOff>
        </xdr:from>
        <xdr:to>
          <xdr:col>6</xdr:col>
          <xdr:colOff>9525</xdr:colOff>
          <xdr:row>5</xdr:row>
          <xdr:rowOff>38100</xdr:rowOff>
        </xdr:to>
        <xdr:sp macro="" textlink="">
          <xdr:nvSpPr>
            <xdr:cNvPr id="11269" name="Object 5" hidden="1">
              <a:extLst>
                <a:ext uri="{63B3BB69-23CF-44E3-9099-C40C66FF867C}">
                  <a14:compatExt spid="_x0000_s1126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xdr:row>
          <xdr:rowOff>142875</xdr:rowOff>
        </xdr:from>
        <xdr:to>
          <xdr:col>6</xdr:col>
          <xdr:colOff>9525</xdr:colOff>
          <xdr:row>5</xdr:row>
          <xdr:rowOff>180975</xdr:rowOff>
        </xdr:to>
        <xdr:sp macro="" textlink="">
          <xdr:nvSpPr>
            <xdr:cNvPr id="11270" name="Object 6" hidden="1">
              <a:extLst>
                <a:ext uri="{63B3BB69-23CF-44E3-9099-C40C66FF867C}">
                  <a14:compatExt spid="_x0000_s1127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Mi%20unidad\Ppto%20PDI%202020\Plantilla%20Presupuesto%20PDI%202020-2028.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versión"/>
      <sheetName val="Plantilla"/>
      <sheetName val="BD"/>
      <sheetName val="Listas"/>
      <sheetName val="Act (2)"/>
      <sheetName val="Obj"/>
      <sheetName val="Personas PDI"/>
    </sheetNames>
    <sheetDataSet>
      <sheetData sheetId="0"/>
      <sheetData sheetId="1"/>
      <sheetData sheetId="2"/>
      <sheetData sheetId="3"/>
      <sheetData sheetId="4"/>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1.xml.rels><?xml version="1.0" encoding="UTF-8" standalone="yes"?>
<Relationships xmlns="http://schemas.openxmlformats.org/package/2006/relationships"><Relationship Id="rId8" Type="http://schemas.openxmlformats.org/officeDocument/2006/relationships/image" Target="../media/image6.emf"/><Relationship Id="rId3" Type="http://schemas.openxmlformats.org/officeDocument/2006/relationships/oleObject" Target="../embeddings/oleObject1.bin"/><Relationship Id="rId7" Type="http://schemas.openxmlformats.org/officeDocument/2006/relationships/oleObject" Target="../embeddings/oleObject3.bin"/><Relationship Id="rId12"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drawing" Target="../drawings/drawing9.xml"/><Relationship Id="rId6" Type="http://schemas.openxmlformats.org/officeDocument/2006/relationships/image" Target="../media/image5.emf"/><Relationship Id="rId11" Type="http://schemas.openxmlformats.org/officeDocument/2006/relationships/oleObject" Target="../embeddings/oleObject6.bin"/><Relationship Id="rId5" Type="http://schemas.openxmlformats.org/officeDocument/2006/relationships/oleObject" Target="../embeddings/oleObject2.bin"/><Relationship Id="rId10" Type="http://schemas.openxmlformats.org/officeDocument/2006/relationships/oleObject" Target="../embeddings/oleObject5.bin"/><Relationship Id="rId4" Type="http://schemas.openxmlformats.org/officeDocument/2006/relationships/image" Target="../media/image4.emf"/><Relationship Id="rId9" Type="http://schemas.openxmlformats.org/officeDocument/2006/relationships/oleObject" Target="../embeddings/oleObject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theme="8" tint="-0.499984740745262"/>
  </sheetPr>
  <dimension ref="A1:M45"/>
  <sheetViews>
    <sheetView tabSelected="1" zoomScale="80" zoomScaleNormal="80" workbookViewId="0"/>
  </sheetViews>
  <sheetFormatPr baseColWidth="10" defaultColWidth="0" defaultRowHeight="15" customHeight="1" zeroHeight="1" x14ac:dyDescent="0.25"/>
  <cols>
    <col min="1" max="1" width="22.140625" style="3" customWidth="1"/>
    <col min="2" max="13" width="11.42578125" style="3" customWidth="1"/>
    <col min="14" max="16384" width="11.42578125" style="3" hidden="1"/>
  </cols>
  <sheetData>
    <row r="1" spans="1:13" x14ac:dyDescent="0.25">
      <c r="A1" s="366"/>
      <c r="B1" s="366"/>
      <c r="C1" s="366"/>
      <c r="D1" s="366"/>
      <c r="E1" s="366"/>
      <c r="F1" s="366"/>
      <c r="G1" s="366"/>
      <c r="H1" s="366"/>
      <c r="I1" s="366"/>
      <c r="J1" s="366"/>
      <c r="K1" s="366"/>
      <c r="L1" s="366"/>
      <c r="M1" s="366"/>
    </row>
    <row r="2" spans="1:13" x14ac:dyDescent="0.25">
      <c r="A2" s="366"/>
      <c r="B2" s="585"/>
      <c r="C2" s="585"/>
      <c r="D2" s="585"/>
      <c r="E2" s="585"/>
      <c r="F2" s="585"/>
      <c r="G2" s="585"/>
      <c r="H2" s="585"/>
      <c r="I2" s="585"/>
      <c r="J2" s="367"/>
      <c r="K2" s="368" t="s">
        <v>4</v>
      </c>
      <c r="L2" s="369" t="s">
        <v>9</v>
      </c>
      <c r="M2" s="366"/>
    </row>
    <row r="3" spans="1:13" x14ac:dyDescent="0.25">
      <c r="A3" s="366"/>
      <c r="B3" s="585"/>
      <c r="C3" s="585"/>
      <c r="D3" s="585"/>
      <c r="E3" s="585"/>
      <c r="F3" s="585"/>
      <c r="G3" s="585"/>
      <c r="H3" s="585"/>
      <c r="I3" s="585"/>
      <c r="J3" s="367"/>
      <c r="K3" s="370" t="s">
        <v>6</v>
      </c>
      <c r="L3" s="371">
        <v>6</v>
      </c>
      <c r="M3" s="366"/>
    </row>
    <row r="4" spans="1:13" x14ac:dyDescent="0.25">
      <c r="A4" s="366"/>
      <c r="B4" s="585"/>
      <c r="C4" s="585"/>
      <c r="D4" s="585"/>
      <c r="E4" s="585"/>
      <c r="F4" s="585"/>
      <c r="G4" s="585"/>
      <c r="H4" s="585"/>
      <c r="I4" s="585"/>
      <c r="J4" s="367"/>
      <c r="K4" s="368" t="s">
        <v>7</v>
      </c>
      <c r="L4" s="372">
        <v>43685</v>
      </c>
      <c r="M4" s="366"/>
    </row>
    <row r="5" spans="1:13" x14ac:dyDescent="0.25">
      <c r="A5" s="366"/>
      <c r="B5" s="366"/>
      <c r="C5" s="366"/>
      <c r="D5" s="366"/>
      <c r="E5" s="366"/>
      <c r="F5" s="366"/>
      <c r="G5" s="366"/>
      <c r="H5" s="366"/>
      <c r="I5" s="366"/>
      <c r="J5" s="366"/>
      <c r="K5" s="368" t="s">
        <v>8</v>
      </c>
      <c r="L5" s="369" t="s">
        <v>102</v>
      </c>
      <c r="M5" s="366"/>
    </row>
    <row r="6" spans="1:13" x14ac:dyDescent="0.25">
      <c r="A6" s="366"/>
      <c r="B6" s="366"/>
      <c r="C6" s="366"/>
      <c r="D6" s="366"/>
      <c r="E6" s="366"/>
      <c r="F6" s="366"/>
      <c r="G6" s="366"/>
      <c r="H6" s="366"/>
      <c r="I6" s="366"/>
      <c r="J6" s="366"/>
      <c r="K6" s="366"/>
      <c r="L6" s="366"/>
      <c r="M6" s="366"/>
    </row>
    <row r="7" spans="1:13" x14ac:dyDescent="0.25">
      <c r="A7" s="366"/>
      <c r="B7" s="366"/>
      <c r="C7" s="366"/>
      <c r="D7" s="366"/>
      <c r="E7" s="366"/>
      <c r="F7" s="366"/>
      <c r="G7" s="366"/>
      <c r="H7" s="366"/>
      <c r="I7" s="366"/>
      <c r="J7" s="366"/>
      <c r="K7" s="366"/>
      <c r="L7" s="366"/>
      <c r="M7" s="366"/>
    </row>
    <row r="8" spans="1:13" x14ac:dyDescent="0.25">
      <c r="A8" s="366"/>
      <c r="B8" s="366"/>
      <c r="C8" s="366"/>
      <c r="D8" s="366"/>
      <c r="E8" s="366"/>
      <c r="F8" s="366"/>
      <c r="G8" s="366"/>
      <c r="H8" s="366"/>
      <c r="I8" s="366"/>
      <c r="J8" s="366"/>
      <c r="K8" s="366"/>
      <c r="L8" s="366"/>
      <c r="M8" s="366"/>
    </row>
    <row r="9" spans="1:13" x14ac:dyDescent="0.25">
      <c r="A9" s="366"/>
      <c r="B9" s="366"/>
      <c r="C9" s="366"/>
      <c r="D9" s="366"/>
      <c r="E9" s="366"/>
      <c r="F9" s="366"/>
      <c r="G9" s="366"/>
      <c r="H9" s="366"/>
      <c r="I9" s="366"/>
      <c r="J9" s="366"/>
      <c r="K9" s="366"/>
      <c r="L9" s="366"/>
      <c r="M9" s="366"/>
    </row>
    <row r="10" spans="1:13" x14ac:dyDescent="0.25">
      <c r="A10" s="366"/>
      <c r="B10" s="366"/>
      <c r="C10" s="366"/>
      <c r="D10" s="366"/>
      <c r="E10" s="366"/>
      <c r="F10" s="366"/>
      <c r="G10" s="366"/>
      <c r="H10" s="366"/>
      <c r="I10" s="366"/>
      <c r="J10" s="366"/>
      <c r="K10" s="366"/>
      <c r="L10" s="366"/>
      <c r="M10" s="366"/>
    </row>
    <row r="11" spans="1:13" x14ac:dyDescent="0.25">
      <c r="A11" s="366"/>
      <c r="B11" s="366"/>
      <c r="C11" s="366"/>
      <c r="D11" s="366"/>
      <c r="E11" s="366"/>
      <c r="F11" s="366"/>
      <c r="G11" s="366"/>
      <c r="H11" s="366"/>
      <c r="I11" s="366"/>
      <c r="J11" s="366"/>
      <c r="K11" s="366"/>
      <c r="L11" s="373"/>
      <c r="M11" s="366"/>
    </row>
    <row r="12" spans="1:13" x14ac:dyDescent="0.25">
      <c r="A12" s="366"/>
      <c r="B12" s="366"/>
      <c r="C12" s="366"/>
      <c r="D12" s="366"/>
      <c r="E12" s="366"/>
      <c r="F12" s="366"/>
      <c r="G12" s="366"/>
      <c r="H12" s="366"/>
      <c r="I12" s="366"/>
      <c r="J12" s="366"/>
      <c r="K12" s="366"/>
      <c r="L12" s="366"/>
      <c r="M12" s="366"/>
    </row>
    <row r="13" spans="1:13" x14ac:dyDescent="0.25">
      <c r="A13" s="366"/>
      <c r="B13" s="366"/>
      <c r="C13" s="366"/>
      <c r="D13" s="366"/>
      <c r="E13" s="366"/>
      <c r="F13" s="366"/>
      <c r="G13" s="366"/>
      <c r="H13" s="366"/>
      <c r="I13" s="366"/>
      <c r="J13" s="366"/>
      <c r="K13" s="366"/>
      <c r="L13" s="366"/>
      <c r="M13" s="366"/>
    </row>
    <row r="14" spans="1:13" x14ac:dyDescent="0.25">
      <c r="A14" s="366"/>
      <c r="B14" s="366"/>
      <c r="C14" s="366"/>
      <c r="D14" s="366"/>
      <c r="E14" s="366"/>
      <c r="F14" s="366"/>
      <c r="G14" s="366"/>
      <c r="H14" s="366"/>
      <c r="I14" s="366"/>
      <c r="J14" s="366"/>
      <c r="K14" s="366"/>
      <c r="L14" s="366"/>
      <c r="M14" s="366"/>
    </row>
    <row r="15" spans="1:13" x14ac:dyDescent="0.25">
      <c r="A15" s="366"/>
      <c r="B15" s="366"/>
      <c r="C15" s="366"/>
      <c r="D15" s="366"/>
      <c r="E15" s="366"/>
      <c r="F15" s="366"/>
      <c r="G15" s="366"/>
      <c r="H15" s="366"/>
      <c r="I15" s="366"/>
      <c r="J15" s="366"/>
      <c r="K15" s="366"/>
      <c r="L15" s="366"/>
      <c r="M15" s="366"/>
    </row>
    <row r="16" spans="1:13" x14ac:dyDescent="0.25">
      <c r="A16" s="366"/>
      <c r="B16" s="366"/>
      <c r="C16" s="366"/>
      <c r="D16" s="366"/>
      <c r="E16" s="366"/>
      <c r="F16" s="366"/>
      <c r="G16" s="366"/>
      <c r="H16" s="366"/>
      <c r="I16" s="366"/>
      <c r="J16" s="366"/>
      <c r="K16" s="366"/>
      <c r="L16" s="366"/>
      <c r="M16" s="366"/>
    </row>
    <row r="17" spans="1:13" x14ac:dyDescent="0.25">
      <c r="A17" s="366"/>
      <c r="B17" s="366"/>
      <c r="C17" s="366"/>
      <c r="D17" s="366"/>
      <c r="E17" s="366"/>
      <c r="F17" s="366"/>
      <c r="G17" s="366"/>
      <c r="H17" s="366"/>
      <c r="I17" s="366"/>
      <c r="J17" s="366"/>
      <c r="K17" s="366"/>
      <c r="L17" s="366"/>
      <c r="M17" s="366"/>
    </row>
    <row r="18" spans="1:13" x14ac:dyDescent="0.25">
      <c r="A18" s="366"/>
      <c r="B18" s="366"/>
      <c r="C18" s="366"/>
      <c r="D18" s="366"/>
      <c r="E18" s="366"/>
      <c r="F18" s="366"/>
      <c r="G18" s="366"/>
      <c r="H18" s="366"/>
      <c r="I18" s="366"/>
      <c r="J18" s="366"/>
      <c r="K18" s="366"/>
      <c r="L18" s="366"/>
      <c r="M18" s="366"/>
    </row>
    <row r="19" spans="1:13" x14ac:dyDescent="0.25">
      <c r="A19" s="366"/>
      <c r="B19" s="366"/>
      <c r="C19" s="366"/>
      <c r="D19" s="366"/>
      <c r="E19" s="366"/>
      <c r="F19" s="366"/>
      <c r="G19" s="366"/>
      <c r="H19" s="366"/>
      <c r="I19" s="366"/>
      <c r="J19" s="366"/>
      <c r="K19" s="366"/>
      <c r="L19" s="366"/>
      <c r="M19" s="366"/>
    </row>
    <row r="20" spans="1:13" x14ac:dyDescent="0.25">
      <c r="A20" s="366"/>
      <c r="B20" s="366"/>
      <c r="C20" s="366"/>
      <c r="D20" s="366"/>
      <c r="E20" s="366"/>
      <c r="F20" s="366"/>
      <c r="G20" s="366"/>
      <c r="H20" s="366"/>
      <c r="I20" s="366"/>
      <c r="J20" s="366"/>
      <c r="K20" s="366"/>
      <c r="L20" s="366"/>
      <c r="M20" s="366"/>
    </row>
    <row r="21" spans="1:13" x14ac:dyDescent="0.25">
      <c r="A21" s="366"/>
      <c r="B21" s="366"/>
      <c r="C21" s="366"/>
      <c r="D21" s="366"/>
      <c r="E21" s="366"/>
      <c r="F21" s="366"/>
      <c r="G21" s="366"/>
      <c r="H21" s="366"/>
      <c r="I21" s="366"/>
      <c r="J21" s="366"/>
      <c r="K21" s="366"/>
      <c r="L21" s="366"/>
      <c r="M21" s="366"/>
    </row>
    <row r="22" spans="1:13" x14ac:dyDescent="0.25">
      <c r="A22" s="366"/>
      <c r="B22" s="366"/>
      <c r="C22" s="366"/>
      <c r="D22" s="366"/>
      <c r="E22" s="366"/>
      <c r="F22" s="366"/>
      <c r="G22" s="366"/>
      <c r="H22" s="366"/>
      <c r="I22" s="366"/>
      <c r="J22" s="366"/>
      <c r="K22" s="366"/>
      <c r="L22" s="366"/>
      <c r="M22" s="366"/>
    </row>
    <row r="23" spans="1:13" x14ac:dyDescent="0.25">
      <c r="A23" s="366"/>
      <c r="B23" s="374"/>
      <c r="C23" s="366"/>
      <c r="D23" s="366"/>
      <c r="E23" s="366"/>
      <c r="F23" s="366"/>
      <c r="G23" s="366"/>
      <c r="H23" s="366"/>
      <c r="I23" s="366"/>
      <c r="J23" s="366"/>
      <c r="K23" s="366"/>
      <c r="L23" s="366"/>
      <c r="M23" s="366"/>
    </row>
    <row r="24" spans="1:13" x14ac:dyDescent="0.25">
      <c r="A24" s="366"/>
      <c r="B24" s="366"/>
      <c r="C24" s="366"/>
      <c r="D24" s="366"/>
      <c r="E24" s="366"/>
      <c r="F24" s="366"/>
      <c r="G24" s="366"/>
      <c r="H24" s="366"/>
      <c r="I24" s="366"/>
      <c r="J24" s="366"/>
      <c r="K24" s="366"/>
      <c r="L24" s="366"/>
      <c r="M24" s="366"/>
    </row>
    <row r="25" spans="1:13" x14ac:dyDescent="0.25">
      <c r="A25" s="366"/>
      <c r="B25" s="366"/>
      <c r="C25" s="366"/>
      <c r="D25" s="366"/>
      <c r="E25" s="366"/>
      <c r="F25" s="366"/>
      <c r="G25" s="366"/>
      <c r="H25" s="366"/>
      <c r="I25" s="366"/>
      <c r="J25" s="366"/>
      <c r="K25" s="366"/>
      <c r="L25" s="366"/>
      <c r="M25" s="366"/>
    </row>
    <row r="26" spans="1:13" x14ac:dyDescent="0.25">
      <c r="A26" s="366"/>
      <c r="B26" s="366"/>
      <c r="C26" s="366"/>
      <c r="D26" s="366"/>
      <c r="E26" s="366"/>
      <c r="F26" s="366"/>
      <c r="G26" s="366"/>
      <c r="H26" s="366"/>
      <c r="I26" s="366"/>
      <c r="J26" s="366"/>
      <c r="K26" s="366"/>
      <c r="L26" s="366"/>
      <c r="M26" s="366"/>
    </row>
    <row r="27" spans="1:13" x14ac:dyDescent="0.25">
      <c r="A27" s="366"/>
      <c r="B27" s="366"/>
      <c r="C27" s="366"/>
      <c r="D27" s="366"/>
      <c r="E27" s="366"/>
      <c r="F27" s="366"/>
      <c r="G27" s="366"/>
      <c r="H27" s="366"/>
      <c r="I27" s="366"/>
      <c r="J27" s="366"/>
      <c r="K27" s="366"/>
      <c r="L27" s="366"/>
      <c r="M27" s="366"/>
    </row>
    <row r="28" spans="1:13" x14ac:dyDescent="0.25">
      <c r="A28" s="366"/>
      <c r="B28" s="366"/>
      <c r="C28" s="366"/>
      <c r="D28" s="366"/>
      <c r="E28" s="366"/>
      <c r="F28" s="366"/>
      <c r="G28" s="366"/>
      <c r="H28" s="366"/>
      <c r="I28" s="366"/>
      <c r="J28" s="366"/>
      <c r="K28" s="366"/>
      <c r="L28" s="366"/>
      <c r="M28" s="366"/>
    </row>
    <row r="29" spans="1:13" x14ac:dyDescent="0.25">
      <c r="A29" s="366"/>
      <c r="B29" s="366"/>
      <c r="C29" s="366"/>
      <c r="D29" s="366"/>
      <c r="E29" s="366"/>
      <c r="F29" s="366"/>
      <c r="G29" s="366"/>
      <c r="H29" s="366"/>
      <c r="I29" s="366"/>
      <c r="J29" s="366"/>
      <c r="K29" s="366"/>
      <c r="L29" s="366"/>
      <c r="M29" s="366"/>
    </row>
    <row r="30" spans="1:13" x14ac:dyDescent="0.25">
      <c r="A30" s="366"/>
      <c r="B30" s="366"/>
      <c r="C30" s="366"/>
      <c r="D30" s="366"/>
      <c r="E30" s="366"/>
      <c r="F30" s="366"/>
      <c r="G30" s="366"/>
      <c r="H30" s="366"/>
      <c r="I30" s="366"/>
      <c r="J30" s="366"/>
      <c r="K30" s="366"/>
      <c r="L30" s="366"/>
      <c r="M30" s="366"/>
    </row>
    <row r="31" spans="1:13" x14ac:dyDescent="0.25">
      <c r="A31" s="366"/>
      <c r="B31" s="366"/>
      <c r="C31" s="366"/>
      <c r="D31" s="366"/>
      <c r="E31" s="366"/>
      <c r="F31" s="366"/>
      <c r="G31" s="366"/>
      <c r="H31" s="366"/>
      <c r="I31" s="366"/>
      <c r="J31" s="366"/>
      <c r="K31" s="366"/>
      <c r="L31" s="366"/>
      <c r="M31" s="366"/>
    </row>
    <row r="32" spans="1:13" x14ac:dyDescent="0.25">
      <c r="A32" s="366"/>
      <c r="B32" s="366"/>
      <c r="C32" s="366"/>
      <c r="D32" s="366"/>
      <c r="E32" s="366"/>
      <c r="F32" s="366"/>
      <c r="G32" s="366"/>
      <c r="H32" s="366"/>
      <c r="I32" s="366"/>
      <c r="J32" s="366"/>
      <c r="K32" s="366"/>
      <c r="L32" s="366"/>
      <c r="M32" s="366"/>
    </row>
    <row r="33" spans="1:13" x14ac:dyDescent="0.25">
      <c r="A33" s="366"/>
      <c r="B33" s="366"/>
      <c r="C33" s="366"/>
      <c r="D33" s="366"/>
      <c r="E33" s="366"/>
      <c r="F33" s="366"/>
      <c r="G33" s="366"/>
      <c r="H33" s="366"/>
      <c r="I33" s="366"/>
      <c r="J33" s="366"/>
      <c r="K33" s="366"/>
      <c r="L33" s="366"/>
      <c r="M33" s="366"/>
    </row>
    <row r="34" spans="1:13" x14ac:dyDescent="0.25">
      <c r="A34" s="366"/>
      <c r="B34" s="366"/>
      <c r="C34" s="366"/>
      <c r="D34" s="366"/>
      <c r="E34" s="366"/>
      <c r="F34" s="366"/>
      <c r="G34" s="366"/>
      <c r="H34" s="366"/>
      <c r="I34" s="366"/>
      <c r="J34" s="366"/>
      <c r="K34" s="366"/>
      <c r="L34" s="366"/>
      <c r="M34" s="366"/>
    </row>
    <row r="35" spans="1:13" x14ac:dyDescent="0.25">
      <c r="A35" s="366"/>
      <c r="B35" s="366"/>
      <c r="C35" s="366"/>
      <c r="D35" s="366"/>
      <c r="E35" s="366"/>
      <c r="F35" s="366"/>
      <c r="G35" s="366"/>
      <c r="H35" s="366"/>
      <c r="I35" s="366"/>
      <c r="J35" s="366"/>
      <c r="K35" s="366"/>
      <c r="L35" s="366"/>
      <c r="M35" s="366"/>
    </row>
    <row r="36" spans="1:13" x14ac:dyDescent="0.25">
      <c r="A36" s="366"/>
      <c r="B36" s="366"/>
      <c r="C36" s="366"/>
      <c r="D36" s="366"/>
      <c r="E36" s="366"/>
      <c r="F36" s="366"/>
      <c r="G36" s="366"/>
      <c r="H36" s="366"/>
      <c r="I36" s="366"/>
      <c r="J36" s="366"/>
      <c r="K36" s="366"/>
      <c r="L36" s="366"/>
      <c r="M36" s="366"/>
    </row>
    <row r="37" spans="1:13" x14ac:dyDescent="0.25">
      <c r="A37" s="366"/>
      <c r="B37" s="366"/>
      <c r="C37" s="366"/>
      <c r="D37" s="366"/>
      <c r="E37" s="366"/>
      <c r="F37" s="366"/>
      <c r="G37" s="366"/>
      <c r="H37" s="366"/>
      <c r="I37" s="366"/>
      <c r="J37" s="366"/>
      <c r="K37" s="366"/>
      <c r="L37" s="366"/>
      <c r="M37" s="366"/>
    </row>
    <row r="38" spans="1:13" x14ac:dyDescent="0.25">
      <c r="A38" s="366"/>
      <c r="B38" s="366"/>
      <c r="C38" s="366"/>
      <c r="D38" s="366"/>
      <c r="E38" s="366"/>
      <c r="F38" s="366"/>
      <c r="G38" s="366"/>
      <c r="H38" s="366"/>
      <c r="I38" s="366"/>
      <c r="J38" s="366"/>
      <c r="K38" s="366"/>
      <c r="L38" s="366"/>
      <c r="M38" s="366"/>
    </row>
    <row r="39" spans="1:13" x14ac:dyDescent="0.25">
      <c r="A39" s="366"/>
      <c r="B39" s="366"/>
      <c r="C39" s="366"/>
      <c r="D39" s="366"/>
      <c r="E39" s="366"/>
      <c r="F39" s="366"/>
      <c r="G39" s="366"/>
      <c r="H39" s="366"/>
      <c r="I39" s="366"/>
      <c r="J39" s="366"/>
      <c r="K39" s="366"/>
      <c r="L39" s="366"/>
      <c r="M39" s="366"/>
    </row>
    <row r="40" spans="1:13" x14ac:dyDescent="0.25">
      <c r="A40" s="366"/>
      <c r="B40" s="366"/>
      <c r="C40" s="366"/>
      <c r="D40" s="366"/>
      <c r="E40" s="366"/>
      <c r="F40" s="366"/>
      <c r="G40" s="366"/>
      <c r="H40" s="366"/>
      <c r="I40" s="366"/>
      <c r="J40" s="366"/>
      <c r="K40" s="366"/>
      <c r="L40" s="366"/>
      <c r="M40" s="366"/>
    </row>
    <row r="41" spans="1:13" x14ac:dyDescent="0.25">
      <c r="A41" s="366"/>
      <c r="B41" s="366"/>
      <c r="C41" s="366"/>
      <c r="D41" s="366"/>
      <c r="E41" s="366"/>
      <c r="F41" s="366"/>
      <c r="G41" s="366"/>
      <c r="H41" s="366"/>
      <c r="I41" s="366"/>
      <c r="J41" s="366"/>
      <c r="K41" s="366"/>
      <c r="L41" s="366"/>
      <c r="M41" s="366"/>
    </row>
    <row r="42" spans="1:13" x14ac:dyDescent="0.25">
      <c r="A42" s="366"/>
      <c r="B42" s="366"/>
      <c r="C42" s="366"/>
      <c r="D42" s="366"/>
      <c r="E42" s="366"/>
      <c r="F42" s="366"/>
      <c r="G42" s="366"/>
      <c r="H42" s="366"/>
      <c r="I42" s="366"/>
      <c r="J42" s="366"/>
      <c r="K42" s="366"/>
      <c r="L42" s="366"/>
      <c r="M42" s="366"/>
    </row>
    <row r="43" spans="1:13" x14ac:dyDescent="0.25">
      <c r="A43" s="366"/>
      <c r="B43" s="366"/>
      <c r="C43" s="366"/>
      <c r="D43" s="366"/>
      <c r="E43" s="366"/>
      <c r="F43" s="366"/>
      <c r="G43" s="366"/>
      <c r="H43" s="366"/>
      <c r="I43" s="366"/>
      <c r="J43" s="366"/>
      <c r="K43" s="366"/>
      <c r="L43" s="366"/>
      <c r="M43" s="366"/>
    </row>
    <row r="44" spans="1:13" x14ac:dyDescent="0.25">
      <c r="A44" s="366"/>
      <c r="B44" s="366"/>
      <c r="C44" s="366"/>
      <c r="D44" s="366"/>
      <c r="E44" s="366"/>
      <c r="F44" s="366"/>
      <c r="G44" s="366"/>
      <c r="H44" s="366"/>
      <c r="I44" s="366"/>
      <c r="J44" s="366"/>
      <c r="K44" s="366"/>
      <c r="L44" s="366"/>
      <c r="M44" s="366"/>
    </row>
    <row r="45" spans="1:13" x14ac:dyDescent="0.25">
      <c r="A45" s="366"/>
      <c r="B45" s="366"/>
      <c r="C45" s="366"/>
      <c r="D45" s="366"/>
      <c r="E45" s="366"/>
      <c r="F45" s="366"/>
      <c r="G45" s="366"/>
      <c r="H45" s="366"/>
      <c r="I45" s="366"/>
      <c r="J45" s="366"/>
      <c r="K45" s="366"/>
      <c r="L45" s="366"/>
      <c r="M45" s="366"/>
    </row>
  </sheetData>
  <sheetProtection algorithmName="SHA-512" hashValue="19BapF3KDQsDQjynURhQziKt1AgKDbYrPvEj0sla7RiBaUVLXj1RWMxa2pHm79GTxf2pBa9lk5MjdXZy8l42gQ==" saltValue="b9FfKvth8ti8V7LKd78ggw==" spinCount="100000" sheet="1" objects="1" scenarios="1"/>
  <mergeCells count="3">
    <mergeCell ref="B2:I2"/>
    <mergeCell ref="B3:I3"/>
    <mergeCell ref="B4:I4"/>
  </mergeCells>
  <phoneticPr fontId="0" type="noConversion"/>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19"/>
  <sheetViews>
    <sheetView topLeftCell="A13" zoomScale="70" zoomScaleNormal="70" workbookViewId="0">
      <selection activeCell="G16" sqref="G16"/>
    </sheetView>
  </sheetViews>
  <sheetFormatPr baseColWidth="10" defaultRowHeight="12" x14ac:dyDescent="0.2"/>
  <cols>
    <col min="1" max="1" width="30.42578125" style="84" bestFit="1" customWidth="1"/>
    <col min="2" max="2" width="22.140625" style="84" customWidth="1"/>
    <col min="3" max="3" width="51.28515625" style="84" customWidth="1"/>
    <col min="4" max="4" width="11.42578125" style="84"/>
    <col min="5" max="5" width="42" style="84" customWidth="1"/>
    <col min="6" max="9" width="11.42578125" style="84"/>
    <col min="10" max="10" width="20.42578125" style="84" customWidth="1"/>
    <col min="11" max="11" width="24" style="84" customWidth="1"/>
    <col min="12" max="12" width="38.85546875" style="84" customWidth="1"/>
    <col min="13" max="16384" width="11.42578125" style="84"/>
  </cols>
  <sheetData>
    <row r="2" spans="1:13" ht="53.25" customHeight="1" x14ac:dyDescent="0.2">
      <c r="A2" s="84" t="s">
        <v>31</v>
      </c>
      <c r="B2" s="85" t="s">
        <v>28</v>
      </c>
      <c r="C2" s="85" t="s">
        <v>35</v>
      </c>
      <c r="D2" s="85" t="s">
        <v>36</v>
      </c>
      <c r="E2" s="85" t="s">
        <v>37</v>
      </c>
      <c r="F2" s="85" t="s">
        <v>401</v>
      </c>
      <c r="G2" s="85" t="s">
        <v>110</v>
      </c>
      <c r="H2" s="85" t="s">
        <v>402</v>
      </c>
      <c r="I2" s="85" t="s">
        <v>403</v>
      </c>
      <c r="J2" s="85" t="s">
        <v>1038</v>
      </c>
      <c r="K2" s="86" t="s">
        <v>39</v>
      </c>
      <c r="L2" s="86" t="s">
        <v>394</v>
      </c>
      <c r="M2" s="86" t="s">
        <v>114</v>
      </c>
    </row>
    <row r="3" spans="1:13" ht="126.75" customHeight="1" x14ac:dyDescent="0.2">
      <c r="A3" s="87" t="s">
        <v>387</v>
      </c>
      <c r="B3" s="88" t="s">
        <v>400</v>
      </c>
      <c r="C3" s="89" t="s">
        <v>395</v>
      </c>
      <c r="D3" s="90" t="s">
        <v>5</v>
      </c>
      <c r="E3" s="91" t="s">
        <v>396</v>
      </c>
      <c r="F3" s="92">
        <v>0.67810000000000004</v>
      </c>
      <c r="G3" s="92">
        <v>0.72919999999999996</v>
      </c>
      <c r="H3" s="92"/>
      <c r="I3" s="92">
        <v>0.8972</v>
      </c>
      <c r="J3" s="319"/>
      <c r="K3" s="93" t="s">
        <v>397</v>
      </c>
      <c r="L3" s="94" t="s">
        <v>398</v>
      </c>
      <c r="M3" s="94" t="s">
        <v>399</v>
      </c>
    </row>
    <row r="4" spans="1:13" ht="84" x14ac:dyDescent="0.2">
      <c r="A4" s="87" t="s">
        <v>388</v>
      </c>
      <c r="B4" s="95" t="s">
        <v>404</v>
      </c>
      <c r="C4" s="96" t="s">
        <v>405</v>
      </c>
      <c r="D4" s="95" t="s">
        <v>406</v>
      </c>
      <c r="E4" s="95" t="s">
        <v>407</v>
      </c>
      <c r="F4" s="97">
        <v>19</v>
      </c>
      <c r="G4" s="97">
        <v>23</v>
      </c>
      <c r="H4" s="97"/>
      <c r="I4" s="97">
        <v>17</v>
      </c>
      <c r="J4" s="97"/>
      <c r="K4" s="95" t="s">
        <v>408</v>
      </c>
      <c r="L4" s="98" t="s">
        <v>409</v>
      </c>
      <c r="M4" s="853" t="s">
        <v>410</v>
      </c>
    </row>
    <row r="5" spans="1:13" ht="72" x14ac:dyDescent="0.2">
      <c r="A5" s="87" t="s">
        <v>388</v>
      </c>
      <c r="B5" s="95" t="s">
        <v>411</v>
      </c>
      <c r="C5" s="99" t="s">
        <v>412</v>
      </c>
      <c r="D5" s="95" t="s">
        <v>406</v>
      </c>
      <c r="E5" s="95" t="s">
        <v>413</v>
      </c>
      <c r="F5" s="97">
        <v>3</v>
      </c>
      <c r="G5" s="97">
        <v>7</v>
      </c>
      <c r="H5" s="97"/>
      <c r="I5" s="97">
        <v>5</v>
      </c>
      <c r="J5" s="97"/>
      <c r="K5" s="95" t="s">
        <v>414</v>
      </c>
      <c r="L5" s="98" t="s">
        <v>415</v>
      </c>
      <c r="M5" s="853"/>
    </row>
    <row r="6" spans="1:13" ht="132" x14ac:dyDescent="0.2">
      <c r="A6" s="87" t="s">
        <v>388</v>
      </c>
      <c r="B6" s="100" t="s">
        <v>416</v>
      </c>
      <c r="C6" s="100" t="s">
        <v>417</v>
      </c>
      <c r="D6" s="100" t="s">
        <v>418</v>
      </c>
      <c r="E6" s="100" t="s">
        <v>419</v>
      </c>
      <c r="F6" s="101">
        <v>0.2848</v>
      </c>
      <c r="G6" s="101">
        <v>0.29799999999999999</v>
      </c>
      <c r="H6" s="101"/>
      <c r="I6" s="101">
        <v>0.2334</v>
      </c>
      <c r="J6" s="101"/>
      <c r="K6" s="100" t="s">
        <v>420</v>
      </c>
      <c r="L6" s="100" t="s">
        <v>421</v>
      </c>
      <c r="M6" s="102" t="s">
        <v>410</v>
      </c>
    </row>
    <row r="7" spans="1:13" ht="120" x14ac:dyDescent="0.2">
      <c r="A7" s="87" t="s">
        <v>388</v>
      </c>
      <c r="B7" s="103" t="s">
        <v>422</v>
      </c>
      <c r="C7" s="100" t="s">
        <v>423</v>
      </c>
      <c r="D7" s="98" t="s">
        <v>418</v>
      </c>
      <c r="E7" s="100" t="s">
        <v>424</v>
      </c>
      <c r="F7" s="104">
        <v>0.39600000000000002</v>
      </c>
      <c r="G7" s="104">
        <v>0.36149999999999999</v>
      </c>
      <c r="H7" s="104"/>
      <c r="I7" s="104">
        <v>0.36149999999999999</v>
      </c>
      <c r="J7" s="104"/>
      <c r="K7" s="98" t="s">
        <v>425</v>
      </c>
      <c r="L7" s="98" t="s">
        <v>426</v>
      </c>
      <c r="M7" s="102" t="s">
        <v>410</v>
      </c>
    </row>
    <row r="8" spans="1:13" ht="120" x14ac:dyDescent="0.2">
      <c r="A8" s="87" t="s">
        <v>388</v>
      </c>
      <c r="B8" s="103" t="s">
        <v>427</v>
      </c>
      <c r="C8" s="100" t="s">
        <v>428</v>
      </c>
      <c r="D8" s="98" t="s">
        <v>418</v>
      </c>
      <c r="E8" s="100" t="s">
        <v>429</v>
      </c>
      <c r="F8" s="104">
        <v>0.20080000000000001</v>
      </c>
      <c r="G8" s="104">
        <v>0.193</v>
      </c>
      <c r="H8" s="104"/>
      <c r="I8" s="104">
        <v>0.2</v>
      </c>
      <c r="J8" s="104"/>
      <c r="K8" s="98" t="s">
        <v>430</v>
      </c>
      <c r="L8" s="98" t="s">
        <v>426</v>
      </c>
      <c r="M8" s="102" t="s">
        <v>410</v>
      </c>
    </row>
    <row r="9" spans="1:13" ht="73.5" x14ac:dyDescent="0.2">
      <c r="A9" s="87" t="s">
        <v>388</v>
      </c>
      <c r="B9" s="100" t="s">
        <v>431</v>
      </c>
      <c r="C9" s="100" t="s">
        <v>432</v>
      </c>
      <c r="D9" s="98" t="s">
        <v>418</v>
      </c>
      <c r="E9" s="100" t="s">
        <v>484</v>
      </c>
      <c r="F9" s="104">
        <v>0.26300000000000001</v>
      </c>
      <c r="G9" s="104">
        <v>0.3</v>
      </c>
      <c r="H9" s="104"/>
      <c r="I9" s="104">
        <v>0.5</v>
      </c>
      <c r="J9" s="104"/>
      <c r="K9" s="98" t="s">
        <v>433</v>
      </c>
      <c r="L9" s="98" t="s">
        <v>434</v>
      </c>
      <c r="M9" s="102" t="s">
        <v>410</v>
      </c>
    </row>
    <row r="10" spans="1:13" ht="72" x14ac:dyDescent="0.2">
      <c r="A10" s="87" t="s">
        <v>389</v>
      </c>
      <c r="B10" s="96" t="s">
        <v>435</v>
      </c>
      <c r="C10" s="99" t="s">
        <v>436</v>
      </c>
      <c r="D10" s="105" t="s">
        <v>5</v>
      </c>
      <c r="E10" s="96" t="s">
        <v>437</v>
      </c>
      <c r="F10" s="123">
        <v>0.89249999999999996</v>
      </c>
      <c r="G10" s="106">
        <v>0.9</v>
      </c>
      <c r="H10" s="107"/>
      <c r="I10" s="107">
        <v>0.83</v>
      </c>
      <c r="J10" s="107"/>
      <c r="K10" s="107" t="s">
        <v>438</v>
      </c>
      <c r="L10" s="96" t="s">
        <v>439</v>
      </c>
      <c r="M10" s="96" t="s">
        <v>440</v>
      </c>
    </row>
    <row r="11" spans="1:13" ht="120.75" thickBot="1" x14ac:dyDescent="0.25">
      <c r="A11" s="87" t="s">
        <v>389</v>
      </c>
      <c r="B11" s="96" t="s">
        <v>441</v>
      </c>
      <c r="C11" s="99" t="s">
        <v>442</v>
      </c>
      <c r="D11" s="105" t="s">
        <v>5</v>
      </c>
      <c r="E11" s="96" t="s">
        <v>443</v>
      </c>
      <c r="F11" s="315">
        <v>0.74619999999999997</v>
      </c>
      <c r="G11" s="108">
        <v>0.75</v>
      </c>
      <c r="H11" s="107"/>
      <c r="I11" s="107">
        <v>0.93</v>
      </c>
      <c r="J11" s="320"/>
      <c r="K11" s="109" t="s">
        <v>444</v>
      </c>
      <c r="L11" s="96" t="s">
        <v>439</v>
      </c>
      <c r="M11" s="96" t="s">
        <v>440</v>
      </c>
    </row>
    <row r="12" spans="1:13" ht="84" x14ac:dyDescent="0.2">
      <c r="A12" s="87" t="s">
        <v>390</v>
      </c>
      <c r="B12" s="110" t="s">
        <v>445</v>
      </c>
      <c r="C12" s="110" t="s">
        <v>446</v>
      </c>
      <c r="D12" s="111" t="s">
        <v>447</v>
      </c>
      <c r="E12" s="110" t="s">
        <v>448</v>
      </c>
      <c r="F12" s="112">
        <v>165</v>
      </c>
      <c r="G12" s="112">
        <v>160</v>
      </c>
      <c r="H12" s="112"/>
      <c r="I12" s="112">
        <v>130</v>
      </c>
      <c r="J12" s="112"/>
      <c r="K12" s="113" t="s">
        <v>449</v>
      </c>
      <c r="L12" s="110" t="s">
        <v>450</v>
      </c>
      <c r="M12" s="110" t="s">
        <v>451</v>
      </c>
    </row>
    <row r="13" spans="1:13" ht="84" x14ac:dyDescent="0.2">
      <c r="A13" s="87" t="s">
        <v>390</v>
      </c>
      <c r="B13" s="114" t="s">
        <v>452</v>
      </c>
      <c r="C13" s="110" t="s">
        <v>453</v>
      </c>
      <c r="D13" s="111" t="s">
        <v>5</v>
      </c>
      <c r="E13" s="110" t="s">
        <v>454</v>
      </c>
      <c r="F13" s="115">
        <v>0.27750000000000002</v>
      </c>
      <c r="G13" s="115">
        <v>0.2</v>
      </c>
      <c r="H13" s="113"/>
      <c r="I13" s="113">
        <v>0.5</v>
      </c>
      <c r="J13" s="321"/>
      <c r="K13" s="116" t="s">
        <v>455</v>
      </c>
      <c r="L13" s="117" t="s">
        <v>450</v>
      </c>
      <c r="M13" s="117" t="s">
        <v>451</v>
      </c>
    </row>
    <row r="14" spans="1:13" ht="108" x14ac:dyDescent="0.2">
      <c r="A14" s="87" t="s">
        <v>390</v>
      </c>
      <c r="B14" s="110" t="s">
        <v>456</v>
      </c>
      <c r="C14" s="117" t="s">
        <v>457</v>
      </c>
      <c r="D14" s="117" t="s">
        <v>458</v>
      </c>
      <c r="E14" s="117" t="s">
        <v>459</v>
      </c>
      <c r="F14" s="117">
        <v>2</v>
      </c>
      <c r="G14" s="117">
        <v>4</v>
      </c>
      <c r="H14" s="118"/>
      <c r="I14" s="118">
        <v>4</v>
      </c>
      <c r="J14" s="322"/>
      <c r="K14" s="119" t="s">
        <v>460</v>
      </c>
      <c r="L14" s="120" t="s">
        <v>461</v>
      </c>
      <c r="M14" s="110" t="s">
        <v>451</v>
      </c>
    </row>
    <row r="15" spans="1:13" ht="84" x14ac:dyDescent="0.2">
      <c r="A15" s="87" t="s">
        <v>390</v>
      </c>
      <c r="B15" s="110" t="s">
        <v>1034</v>
      </c>
      <c r="C15" s="119" t="s">
        <v>1035</v>
      </c>
      <c r="D15" s="114" t="s">
        <v>5</v>
      </c>
      <c r="E15" s="110" t="s">
        <v>1036</v>
      </c>
      <c r="F15" s="316">
        <v>0.23899999999999999</v>
      </c>
      <c r="G15" s="113">
        <v>0.3</v>
      </c>
      <c r="H15" s="113"/>
      <c r="I15" s="113">
        <v>0.3</v>
      </c>
      <c r="J15" s="113"/>
      <c r="K15" s="113" t="s">
        <v>1037</v>
      </c>
      <c r="L15" s="117"/>
      <c r="M15" s="110" t="s">
        <v>451</v>
      </c>
    </row>
    <row r="16" spans="1:13" ht="120" x14ac:dyDescent="0.2">
      <c r="A16" s="87" t="s">
        <v>391</v>
      </c>
      <c r="B16" s="105" t="s">
        <v>462</v>
      </c>
      <c r="C16" s="121" t="s">
        <v>463</v>
      </c>
      <c r="D16" s="105" t="s">
        <v>5</v>
      </c>
      <c r="E16" s="105" t="s">
        <v>464</v>
      </c>
      <c r="F16" s="122">
        <v>0.96</v>
      </c>
      <c r="G16" s="122">
        <v>0.9</v>
      </c>
      <c r="H16" s="122"/>
      <c r="I16" s="122">
        <v>1</v>
      </c>
      <c r="J16" s="122"/>
      <c r="K16" s="122" t="s">
        <v>465</v>
      </c>
      <c r="L16" s="105" t="s">
        <v>466</v>
      </c>
      <c r="M16" s="105" t="s">
        <v>467</v>
      </c>
    </row>
    <row r="17" spans="1:13" ht="84" x14ac:dyDescent="0.2">
      <c r="A17" s="87" t="s">
        <v>392</v>
      </c>
      <c r="B17" s="96" t="s">
        <v>468</v>
      </c>
      <c r="C17" s="99" t="s">
        <v>469</v>
      </c>
      <c r="D17" s="95" t="s">
        <v>5</v>
      </c>
      <c r="E17" s="96" t="s">
        <v>470</v>
      </c>
      <c r="F17" s="123">
        <v>1</v>
      </c>
      <c r="G17" s="123">
        <v>1</v>
      </c>
      <c r="H17" s="107"/>
      <c r="I17" s="107">
        <v>1</v>
      </c>
      <c r="J17" s="107"/>
      <c r="K17" s="107" t="s">
        <v>471</v>
      </c>
      <c r="L17" s="96" t="s">
        <v>472</v>
      </c>
      <c r="M17" s="96" t="s">
        <v>473</v>
      </c>
    </row>
    <row r="18" spans="1:13" ht="72" x14ac:dyDescent="0.2">
      <c r="A18" s="87" t="s">
        <v>393</v>
      </c>
      <c r="B18" s="95" t="s">
        <v>474</v>
      </c>
      <c r="C18" s="124" t="s">
        <v>475</v>
      </c>
      <c r="D18" s="125" t="s">
        <v>447</v>
      </c>
      <c r="E18" s="95" t="s">
        <v>476</v>
      </c>
      <c r="F18" s="95">
        <v>19</v>
      </c>
      <c r="G18" s="95">
        <v>24</v>
      </c>
      <c r="H18" s="125"/>
      <c r="I18" s="126">
        <v>24</v>
      </c>
      <c r="J18" s="126"/>
      <c r="K18" s="95" t="s">
        <v>477</v>
      </c>
      <c r="L18" s="854" t="s">
        <v>478</v>
      </c>
      <c r="M18" s="95" t="s">
        <v>479</v>
      </c>
    </row>
    <row r="19" spans="1:13" ht="36" x14ac:dyDescent="0.2">
      <c r="A19" s="87" t="s">
        <v>393</v>
      </c>
      <c r="B19" s="95" t="s">
        <v>480</v>
      </c>
      <c r="C19" s="124" t="s">
        <v>481</v>
      </c>
      <c r="D19" s="125" t="s">
        <v>5</v>
      </c>
      <c r="E19" s="95" t="s">
        <v>482</v>
      </c>
      <c r="F19" s="127">
        <v>1</v>
      </c>
      <c r="G19" s="127">
        <v>1</v>
      </c>
      <c r="H19" s="128"/>
      <c r="I19" s="129">
        <v>1</v>
      </c>
      <c r="J19" s="129"/>
      <c r="K19" s="95" t="s">
        <v>483</v>
      </c>
      <c r="L19" s="855"/>
      <c r="M19" s="95" t="s">
        <v>479</v>
      </c>
    </row>
  </sheetData>
  <mergeCells count="2">
    <mergeCell ref="M4:M5"/>
    <mergeCell ref="L18:L19"/>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107"/>
  <sheetViews>
    <sheetView topLeftCell="A25" zoomScale="60" zoomScaleNormal="60" workbookViewId="0">
      <selection activeCell="F27" sqref="F27"/>
    </sheetView>
  </sheetViews>
  <sheetFormatPr baseColWidth="10" defaultRowHeight="15" x14ac:dyDescent="0.25"/>
  <cols>
    <col min="1" max="1" width="24" bestFit="1" customWidth="1"/>
    <col min="2" max="2" width="37.7109375" bestFit="1" customWidth="1"/>
    <col min="3" max="3" width="33" customWidth="1"/>
    <col min="4" max="4" width="50.28515625" customWidth="1"/>
    <col min="6" max="6" width="40.42578125" customWidth="1"/>
    <col min="10" max="10" width="13.5703125" customWidth="1"/>
    <col min="11" max="11" width="20.42578125" customWidth="1"/>
    <col min="13" max="13" width="40.42578125" customWidth="1"/>
    <col min="14" max="14" width="25" customWidth="1"/>
  </cols>
  <sheetData>
    <row r="1" spans="1:15" x14ac:dyDescent="0.25">
      <c r="A1" s="864" t="s">
        <v>485</v>
      </c>
      <c r="B1" s="864" t="s">
        <v>487</v>
      </c>
      <c r="C1" s="869" t="s">
        <v>38</v>
      </c>
      <c r="D1" s="870"/>
      <c r="E1" s="870"/>
      <c r="F1" s="870"/>
      <c r="G1" s="870"/>
      <c r="H1" s="870"/>
      <c r="I1" s="870"/>
      <c r="J1" s="870"/>
      <c r="K1" s="871"/>
      <c r="L1" s="864" t="s">
        <v>39</v>
      </c>
      <c r="M1" s="864" t="s">
        <v>394</v>
      </c>
      <c r="N1" s="864" t="s">
        <v>113</v>
      </c>
    </row>
    <row r="2" spans="1:15" ht="30" x14ac:dyDescent="0.25">
      <c r="A2" s="864"/>
      <c r="B2" s="864"/>
      <c r="C2" s="130" t="s">
        <v>486</v>
      </c>
      <c r="D2" s="130" t="s">
        <v>35</v>
      </c>
      <c r="E2" s="130" t="s">
        <v>36</v>
      </c>
      <c r="F2" s="130" t="s">
        <v>37</v>
      </c>
      <c r="G2" s="130" t="s">
        <v>401</v>
      </c>
      <c r="H2" s="130" t="s">
        <v>110</v>
      </c>
      <c r="I2" s="317" t="s">
        <v>402</v>
      </c>
      <c r="J2" s="317" t="s">
        <v>403</v>
      </c>
      <c r="K2" s="317" t="s">
        <v>1038</v>
      </c>
      <c r="L2" s="864"/>
      <c r="M2" s="868"/>
      <c r="N2" s="865"/>
      <c r="O2" t="s">
        <v>487</v>
      </c>
    </row>
    <row r="3" spans="1:15" ht="120" x14ac:dyDescent="0.25">
      <c r="A3" s="287" t="s">
        <v>488</v>
      </c>
      <c r="B3" s="273" t="s">
        <v>489</v>
      </c>
      <c r="C3" s="131" t="s">
        <v>490</v>
      </c>
      <c r="D3" s="132" t="s">
        <v>491</v>
      </c>
      <c r="E3" s="131" t="s">
        <v>492</v>
      </c>
      <c r="F3" s="133" t="s">
        <v>493</v>
      </c>
      <c r="G3" s="131">
        <v>2.31</v>
      </c>
      <c r="H3" s="131">
        <v>2.38</v>
      </c>
      <c r="I3" s="131"/>
      <c r="J3" s="131">
        <v>2.42</v>
      </c>
      <c r="K3" s="131"/>
      <c r="L3" s="132" t="s">
        <v>494</v>
      </c>
      <c r="M3" s="132" t="s">
        <v>495</v>
      </c>
      <c r="N3" s="132" t="s">
        <v>496</v>
      </c>
      <c r="O3" t="str">
        <f>B3</f>
        <v>DESARROLLO FISICO Y SOSTENIBILIDAD 
DFS</v>
      </c>
    </row>
    <row r="4" spans="1:15" ht="105" x14ac:dyDescent="0.25">
      <c r="A4" s="287" t="s">
        <v>488</v>
      </c>
      <c r="B4" s="273" t="s">
        <v>489</v>
      </c>
      <c r="C4" s="131" t="s">
        <v>497</v>
      </c>
      <c r="D4" s="132" t="s">
        <v>498</v>
      </c>
      <c r="E4" s="131" t="s">
        <v>5</v>
      </c>
      <c r="F4" s="132" t="s">
        <v>499</v>
      </c>
      <c r="G4" s="134">
        <v>0.85</v>
      </c>
      <c r="H4" s="134">
        <v>0.9</v>
      </c>
      <c r="I4" s="134"/>
      <c r="J4" s="134">
        <v>0.9</v>
      </c>
      <c r="K4" s="134"/>
      <c r="L4" s="132" t="s">
        <v>500</v>
      </c>
      <c r="M4" s="132" t="s">
        <v>501</v>
      </c>
      <c r="N4" s="132" t="s">
        <v>496</v>
      </c>
      <c r="O4" t="str">
        <f t="shared" ref="O4:O67" si="0">B4</f>
        <v>DESARROLLO FISICO Y SOSTENIBILIDAD 
DFS</v>
      </c>
    </row>
    <row r="5" spans="1:15" ht="90" x14ac:dyDescent="0.25">
      <c r="A5" s="287" t="s">
        <v>488</v>
      </c>
      <c r="B5" s="273" t="s">
        <v>489</v>
      </c>
      <c r="C5" s="131" t="s">
        <v>502</v>
      </c>
      <c r="D5" s="132" t="s">
        <v>503</v>
      </c>
      <c r="E5" s="131" t="s">
        <v>458</v>
      </c>
      <c r="F5" s="135" t="s">
        <v>504</v>
      </c>
      <c r="G5" s="136">
        <v>0.80869999999999997</v>
      </c>
      <c r="H5" s="136">
        <v>0.82</v>
      </c>
      <c r="I5" s="136"/>
      <c r="J5" s="136">
        <v>0.84</v>
      </c>
      <c r="K5" s="136"/>
      <c r="L5" s="132" t="s">
        <v>505</v>
      </c>
      <c r="M5" s="132" t="s">
        <v>506</v>
      </c>
      <c r="N5" s="132" t="s">
        <v>496</v>
      </c>
      <c r="O5" t="str">
        <f t="shared" si="0"/>
        <v>DESARROLLO FISICO Y SOSTENIBILIDAD 
DFS</v>
      </c>
    </row>
    <row r="6" spans="1:15" ht="409.5" x14ac:dyDescent="0.25">
      <c r="A6" s="287" t="s">
        <v>488</v>
      </c>
      <c r="B6" s="273" t="s">
        <v>489</v>
      </c>
      <c r="C6" s="137" t="s">
        <v>507</v>
      </c>
      <c r="D6" s="138" t="s">
        <v>508</v>
      </c>
      <c r="E6" s="137" t="s">
        <v>509</v>
      </c>
      <c r="F6" s="138" t="s">
        <v>510</v>
      </c>
      <c r="G6" s="139">
        <v>0.86799999999999999</v>
      </c>
      <c r="H6" s="139">
        <v>0.97130000000000005</v>
      </c>
      <c r="I6" s="139"/>
      <c r="J6" s="139" t="s">
        <v>1040</v>
      </c>
      <c r="K6" s="139"/>
      <c r="L6" s="138" t="s">
        <v>511</v>
      </c>
      <c r="M6" s="138" t="s">
        <v>512</v>
      </c>
      <c r="N6" s="137" t="s">
        <v>513</v>
      </c>
      <c r="O6" t="str">
        <f t="shared" si="0"/>
        <v>DESARROLLO FISICO Y SOSTENIBILIDAD 
DFS</v>
      </c>
    </row>
    <row r="7" spans="1:15" ht="165" x14ac:dyDescent="0.25">
      <c r="A7" s="287" t="s">
        <v>488</v>
      </c>
      <c r="B7" s="274" t="s">
        <v>514</v>
      </c>
      <c r="C7" s="140" t="s">
        <v>515</v>
      </c>
      <c r="D7" s="141" t="s">
        <v>516</v>
      </c>
      <c r="E7" s="142" t="s">
        <v>5</v>
      </c>
      <c r="F7" s="140" t="s">
        <v>517</v>
      </c>
      <c r="G7" s="143">
        <v>0.50729999999999997</v>
      </c>
      <c r="H7" s="144">
        <v>0.65110000000000001</v>
      </c>
      <c r="I7" s="144"/>
      <c r="J7" s="144">
        <v>0.7</v>
      </c>
      <c r="K7" s="144"/>
      <c r="L7" s="140" t="s">
        <v>518</v>
      </c>
      <c r="M7" s="140" t="s">
        <v>519</v>
      </c>
      <c r="N7" s="145" t="s">
        <v>520</v>
      </c>
      <c r="O7" t="str">
        <f t="shared" si="0"/>
        <v>DESARROLLO INFORMATICO Y COMIUNICACIONES
DIC</v>
      </c>
    </row>
    <row r="8" spans="1:15" ht="165" x14ac:dyDescent="0.25">
      <c r="A8" s="287" t="s">
        <v>488</v>
      </c>
      <c r="B8" s="274" t="s">
        <v>514</v>
      </c>
      <c r="C8" s="140" t="s">
        <v>521</v>
      </c>
      <c r="D8" s="141" t="s">
        <v>522</v>
      </c>
      <c r="E8" s="142" t="s">
        <v>5</v>
      </c>
      <c r="F8" s="146" t="s">
        <v>523</v>
      </c>
      <c r="G8" s="144">
        <v>0.36070000000000002</v>
      </c>
      <c r="H8" s="144">
        <v>0.4496</v>
      </c>
      <c r="I8" s="144"/>
      <c r="J8" s="144">
        <v>0.5</v>
      </c>
      <c r="K8" s="144"/>
      <c r="L8" s="140" t="s">
        <v>524</v>
      </c>
      <c r="M8" s="140" t="s">
        <v>519</v>
      </c>
      <c r="N8" s="145" t="s">
        <v>520</v>
      </c>
      <c r="O8" t="str">
        <f t="shared" si="0"/>
        <v>DESARROLLO INFORMATICO Y COMIUNICACIONES
DIC</v>
      </c>
    </row>
    <row r="9" spans="1:15" ht="231" x14ac:dyDescent="0.25">
      <c r="A9" s="287" t="s">
        <v>488</v>
      </c>
      <c r="B9" s="274" t="s">
        <v>514</v>
      </c>
      <c r="C9" s="140" t="s">
        <v>525</v>
      </c>
      <c r="D9" s="141" t="s">
        <v>526</v>
      </c>
      <c r="E9" s="142" t="s">
        <v>5</v>
      </c>
      <c r="F9" s="146" t="s">
        <v>527</v>
      </c>
      <c r="G9" s="144">
        <v>0.71</v>
      </c>
      <c r="H9" s="144">
        <v>0.80759999999999998</v>
      </c>
      <c r="I9" s="144"/>
      <c r="J9" s="144">
        <v>0.9</v>
      </c>
      <c r="K9" s="144"/>
      <c r="L9" s="140" t="s">
        <v>528</v>
      </c>
      <c r="M9" s="140" t="s">
        <v>519</v>
      </c>
      <c r="N9" s="145" t="s">
        <v>520</v>
      </c>
      <c r="O9" t="str">
        <f t="shared" si="0"/>
        <v>DESARROLLO INFORMATICO Y COMIUNICACIONES
DIC</v>
      </c>
    </row>
    <row r="10" spans="1:15" ht="165" x14ac:dyDescent="0.25">
      <c r="A10" s="287" t="s">
        <v>488</v>
      </c>
      <c r="B10" s="274" t="s">
        <v>514</v>
      </c>
      <c r="C10" s="140" t="s">
        <v>529</v>
      </c>
      <c r="D10" s="141" t="s">
        <v>530</v>
      </c>
      <c r="E10" s="142" t="s">
        <v>5</v>
      </c>
      <c r="F10" s="146" t="s">
        <v>531</v>
      </c>
      <c r="G10" s="144">
        <v>0.75380000000000003</v>
      </c>
      <c r="H10" s="144">
        <v>0.80759999999999998</v>
      </c>
      <c r="I10" s="144"/>
      <c r="J10" s="144">
        <v>0.9</v>
      </c>
      <c r="K10" s="144"/>
      <c r="L10" s="140" t="s">
        <v>532</v>
      </c>
      <c r="M10" s="140" t="s">
        <v>519</v>
      </c>
      <c r="N10" s="145" t="s">
        <v>533</v>
      </c>
      <c r="O10" t="str">
        <f t="shared" si="0"/>
        <v>DESARROLLO INFORMATICO Y COMIUNICACIONES
DIC</v>
      </c>
    </row>
    <row r="11" spans="1:15" ht="165" x14ac:dyDescent="0.3">
      <c r="A11" s="287" t="s">
        <v>488</v>
      </c>
      <c r="B11" s="274" t="s">
        <v>534</v>
      </c>
      <c r="C11" s="147" t="s">
        <v>535</v>
      </c>
      <c r="D11" s="141" t="s">
        <v>536</v>
      </c>
      <c r="E11" s="142" t="s">
        <v>5</v>
      </c>
      <c r="F11" s="148" t="s">
        <v>537</v>
      </c>
      <c r="G11" s="149">
        <v>1</v>
      </c>
      <c r="H11" s="149">
        <v>1</v>
      </c>
      <c r="I11" s="149"/>
      <c r="J11" s="149">
        <v>1</v>
      </c>
      <c r="K11" s="149"/>
      <c r="L11" s="149" t="s">
        <v>538</v>
      </c>
      <c r="M11" s="140" t="s">
        <v>539</v>
      </c>
      <c r="N11" s="140" t="s">
        <v>540</v>
      </c>
      <c r="O11" t="str">
        <f t="shared" si="0"/>
        <v>DESARROLLO FINANCIERO 
DF</v>
      </c>
    </row>
    <row r="12" spans="1:15" ht="132" x14ac:dyDescent="0.3">
      <c r="A12" s="287" t="s">
        <v>488</v>
      </c>
      <c r="B12" s="274" t="s">
        <v>534</v>
      </c>
      <c r="C12" s="147" t="s">
        <v>541</v>
      </c>
      <c r="D12" s="141" t="s">
        <v>542</v>
      </c>
      <c r="E12" s="142" t="s">
        <v>5</v>
      </c>
      <c r="F12" s="148" t="s">
        <v>543</v>
      </c>
      <c r="G12" s="144">
        <v>0.99080000000000001</v>
      </c>
      <c r="H12" s="149">
        <v>1</v>
      </c>
      <c r="I12" s="149"/>
      <c r="J12" s="149">
        <v>1</v>
      </c>
      <c r="K12" s="149"/>
      <c r="L12" s="149" t="s">
        <v>544</v>
      </c>
      <c r="M12" s="140" t="s">
        <v>545</v>
      </c>
      <c r="N12" s="140" t="s">
        <v>540</v>
      </c>
      <c r="O12" t="str">
        <f t="shared" si="0"/>
        <v>DESARROLLO FINANCIERO 
DF</v>
      </c>
    </row>
    <row r="13" spans="1:15" ht="115.5" x14ac:dyDescent="0.3">
      <c r="A13" s="287" t="s">
        <v>488</v>
      </c>
      <c r="B13" s="274" t="s">
        <v>534</v>
      </c>
      <c r="C13" s="147" t="s">
        <v>546</v>
      </c>
      <c r="D13" s="141" t="s">
        <v>547</v>
      </c>
      <c r="E13" s="142" t="s">
        <v>5</v>
      </c>
      <c r="F13" s="148" t="s">
        <v>548</v>
      </c>
      <c r="G13" s="144">
        <v>0.57089999999999996</v>
      </c>
      <c r="H13" s="149">
        <v>0.65</v>
      </c>
      <c r="I13" s="149"/>
      <c r="J13" s="149">
        <v>0.65</v>
      </c>
      <c r="K13" s="149"/>
      <c r="L13" s="149" t="s">
        <v>549</v>
      </c>
      <c r="M13" s="140" t="s">
        <v>550</v>
      </c>
      <c r="N13" s="140" t="s">
        <v>540</v>
      </c>
      <c r="O13" t="str">
        <f t="shared" si="0"/>
        <v>DESARROLLO FINANCIERO 
DF</v>
      </c>
    </row>
    <row r="14" spans="1:15" ht="231" x14ac:dyDescent="0.25">
      <c r="A14" s="287" t="s">
        <v>488</v>
      </c>
      <c r="B14" s="274" t="s">
        <v>534</v>
      </c>
      <c r="C14" s="147" t="s">
        <v>551</v>
      </c>
      <c r="D14" s="141" t="s">
        <v>552</v>
      </c>
      <c r="E14" s="142" t="s">
        <v>5</v>
      </c>
      <c r="F14" s="150" t="s">
        <v>553</v>
      </c>
      <c r="G14" s="144">
        <v>0.2928</v>
      </c>
      <c r="H14" s="144">
        <v>0.48830000000000001</v>
      </c>
      <c r="I14" s="144"/>
      <c r="J14" s="144">
        <v>1</v>
      </c>
      <c r="K14" s="144"/>
      <c r="L14" s="149" t="s">
        <v>554</v>
      </c>
      <c r="M14" s="140" t="s">
        <v>555</v>
      </c>
      <c r="N14" s="140" t="s">
        <v>540</v>
      </c>
      <c r="O14" t="str">
        <f t="shared" si="0"/>
        <v>DESARROLLO FINANCIERO 
DF</v>
      </c>
    </row>
    <row r="15" spans="1:15" ht="115.5" x14ac:dyDescent="0.25">
      <c r="A15" s="287" t="s">
        <v>488</v>
      </c>
      <c r="B15" s="274" t="s">
        <v>534</v>
      </c>
      <c r="C15" s="147" t="s">
        <v>556</v>
      </c>
      <c r="D15" s="141" t="s">
        <v>557</v>
      </c>
      <c r="E15" s="142" t="s">
        <v>5</v>
      </c>
      <c r="F15" s="150" t="s">
        <v>558</v>
      </c>
      <c r="G15" s="144">
        <v>0.2</v>
      </c>
      <c r="H15" s="149">
        <v>0.4</v>
      </c>
      <c r="I15" s="149"/>
      <c r="J15" s="149">
        <v>1</v>
      </c>
      <c r="K15" s="149"/>
      <c r="L15" s="149" t="s">
        <v>559</v>
      </c>
      <c r="M15" s="140" t="s">
        <v>560</v>
      </c>
      <c r="N15" s="140" t="s">
        <v>540</v>
      </c>
      <c r="O15" t="str">
        <f t="shared" si="0"/>
        <v>DESARROLLO FINANCIERO 
DF</v>
      </c>
    </row>
    <row r="16" spans="1:15" ht="181.5" x14ac:dyDescent="0.25">
      <c r="A16" s="287" t="s">
        <v>488</v>
      </c>
      <c r="B16" s="275" t="s">
        <v>561</v>
      </c>
      <c r="C16" s="140" t="s">
        <v>562</v>
      </c>
      <c r="D16" s="141" t="s">
        <v>563</v>
      </c>
      <c r="E16" s="142" t="s">
        <v>5</v>
      </c>
      <c r="F16" s="140" t="s">
        <v>564</v>
      </c>
      <c r="G16" s="144">
        <v>0.58120000000000005</v>
      </c>
      <c r="H16" s="151">
        <v>0.77549999999999997</v>
      </c>
      <c r="I16" s="151"/>
      <c r="J16" s="151">
        <v>1</v>
      </c>
      <c r="K16" s="151"/>
      <c r="L16" s="140" t="s">
        <v>565</v>
      </c>
      <c r="M16" s="140" t="s">
        <v>566</v>
      </c>
      <c r="N16" s="152" t="s">
        <v>567</v>
      </c>
      <c r="O16" t="str">
        <f t="shared" si="0"/>
        <v>DESARROLLO HUMANO Y ORGANIZACIONAL 
DHO</v>
      </c>
    </row>
    <row r="17" spans="1:15" ht="148.5" x14ac:dyDescent="0.3">
      <c r="A17" s="287" t="s">
        <v>488</v>
      </c>
      <c r="B17" s="275" t="s">
        <v>561</v>
      </c>
      <c r="C17" s="140" t="s">
        <v>568</v>
      </c>
      <c r="D17" s="141" t="s">
        <v>569</v>
      </c>
      <c r="E17" s="142" t="s">
        <v>5</v>
      </c>
      <c r="F17" s="153" t="s">
        <v>570</v>
      </c>
      <c r="G17" s="144">
        <v>0.79600000000000004</v>
      </c>
      <c r="H17" s="151" t="s">
        <v>571</v>
      </c>
      <c r="I17" s="151"/>
      <c r="J17" s="151" t="s">
        <v>571</v>
      </c>
      <c r="K17" s="151"/>
      <c r="L17" s="140" t="s">
        <v>572</v>
      </c>
      <c r="M17" s="866" t="s">
        <v>573</v>
      </c>
      <c r="N17" s="152" t="s">
        <v>567</v>
      </c>
      <c r="O17" t="str">
        <f t="shared" si="0"/>
        <v>DESARROLLO HUMANO Y ORGANIZACIONAL 
DHO</v>
      </c>
    </row>
    <row r="18" spans="1:15" ht="115.5" x14ac:dyDescent="0.3">
      <c r="A18" s="287" t="s">
        <v>488</v>
      </c>
      <c r="B18" s="275" t="s">
        <v>561</v>
      </c>
      <c r="C18" s="140" t="s">
        <v>574</v>
      </c>
      <c r="D18" s="141" t="s">
        <v>575</v>
      </c>
      <c r="E18" s="142" t="s">
        <v>5</v>
      </c>
      <c r="F18" s="153" t="s">
        <v>576</v>
      </c>
      <c r="G18" s="144">
        <v>0.79700000000000004</v>
      </c>
      <c r="H18" s="151">
        <v>0.77</v>
      </c>
      <c r="I18" s="151"/>
      <c r="J18" s="151">
        <v>0.79</v>
      </c>
      <c r="K18" s="151"/>
      <c r="L18" s="140" t="s">
        <v>577</v>
      </c>
      <c r="M18" s="867"/>
      <c r="N18" s="152" t="s">
        <v>567</v>
      </c>
      <c r="O18" t="str">
        <f t="shared" si="0"/>
        <v>DESARROLLO HUMANO Y ORGANIZACIONAL 
DHO</v>
      </c>
    </row>
    <row r="19" spans="1:15" ht="165" x14ac:dyDescent="0.3">
      <c r="A19" s="287" t="s">
        <v>488</v>
      </c>
      <c r="B19" s="275" t="s">
        <v>561</v>
      </c>
      <c r="C19" s="140" t="s">
        <v>578</v>
      </c>
      <c r="D19" s="141" t="s">
        <v>579</v>
      </c>
      <c r="E19" s="142" t="s">
        <v>5</v>
      </c>
      <c r="F19" s="153" t="s">
        <v>580</v>
      </c>
      <c r="G19" s="154">
        <v>0.42420000000000002</v>
      </c>
      <c r="H19" s="151">
        <v>0.7504424778761063</v>
      </c>
      <c r="I19" s="151"/>
      <c r="J19" s="151">
        <v>1</v>
      </c>
      <c r="K19" s="151"/>
      <c r="L19" s="140" t="s">
        <v>581</v>
      </c>
      <c r="M19" s="155" t="s">
        <v>582</v>
      </c>
      <c r="N19" s="152" t="s">
        <v>583</v>
      </c>
      <c r="O19" t="str">
        <f t="shared" si="0"/>
        <v>DESARROLLO HUMANO Y ORGANIZACIONAL 
DHO</v>
      </c>
    </row>
    <row r="20" spans="1:15" ht="148.5" x14ac:dyDescent="0.25">
      <c r="A20" s="287" t="s">
        <v>488</v>
      </c>
      <c r="B20" s="275" t="s">
        <v>561</v>
      </c>
      <c r="C20" s="140" t="s">
        <v>584</v>
      </c>
      <c r="D20" s="141" t="s">
        <v>585</v>
      </c>
      <c r="E20" s="142" t="s">
        <v>5</v>
      </c>
      <c r="F20" s="140" t="s">
        <v>586</v>
      </c>
      <c r="G20" s="144">
        <v>0.84</v>
      </c>
      <c r="H20" s="151">
        <v>0.95</v>
      </c>
      <c r="I20" s="151"/>
      <c r="J20" s="151">
        <v>0.95</v>
      </c>
      <c r="K20" s="151"/>
      <c r="L20" s="140" t="s">
        <v>587</v>
      </c>
      <c r="M20" s="155" t="s">
        <v>588</v>
      </c>
      <c r="N20" s="152" t="s">
        <v>583</v>
      </c>
      <c r="O20" t="str">
        <f t="shared" si="0"/>
        <v>DESARROLLO HUMANO Y ORGANIZACIONAL 
DHO</v>
      </c>
    </row>
    <row r="21" spans="1:15" ht="379.5" x14ac:dyDescent="0.25">
      <c r="A21" s="287" t="s">
        <v>488</v>
      </c>
      <c r="B21" s="275" t="s">
        <v>561</v>
      </c>
      <c r="C21" s="140" t="s">
        <v>589</v>
      </c>
      <c r="D21" s="141" t="s">
        <v>590</v>
      </c>
      <c r="E21" s="142" t="s">
        <v>5</v>
      </c>
      <c r="F21" s="140" t="s">
        <v>591</v>
      </c>
      <c r="G21" s="144">
        <v>0.77800000000000002</v>
      </c>
      <c r="H21" s="151">
        <v>0.91666666666666674</v>
      </c>
      <c r="I21" s="151"/>
      <c r="J21" s="151">
        <v>1</v>
      </c>
      <c r="K21" s="151"/>
      <c r="L21" s="140" t="s">
        <v>592</v>
      </c>
      <c r="M21" s="155" t="s">
        <v>593</v>
      </c>
      <c r="N21" s="152" t="s">
        <v>583</v>
      </c>
      <c r="O21" t="str">
        <f t="shared" si="0"/>
        <v>DESARROLLO HUMANO Y ORGANIZACIONAL 
DHO</v>
      </c>
    </row>
    <row r="22" spans="1:15" ht="280.5" x14ac:dyDescent="0.25">
      <c r="A22" s="288" t="s">
        <v>594</v>
      </c>
      <c r="B22" s="276" t="s">
        <v>595</v>
      </c>
      <c r="C22" s="156" t="s">
        <v>596</v>
      </c>
      <c r="D22" s="157" t="s">
        <v>597</v>
      </c>
      <c r="E22" s="158" t="s">
        <v>5</v>
      </c>
      <c r="F22" s="159" t="s">
        <v>598</v>
      </c>
      <c r="G22" s="160">
        <v>44.7</v>
      </c>
      <c r="H22" s="160">
        <v>45</v>
      </c>
      <c r="I22" s="160"/>
      <c r="J22" s="160">
        <v>45</v>
      </c>
      <c r="K22" s="160"/>
      <c r="L22" s="161" t="s">
        <v>599</v>
      </c>
      <c r="M22" s="162" t="s">
        <v>600</v>
      </c>
      <c r="N22" s="862" t="s">
        <v>601</v>
      </c>
      <c r="O22" t="str">
        <f t="shared" si="0"/>
        <v>Gestión de Programas Académicos</v>
      </c>
    </row>
    <row r="23" spans="1:15" ht="346.5" x14ac:dyDescent="0.25">
      <c r="A23" s="288" t="s">
        <v>594</v>
      </c>
      <c r="B23" s="276" t="s">
        <v>595</v>
      </c>
      <c r="C23" s="163" t="s">
        <v>602</v>
      </c>
      <c r="D23" s="163" t="s">
        <v>603</v>
      </c>
      <c r="E23" s="164" t="s">
        <v>5</v>
      </c>
      <c r="F23" s="159" t="s">
        <v>604</v>
      </c>
      <c r="G23" s="323">
        <v>0.73929999999999996</v>
      </c>
      <c r="H23" s="165">
        <v>0.8</v>
      </c>
      <c r="I23" s="165"/>
      <c r="J23" s="165">
        <v>0.75</v>
      </c>
      <c r="K23" s="165"/>
      <c r="L23" s="161" t="s">
        <v>605</v>
      </c>
      <c r="M23" s="162" t="s">
        <v>600</v>
      </c>
      <c r="N23" s="862"/>
      <c r="O23" t="str">
        <f t="shared" si="0"/>
        <v>Gestión de Programas Académicos</v>
      </c>
    </row>
    <row r="24" spans="1:15" ht="313.5" x14ac:dyDescent="0.25">
      <c r="A24" s="288" t="s">
        <v>594</v>
      </c>
      <c r="B24" s="276" t="s">
        <v>595</v>
      </c>
      <c r="C24" s="163" t="s">
        <v>606</v>
      </c>
      <c r="D24" s="163" t="s">
        <v>607</v>
      </c>
      <c r="E24" s="164" t="s">
        <v>5</v>
      </c>
      <c r="F24" s="159" t="s">
        <v>608</v>
      </c>
      <c r="G24" s="166">
        <v>0.89</v>
      </c>
      <c r="H24" s="165">
        <v>0.9</v>
      </c>
      <c r="I24" s="165"/>
      <c r="J24" s="165" t="s">
        <v>672</v>
      </c>
      <c r="K24" s="165"/>
      <c r="L24" s="161" t="s">
        <v>609</v>
      </c>
      <c r="M24" s="162" t="s">
        <v>600</v>
      </c>
      <c r="N24" s="862"/>
      <c r="O24" t="str">
        <f t="shared" si="0"/>
        <v>Gestión de Programas Académicos</v>
      </c>
    </row>
    <row r="25" spans="1:15" ht="313.5" x14ac:dyDescent="0.25">
      <c r="A25" s="288" t="s">
        <v>594</v>
      </c>
      <c r="B25" s="276" t="s">
        <v>595</v>
      </c>
      <c r="C25" s="163" t="s">
        <v>610</v>
      </c>
      <c r="D25" s="163" t="s">
        <v>611</v>
      </c>
      <c r="E25" s="164" t="s">
        <v>5</v>
      </c>
      <c r="F25" s="159" t="s">
        <v>612</v>
      </c>
      <c r="G25" s="167">
        <v>0.53</v>
      </c>
      <c r="H25" s="168">
        <v>0.85399999999999998</v>
      </c>
      <c r="I25" s="168"/>
      <c r="J25" s="168">
        <v>0.85399999999999998</v>
      </c>
      <c r="K25" s="168"/>
      <c r="L25" s="161" t="s">
        <v>613</v>
      </c>
      <c r="M25" s="162" t="s">
        <v>600</v>
      </c>
      <c r="N25" s="862"/>
      <c r="O25" t="str">
        <f t="shared" si="0"/>
        <v>Gestión de Programas Académicos</v>
      </c>
    </row>
    <row r="26" spans="1:15" ht="49.5" x14ac:dyDescent="0.3">
      <c r="A26" s="288" t="s">
        <v>594</v>
      </c>
      <c r="B26" s="276" t="s">
        <v>595</v>
      </c>
      <c r="C26" s="169" t="s">
        <v>614</v>
      </c>
      <c r="D26" s="169" t="s">
        <v>615</v>
      </c>
      <c r="E26" s="169" t="s">
        <v>5</v>
      </c>
      <c r="F26" s="169" t="s">
        <v>616</v>
      </c>
      <c r="G26" s="324">
        <v>3.4000000000000002E-2</v>
      </c>
      <c r="H26" s="170">
        <v>0.15</v>
      </c>
      <c r="I26" s="170"/>
      <c r="J26" s="170">
        <v>0.5</v>
      </c>
      <c r="K26" s="170"/>
      <c r="L26" s="169" t="s">
        <v>617</v>
      </c>
      <c r="M26" s="171"/>
      <c r="N26" s="862"/>
      <c r="O26" t="str">
        <f t="shared" si="0"/>
        <v>Gestión de Programas Académicos</v>
      </c>
    </row>
    <row r="27" spans="1:15" ht="82.5" x14ac:dyDescent="0.25">
      <c r="A27" s="288" t="s">
        <v>594</v>
      </c>
      <c r="B27" s="277" t="s">
        <v>618</v>
      </c>
      <c r="C27" s="163" t="s">
        <v>619</v>
      </c>
      <c r="D27" s="172" t="s">
        <v>620</v>
      </c>
      <c r="E27" s="173" t="s">
        <v>406</v>
      </c>
      <c r="F27" s="156" t="s">
        <v>621</v>
      </c>
      <c r="G27" s="174">
        <v>16005</v>
      </c>
      <c r="H27" s="174">
        <v>16902</v>
      </c>
      <c r="I27" s="174"/>
      <c r="J27" s="174">
        <v>16902</v>
      </c>
      <c r="K27" s="174"/>
      <c r="L27" s="159" t="s">
        <v>622</v>
      </c>
      <c r="M27" s="863" t="s">
        <v>623</v>
      </c>
      <c r="N27" s="863" t="s">
        <v>624</v>
      </c>
      <c r="O27" t="str">
        <f t="shared" si="0"/>
        <v>Gestión de capacidad academica</v>
      </c>
    </row>
    <row r="28" spans="1:15" ht="82.5" x14ac:dyDescent="0.25">
      <c r="A28" s="288" t="s">
        <v>594</v>
      </c>
      <c r="B28" s="277" t="s">
        <v>618</v>
      </c>
      <c r="C28" s="163" t="s">
        <v>625</v>
      </c>
      <c r="D28" s="172" t="s">
        <v>626</v>
      </c>
      <c r="E28" s="173" t="s">
        <v>406</v>
      </c>
      <c r="F28" s="156" t="s">
        <v>627</v>
      </c>
      <c r="G28" s="174">
        <v>2213</v>
      </c>
      <c r="H28" s="175">
        <v>1530</v>
      </c>
      <c r="I28" s="175"/>
      <c r="J28" s="175">
        <v>1530</v>
      </c>
      <c r="K28" s="175"/>
      <c r="L28" s="159" t="s">
        <v>628</v>
      </c>
      <c r="M28" s="863"/>
      <c r="N28" s="863"/>
      <c r="O28" t="str">
        <f t="shared" si="0"/>
        <v>Gestión de capacidad academica</v>
      </c>
    </row>
    <row r="29" spans="1:15" ht="82.5" x14ac:dyDescent="0.25">
      <c r="A29" s="288" t="s">
        <v>594</v>
      </c>
      <c r="B29" s="277" t="s">
        <v>618</v>
      </c>
      <c r="C29" s="163" t="s">
        <v>629</v>
      </c>
      <c r="D29" s="172" t="s">
        <v>630</v>
      </c>
      <c r="E29" s="173" t="s">
        <v>406</v>
      </c>
      <c r="F29" s="156" t="s">
        <v>631</v>
      </c>
      <c r="G29" s="174">
        <v>35</v>
      </c>
      <c r="H29" s="175">
        <v>32</v>
      </c>
      <c r="I29" s="175"/>
      <c r="J29" s="175">
        <v>31</v>
      </c>
      <c r="K29" s="175"/>
      <c r="L29" s="159" t="s">
        <v>632</v>
      </c>
      <c r="M29" s="863"/>
      <c r="N29" s="863"/>
      <c r="O29" t="str">
        <f t="shared" si="0"/>
        <v>Gestión de capacidad academica</v>
      </c>
    </row>
    <row r="30" spans="1:15" ht="82.5" x14ac:dyDescent="0.25">
      <c r="A30" s="288" t="s">
        <v>594</v>
      </c>
      <c r="B30" s="277" t="s">
        <v>618</v>
      </c>
      <c r="C30" s="163" t="s">
        <v>633</v>
      </c>
      <c r="D30" s="172" t="s">
        <v>630</v>
      </c>
      <c r="E30" s="173" t="s">
        <v>406</v>
      </c>
      <c r="F30" s="156" t="s">
        <v>634</v>
      </c>
      <c r="G30" s="174">
        <v>63</v>
      </c>
      <c r="H30" s="175">
        <v>49</v>
      </c>
      <c r="I30" s="175"/>
      <c r="J30" s="175">
        <v>49</v>
      </c>
      <c r="K30" s="175"/>
      <c r="L30" s="159" t="s">
        <v>635</v>
      </c>
      <c r="M30" s="863"/>
      <c r="N30" s="863"/>
      <c r="O30" t="str">
        <f t="shared" si="0"/>
        <v>Gestión de capacidad academica</v>
      </c>
    </row>
    <row r="31" spans="1:15" ht="115.5" x14ac:dyDescent="0.25">
      <c r="A31" s="288" t="s">
        <v>594</v>
      </c>
      <c r="B31" s="277" t="s">
        <v>618</v>
      </c>
      <c r="C31" s="159" t="s">
        <v>636</v>
      </c>
      <c r="D31" s="172" t="s">
        <v>637</v>
      </c>
      <c r="E31" s="173" t="s">
        <v>5</v>
      </c>
      <c r="F31" s="156" t="s">
        <v>638</v>
      </c>
      <c r="G31" s="167">
        <v>0.92</v>
      </c>
      <c r="H31" s="176">
        <v>0.93</v>
      </c>
      <c r="I31" s="176"/>
      <c r="J31" s="176">
        <v>0.9</v>
      </c>
      <c r="K31" s="176"/>
      <c r="L31" s="159" t="s">
        <v>639</v>
      </c>
      <c r="M31" s="863"/>
      <c r="N31" s="863"/>
      <c r="O31" t="str">
        <f t="shared" si="0"/>
        <v>Gestión de capacidad academica</v>
      </c>
    </row>
    <row r="32" spans="1:15" ht="82.5" x14ac:dyDescent="0.25">
      <c r="A32" s="288" t="s">
        <v>594</v>
      </c>
      <c r="B32" s="277" t="s">
        <v>618</v>
      </c>
      <c r="C32" s="159" t="s">
        <v>640</v>
      </c>
      <c r="D32" s="172" t="s">
        <v>641</v>
      </c>
      <c r="E32" s="173" t="s">
        <v>406</v>
      </c>
      <c r="F32" s="156" t="s">
        <v>642</v>
      </c>
      <c r="G32" s="325">
        <v>293.5</v>
      </c>
      <c r="H32" s="174">
        <v>304</v>
      </c>
      <c r="I32" s="174"/>
      <c r="J32" s="174">
        <v>301</v>
      </c>
      <c r="K32" s="174"/>
      <c r="L32" s="159" t="s">
        <v>643</v>
      </c>
      <c r="M32" s="863"/>
      <c r="N32" s="863"/>
      <c r="O32" t="str">
        <f t="shared" si="0"/>
        <v>Gestión de capacidad academica</v>
      </c>
    </row>
    <row r="33" spans="1:15" ht="82.5" x14ac:dyDescent="0.25">
      <c r="A33" s="288" t="s">
        <v>594</v>
      </c>
      <c r="B33" s="277" t="s">
        <v>618</v>
      </c>
      <c r="C33" s="159" t="s">
        <v>644</v>
      </c>
      <c r="D33" s="172" t="s">
        <v>645</v>
      </c>
      <c r="E33" s="173" t="s">
        <v>406</v>
      </c>
      <c r="F33" s="156" t="s">
        <v>646</v>
      </c>
      <c r="G33" s="325">
        <v>166.5</v>
      </c>
      <c r="H33" s="175">
        <v>152</v>
      </c>
      <c r="I33" s="175"/>
      <c r="J33" s="175">
        <v>152</v>
      </c>
      <c r="K33" s="175"/>
      <c r="L33" s="159" t="s">
        <v>647</v>
      </c>
      <c r="M33" s="863"/>
      <c r="N33" s="863"/>
      <c r="O33" t="str">
        <f t="shared" si="0"/>
        <v>Gestión de capacidad academica</v>
      </c>
    </row>
    <row r="34" spans="1:15" ht="82.5" x14ac:dyDescent="0.25">
      <c r="A34" s="288" t="s">
        <v>594</v>
      </c>
      <c r="B34" s="277" t="s">
        <v>618</v>
      </c>
      <c r="C34" s="159" t="s">
        <v>648</v>
      </c>
      <c r="D34" s="172" t="s">
        <v>649</v>
      </c>
      <c r="E34" s="173" t="s">
        <v>406</v>
      </c>
      <c r="F34" s="156" t="s">
        <v>650</v>
      </c>
      <c r="G34" s="160">
        <v>304.26</v>
      </c>
      <c r="H34" s="160">
        <v>341.53</v>
      </c>
      <c r="I34" s="160"/>
      <c r="J34" s="160">
        <v>341.53</v>
      </c>
      <c r="K34" s="160"/>
      <c r="L34" s="159" t="s">
        <v>651</v>
      </c>
      <c r="M34" s="863"/>
      <c r="N34" s="863"/>
      <c r="O34" t="str">
        <f t="shared" si="0"/>
        <v>Gestión de capacidad academica</v>
      </c>
    </row>
    <row r="35" spans="1:15" ht="99" x14ac:dyDescent="0.3">
      <c r="A35" s="288" t="s">
        <v>594</v>
      </c>
      <c r="B35" s="277" t="s">
        <v>618</v>
      </c>
      <c r="C35" s="163" t="s">
        <v>652</v>
      </c>
      <c r="D35" s="177" t="s">
        <v>653</v>
      </c>
      <c r="E35" s="173" t="s">
        <v>654</v>
      </c>
      <c r="F35" s="156" t="s">
        <v>655</v>
      </c>
      <c r="G35" s="160">
        <v>1.55</v>
      </c>
      <c r="H35" s="178">
        <v>1.43</v>
      </c>
      <c r="I35" s="178"/>
      <c r="J35" s="178">
        <v>1.28</v>
      </c>
      <c r="K35" s="178"/>
      <c r="L35" s="159" t="s">
        <v>656</v>
      </c>
      <c r="M35" s="863"/>
      <c r="N35" s="863"/>
      <c r="O35" t="str">
        <f t="shared" si="0"/>
        <v>Gestión de capacidad academica</v>
      </c>
    </row>
    <row r="36" spans="1:15" ht="115.5" x14ac:dyDescent="0.25">
      <c r="A36" s="288" t="s">
        <v>594</v>
      </c>
      <c r="B36" s="277" t="s">
        <v>618</v>
      </c>
      <c r="C36" s="159" t="s">
        <v>657</v>
      </c>
      <c r="D36" s="172" t="s">
        <v>658</v>
      </c>
      <c r="E36" s="173" t="s">
        <v>458</v>
      </c>
      <c r="F36" s="156" t="s">
        <v>659</v>
      </c>
      <c r="G36" s="174">
        <v>16</v>
      </c>
      <c r="H36" s="175">
        <v>32</v>
      </c>
      <c r="I36" s="175"/>
      <c r="J36" s="175">
        <v>13</v>
      </c>
      <c r="K36" s="175"/>
      <c r="L36" s="159" t="s">
        <v>660</v>
      </c>
      <c r="M36" s="863"/>
      <c r="N36" s="863"/>
      <c r="O36" t="str">
        <f t="shared" si="0"/>
        <v>Gestión de capacidad academica</v>
      </c>
    </row>
    <row r="37" spans="1:15" ht="115.5" x14ac:dyDescent="0.25">
      <c r="A37" s="288" t="s">
        <v>594</v>
      </c>
      <c r="B37" s="277" t="s">
        <v>618</v>
      </c>
      <c r="C37" s="159" t="s">
        <v>661</v>
      </c>
      <c r="D37" s="159" t="s">
        <v>662</v>
      </c>
      <c r="E37" s="173" t="s">
        <v>458</v>
      </c>
      <c r="F37" s="159" t="s">
        <v>663</v>
      </c>
      <c r="G37" s="174">
        <v>182406</v>
      </c>
      <c r="H37" s="174">
        <v>275000</v>
      </c>
      <c r="I37" s="174"/>
      <c r="J37" s="174">
        <v>123370</v>
      </c>
      <c r="K37" s="174"/>
      <c r="L37" s="159" t="s">
        <v>664</v>
      </c>
      <c r="M37" s="863"/>
      <c r="N37" s="863"/>
      <c r="O37" t="str">
        <f t="shared" si="0"/>
        <v>Gestión de capacidad academica</v>
      </c>
    </row>
    <row r="38" spans="1:15" ht="148.5" x14ac:dyDescent="0.25">
      <c r="A38" s="288" t="s">
        <v>594</v>
      </c>
      <c r="B38" s="277" t="s">
        <v>618</v>
      </c>
      <c r="C38" s="156" t="s">
        <v>665</v>
      </c>
      <c r="D38" s="172" t="s">
        <v>666</v>
      </c>
      <c r="E38" s="173" t="s">
        <v>5</v>
      </c>
      <c r="F38" s="156" t="s">
        <v>667</v>
      </c>
      <c r="G38" s="326">
        <v>0.1338</v>
      </c>
      <c r="H38" s="165">
        <v>0.5</v>
      </c>
      <c r="I38" s="165"/>
      <c r="J38" s="165">
        <v>0.55000000000000004</v>
      </c>
      <c r="K38" s="165"/>
      <c r="L38" s="159" t="s">
        <v>668</v>
      </c>
      <c r="M38" s="863"/>
      <c r="N38" s="863"/>
      <c r="O38" t="str">
        <f t="shared" si="0"/>
        <v>Gestión de capacidad academica</v>
      </c>
    </row>
    <row r="39" spans="1:15" ht="148.5" x14ac:dyDescent="0.25">
      <c r="A39" s="288" t="s">
        <v>594</v>
      </c>
      <c r="B39" s="277" t="s">
        <v>618</v>
      </c>
      <c r="C39" s="172" t="s">
        <v>669</v>
      </c>
      <c r="D39" s="172" t="s">
        <v>670</v>
      </c>
      <c r="E39" s="173" t="s">
        <v>458</v>
      </c>
      <c r="F39" s="156" t="s">
        <v>671</v>
      </c>
      <c r="G39" s="327">
        <v>6448</v>
      </c>
      <c r="H39" s="180">
        <v>6448</v>
      </c>
      <c r="I39" s="180"/>
      <c r="J39" s="180">
        <v>2000</v>
      </c>
      <c r="K39" s="180"/>
      <c r="L39" s="159" t="s">
        <v>673</v>
      </c>
      <c r="M39" s="863"/>
      <c r="N39" s="863"/>
      <c r="O39" t="str">
        <f t="shared" si="0"/>
        <v>Gestión de capacidad academica</v>
      </c>
    </row>
    <row r="40" spans="1:15" ht="165" x14ac:dyDescent="0.25">
      <c r="A40" s="288" t="s">
        <v>594</v>
      </c>
      <c r="B40" s="277" t="s">
        <v>618</v>
      </c>
      <c r="C40" s="156" t="s">
        <v>674</v>
      </c>
      <c r="D40" s="172" t="s">
        <v>675</v>
      </c>
      <c r="E40" s="173" t="s">
        <v>5</v>
      </c>
      <c r="F40" s="156" t="s">
        <v>676</v>
      </c>
      <c r="G40" s="179">
        <v>49.16</v>
      </c>
      <c r="H40" s="160">
        <v>34.47</v>
      </c>
      <c r="I40" s="160"/>
      <c r="J40" s="160">
        <v>33.47</v>
      </c>
      <c r="K40" s="160"/>
      <c r="L40" s="159" t="s">
        <v>677</v>
      </c>
      <c r="M40" s="863"/>
      <c r="N40" s="863"/>
      <c r="O40" t="str">
        <f t="shared" si="0"/>
        <v>Gestión de capacidad academica</v>
      </c>
    </row>
    <row r="41" spans="1:15" ht="115.5" x14ac:dyDescent="0.25">
      <c r="A41" s="288" t="s">
        <v>594</v>
      </c>
      <c r="B41" s="278" t="s">
        <v>678</v>
      </c>
      <c r="C41" s="172" t="s">
        <v>679</v>
      </c>
      <c r="D41" s="181" t="s">
        <v>680</v>
      </c>
      <c r="E41" s="173" t="s">
        <v>5</v>
      </c>
      <c r="F41" s="173" t="s">
        <v>681</v>
      </c>
      <c r="G41" s="182">
        <v>0.56699999999999995</v>
      </c>
      <c r="H41" s="183">
        <v>0.2772</v>
      </c>
      <c r="I41" s="183"/>
      <c r="J41" s="183">
        <v>0.28000000000000003</v>
      </c>
      <c r="K41" s="183"/>
      <c r="L41" s="173" t="s">
        <v>682</v>
      </c>
      <c r="M41" s="173" t="s">
        <v>683</v>
      </c>
      <c r="N41" s="173" t="s">
        <v>684</v>
      </c>
      <c r="O41" t="str">
        <f t="shared" si="0"/>
        <v>Gestión Docente</v>
      </c>
    </row>
    <row r="42" spans="1:15" ht="115.5" x14ac:dyDescent="0.25">
      <c r="A42" s="288" t="s">
        <v>594</v>
      </c>
      <c r="B42" s="278" t="s">
        <v>678</v>
      </c>
      <c r="C42" s="172" t="s">
        <v>685</v>
      </c>
      <c r="D42" s="172" t="s">
        <v>686</v>
      </c>
      <c r="E42" s="173" t="s">
        <v>5</v>
      </c>
      <c r="F42" s="173" t="s">
        <v>687</v>
      </c>
      <c r="G42" s="182">
        <v>0.2261</v>
      </c>
      <c r="H42" s="183">
        <v>0.57199999999999995</v>
      </c>
      <c r="I42" s="183"/>
      <c r="J42" s="183">
        <v>0.62180000000000002</v>
      </c>
      <c r="K42" s="183"/>
      <c r="L42" s="173" t="s">
        <v>688</v>
      </c>
      <c r="M42" s="173" t="s">
        <v>683</v>
      </c>
      <c r="N42" s="173" t="s">
        <v>684</v>
      </c>
      <c r="O42" t="str">
        <f t="shared" si="0"/>
        <v>Gestión Docente</v>
      </c>
    </row>
    <row r="43" spans="1:15" ht="181.5" x14ac:dyDescent="0.25">
      <c r="A43" s="288" t="s">
        <v>594</v>
      </c>
      <c r="B43" s="278" t="s">
        <v>678</v>
      </c>
      <c r="C43" s="172" t="s">
        <v>689</v>
      </c>
      <c r="D43" s="172" t="s">
        <v>690</v>
      </c>
      <c r="E43" s="173" t="s">
        <v>5</v>
      </c>
      <c r="F43" s="173" t="s">
        <v>691</v>
      </c>
      <c r="G43" s="182">
        <v>0.5998</v>
      </c>
      <c r="H43" s="184">
        <v>0.64</v>
      </c>
      <c r="I43" s="184"/>
      <c r="J43" s="184">
        <v>0.64</v>
      </c>
      <c r="K43" s="184"/>
      <c r="L43" s="173" t="s">
        <v>692</v>
      </c>
      <c r="M43" s="173" t="s">
        <v>683</v>
      </c>
      <c r="N43" s="173" t="s">
        <v>693</v>
      </c>
      <c r="O43" t="str">
        <f t="shared" si="0"/>
        <v>Gestión Docente</v>
      </c>
    </row>
    <row r="44" spans="1:15" ht="330" x14ac:dyDescent="0.25">
      <c r="A44" s="288" t="s">
        <v>594</v>
      </c>
      <c r="B44" s="278" t="s">
        <v>678</v>
      </c>
      <c r="C44" s="172" t="s">
        <v>694</v>
      </c>
      <c r="D44" s="172" t="s">
        <v>695</v>
      </c>
      <c r="E44" s="173" t="s">
        <v>5</v>
      </c>
      <c r="F44" s="173" t="s">
        <v>696</v>
      </c>
      <c r="G44" s="182">
        <v>0.4461</v>
      </c>
      <c r="H44" s="184">
        <v>0.45900000000000002</v>
      </c>
      <c r="I44" s="184"/>
      <c r="J44" s="184">
        <v>0.72299999999999998</v>
      </c>
      <c r="K44" s="184"/>
      <c r="L44" s="173" t="s">
        <v>697</v>
      </c>
      <c r="M44" s="173" t="s">
        <v>683</v>
      </c>
      <c r="N44" s="173" t="s">
        <v>693</v>
      </c>
      <c r="O44" t="str">
        <f t="shared" si="0"/>
        <v>Gestión Docente</v>
      </c>
    </row>
    <row r="45" spans="1:15" ht="165" x14ac:dyDescent="0.25">
      <c r="A45" s="288" t="s">
        <v>594</v>
      </c>
      <c r="B45" s="278" t="s">
        <v>678</v>
      </c>
      <c r="C45" s="172" t="s">
        <v>698</v>
      </c>
      <c r="D45" s="172" t="s">
        <v>699</v>
      </c>
      <c r="E45" s="173" t="s">
        <v>5</v>
      </c>
      <c r="F45" s="173" t="s">
        <v>700</v>
      </c>
      <c r="G45" s="182">
        <v>0.79110000000000003</v>
      </c>
      <c r="H45" s="184">
        <v>0.55000000000000004</v>
      </c>
      <c r="I45" s="184"/>
      <c r="J45" s="184">
        <v>0.85</v>
      </c>
      <c r="K45" s="184"/>
      <c r="L45" s="173" t="s">
        <v>701</v>
      </c>
      <c r="M45" s="173" t="s">
        <v>683</v>
      </c>
      <c r="N45" s="173" t="s">
        <v>693</v>
      </c>
      <c r="O45" t="str">
        <f t="shared" si="0"/>
        <v>Gestión Docente</v>
      </c>
    </row>
    <row r="46" spans="1:15" ht="165" x14ac:dyDescent="0.25">
      <c r="A46" s="288" t="s">
        <v>594</v>
      </c>
      <c r="B46" s="278" t="s">
        <v>678</v>
      </c>
      <c r="C46" s="172" t="s">
        <v>702</v>
      </c>
      <c r="D46" s="172" t="s">
        <v>703</v>
      </c>
      <c r="E46" s="173" t="s">
        <v>5</v>
      </c>
      <c r="F46" s="173" t="s">
        <v>704</v>
      </c>
      <c r="G46" s="182">
        <v>0.35599999999999998</v>
      </c>
      <c r="H46" s="183">
        <v>0.43559999999999999</v>
      </c>
      <c r="I46" s="183"/>
      <c r="J46" s="183">
        <v>0.76</v>
      </c>
      <c r="K46" s="183"/>
      <c r="L46" s="173" t="s">
        <v>705</v>
      </c>
      <c r="M46" s="173" t="s">
        <v>683</v>
      </c>
      <c r="N46" s="173" t="s">
        <v>693</v>
      </c>
      <c r="O46" t="str">
        <f t="shared" si="0"/>
        <v>Gestión Docente</v>
      </c>
    </row>
    <row r="47" spans="1:15" ht="165" x14ac:dyDescent="0.25">
      <c r="A47" s="288" t="s">
        <v>594</v>
      </c>
      <c r="B47" s="278" t="s">
        <v>678</v>
      </c>
      <c r="C47" s="172" t="s">
        <v>706</v>
      </c>
      <c r="D47" s="172" t="s">
        <v>707</v>
      </c>
      <c r="E47" s="173" t="s">
        <v>5</v>
      </c>
      <c r="F47" s="173" t="s">
        <v>708</v>
      </c>
      <c r="G47" s="182">
        <v>0.2</v>
      </c>
      <c r="H47" s="184">
        <v>0.66</v>
      </c>
      <c r="I47" s="184"/>
      <c r="J47" s="184">
        <v>1</v>
      </c>
      <c r="K47" s="184"/>
      <c r="L47" s="173" t="s">
        <v>709</v>
      </c>
      <c r="M47" s="173" t="s">
        <v>683</v>
      </c>
      <c r="N47" s="173" t="s">
        <v>693</v>
      </c>
      <c r="O47" t="str">
        <f t="shared" si="0"/>
        <v>Gestión Docente</v>
      </c>
    </row>
    <row r="48" spans="1:15" ht="132" x14ac:dyDescent="0.25">
      <c r="A48" s="288" t="s">
        <v>594</v>
      </c>
      <c r="B48" s="278" t="s">
        <v>710</v>
      </c>
      <c r="C48" s="163" t="s">
        <v>711</v>
      </c>
      <c r="D48" s="172" t="s">
        <v>712</v>
      </c>
      <c r="E48" s="161" t="s">
        <v>5</v>
      </c>
      <c r="F48" s="156" t="s">
        <v>713</v>
      </c>
      <c r="G48" s="328">
        <v>0.93899999999999995</v>
      </c>
      <c r="H48" s="185">
        <v>0.96</v>
      </c>
      <c r="I48" s="185"/>
      <c r="J48" s="185">
        <v>1</v>
      </c>
      <c r="K48" s="185"/>
      <c r="L48" s="159" t="s">
        <v>714</v>
      </c>
      <c r="M48" s="186" t="s">
        <v>715</v>
      </c>
      <c r="N48" s="860" t="s">
        <v>693</v>
      </c>
      <c r="O48" t="str">
        <f t="shared" si="0"/>
        <v>Gestión de la Educación virtual</v>
      </c>
    </row>
    <row r="49" spans="1:15" ht="82.5" x14ac:dyDescent="0.25">
      <c r="A49" s="288" t="s">
        <v>594</v>
      </c>
      <c r="B49" s="278" t="s">
        <v>710</v>
      </c>
      <c r="C49" s="163" t="s">
        <v>716</v>
      </c>
      <c r="D49" s="163" t="s">
        <v>717</v>
      </c>
      <c r="E49" s="161" t="s">
        <v>406</v>
      </c>
      <c r="F49" s="156" t="s">
        <v>718</v>
      </c>
      <c r="G49" s="180">
        <v>0</v>
      </c>
      <c r="H49" s="180">
        <v>1</v>
      </c>
      <c r="I49" s="180"/>
      <c r="J49" s="180">
        <v>3</v>
      </c>
      <c r="K49" s="180"/>
      <c r="L49" s="159" t="s">
        <v>719</v>
      </c>
      <c r="M49" s="186" t="s">
        <v>720</v>
      </c>
      <c r="N49" s="860"/>
      <c r="O49" t="str">
        <f t="shared" si="0"/>
        <v>Gestión de la Educación virtual</v>
      </c>
    </row>
    <row r="50" spans="1:15" ht="115.5" x14ac:dyDescent="0.25">
      <c r="A50" s="288" t="s">
        <v>594</v>
      </c>
      <c r="B50" s="278" t="s">
        <v>710</v>
      </c>
      <c r="C50" s="163" t="s">
        <v>721</v>
      </c>
      <c r="D50" s="163" t="s">
        <v>722</v>
      </c>
      <c r="E50" s="161" t="s">
        <v>406</v>
      </c>
      <c r="F50" s="156" t="s">
        <v>723</v>
      </c>
      <c r="G50" s="180">
        <v>0</v>
      </c>
      <c r="H50" s="180">
        <v>1</v>
      </c>
      <c r="I50" s="180"/>
      <c r="J50" s="180">
        <v>3</v>
      </c>
      <c r="K50" s="180"/>
      <c r="L50" s="159" t="s">
        <v>724</v>
      </c>
      <c r="M50" s="186" t="s">
        <v>725</v>
      </c>
      <c r="N50" s="860"/>
      <c r="O50" t="str">
        <f t="shared" si="0"/>
        <v>Gestión de la Educación virtual</v>
      </c>
    </row>
    <row r="51" spans="1:15" ht="280.5" x14ac:dyDescent="0.25">
      <c r="A51" s="288" t="s">
        <v>594</v>
      </c>
      <c r="B51" s="278" t="s">
        <v>726</v>
      </c>
      <c r="C51" s="163" t="s">
        <v>727</v>
      </c>
      <c r="D51" s="163" t="s">
        <v>728</v>
      </c>
      <c r="E51" s="161" t="s">
        <v>5</v>
      </c>
      <c r="F51" s="161" t="s">
        <v>729</v>
      </c>
      <c r="G51" s="167">
        <v>0.50239999999999996</v>
      </c>
      <c r="H51" s="168">
        <v>0.5</v>
      </c>
      <c r="I51" s="168"/>
      <c r="J51" s="168">
        <v>0.5</v>
      </c>
      <c r="K51" s="168"/>
      <c r="L51" s="161" t="s">
        <v>730</v>
      </c>
      <c r="M51" s="161" t="s">
        <v>731</v>
      </c>
      <c r="N51" s="860" t="s">
        <v>732</v>
      </c>
      <c r="O51" t="str">
        <f t="shared" si="0"/>
        <v>Gestión Académica Estudiantil</v>
      </c>
    </row>
    <row r="52" spans="1:15" ht="313.5" x14ac:dyDescent="0.25">
      <c r="A52" s="288" t="s">
        <v>594</v>
      </c>
      <c r="B52" s="278" t="s">
        <v>726</v>
      </c>
      <c r="C52" s="163" t="s">
        <v>733</v>
      </c>
      <c r="D52" s="163" t="s">
        <v>734</v>
      </c>
      <c r="E52" s="161" t="s">
        <v>5</v>
      </c>
      <c r="F52" s="159" t="s">
        <v>735</v>
      </c>
      <c r="G52" s="167">
        <v>0.83</v>
      </c>
      <c r="H52" s="168">
        <v>0.8</v>
      </c>
      <c r="I52" s="168"/>
      <c r="J52" s="168">
        <v>0.8</v>
      </c>
      <c r="K52" s="168"/>
      <c r="L52" s="161" t="s">
        <v>736</v>
      </c>
      <c r="M52" s="161" t="s">
        <v>600</v>
      </c>
      <c r="N52" s="860"/>
      <c r="O52" t="str">
        <f t="shared" si="0"/>
        <v>Gestión Académica Estudiantil</v>
      </c>
    </row>
    <row r="53" spans="1:15" ht="132" x14ac:dyDescent="0.25">
      <c r="A53" s="288" t="s">
        <v>594</v>
      </c>
      <c r="B53" s="278" t="s">
        <v>726</v>
      </c>
      <c r="C53" s="163" t="s">
        <v>737</v>
      </c>
      <c r="D53" s="181" t="s">
        <v>738</v>
      </c>
      <c r="E53" s="161" t="s">
        <v>5</v>
      </c>
      <c r="F53" s="161" t="s">
        <v>739</v>
      </c>
      <c r="G53" s="167">
        <v>0.87829999999999997</v>
      </c>
      <c r="H53" s="168">
        <f>100%-11%</f>
        <v>0.89</v>
      </c>
      <c r="I53" s="168"/>
      <c r="J53" s="168">
        <v>0.90100000000000002</v>
      </c>
      <c r="K53" s="168"/>
      <c r="L53" s="161" t="s">
        <v>740</v>
      </c>
      <c r="M53" s="161" t="s">
        <v>741</v>
      </c>
      <c r="N53" s="860"/>
      <c r="O53" t="str">
        <f t="shared" si="0"/>
        <v>Gestión Académica Estudiantil</v>
      </c>
    </row>
    <row r="54" spans="1:15" ht="82.5" x14ac:dyDescent="0.25">
      <c r="A54" s="288" t="s">
        <v>594</v>
      </c>
      <c r="B54" s="278" t="s">
        <v>726</v>
      </c>
      <c r="C54" s="163" t="s">
        <v>742</v>
      </c>
      <c r="D54" s="163" t="s">
        <v>743</v>
      </c>
      <c r="E54" s="161" t="s">
        <v>5</v>
      </c>
      <c r="F54" s="161" t="s">
        <v>744</v>
      </c>
      <c r="G54" s="187">
        <v>0.49120000000000003</v>
      </c>
      <c r="H54" s="168">
        <v>0.50360000000000005</v>
      </c>
      <c r="I54" s="168"/>
      <c r="J54" s="168">
        <v>0.50360000000000005</v>
      </c>
      <c r="K54" s="168"/>
      <c r="L54" s="161" t="s">
        <v>745</v>
      </c>
      <c r="M54" s="161" t="s">
        <v>746</v>
      </c>
      <c r="N54" s="860"/>
      <c r="O54" t="str">
        <f t="shared" si="0"/>
        <v>Gestión Académica Estudiantil</v>
      </c>
    </row>
    <row r="55" spans="1:15" ht="132" x14ac:dyDescent="0.25">
      <c r="A55" s="288" t="s">
        <v>594</v>
      </c>
      <c r="B55" s="278" t="s">
        <v>726</v>
      </c>
      <c r="C55" s="163" t="s">
        <v>747</v>
      </c>
      <c r="D55" s="181" t="s">
        <v>748</v>
      </c>
      <c r="E55" s="161" t="s">
        <v>5</v>
      </c>
      <c r="F55" s="161" t="s">
        <v>749</v>
      </c>
      <c r="G55" s="167">
        <v>0.69350000000000001</v>
      </c>
      <c r="H55" s="167">
        <v>0.65</v>
      </c>
      <c r="I55" s="167"/>
      <c r="J55" s="167" t="s">
        <v>1040</v>
      </c>
      <c r="K55" s="167"/>
      <c r="L55" s="161" t="s">
        <v>750</v>
      </c>
      <c r="M55" s="161" t="s">
        <v>746</v>
      </c>
      <c r="N55" s="860"/>
      <c r="O55" t="str">
        <f t="shared" si="0"/>
        <v>Gestión Académica Estudiantil</v>
      </c>
    </row>
    <row r="56" spans="1:15" ht="49.5" x14ac:dyDescent="0.25">
      <c r="A56" s="288" t="s">
        <v>594</v>
      </c>
      <c r="B56" s="278" t="s">
        <v>726</v>
      </c>
      <c r="C56" s="188" t="s">
        <v>751</v>
      </c>
      <c r="D56" s="188" t="s">
        <v>752</v>
      </c>
      <c r="E56" s="189" t="s">
        <v>5</v>
      </c>
      <c r="F56" s="188" t="s">
        <v>753</v>
      </c>
      <c r="G56" s="190">
        <v>0.86</v>
      </c>
      <c r="H56" s="332">
        <v>0.9</v>
      </c>
      <c r="I56" s="191"/>
      <c r="J56" s="332">
        <v>0.90100000000000002</v>
      </c>
      <c r="K56" s="191"/>
      <c r="L56" s="318" t="s">
        <v>754</v>
      </c>
      <c r="M56" s="189" t="s">
        <v>746</v>
      </c>
      <c r="N56" s="861"/>
      <c r="O56" t="str">
        <f t="shared" si="0"/>
        <v>Gestión Académica Estudiantil</v>
      </c>
    </row>
    <row r="57" spans="1:15" ht="297" x14ac:dyDescent="0.25">
      <c r="A57" s="289" t="s">
        <v>755</v>
      </c>
      <c r="B57" s="197" t="s">
        <v>756</v>
      </c>
      <c r="C57" s="192" t="s">
        <v>757</v>
      </c>
      <c r="D57" s="193" t="s">
        <v>758</v>
      </c>
      <c r="E57" s="193" t="s">
        <v>5</v>
      </c>
      <c r="F57" s="194" t="s">
        <v>759</v>
      </c>
      <c r="G57" s="194">
        <v>0</v>
      </c>
      <c r="H57" s="194">
        <v>0.01</v>
      </c>
      <c r="I57" s="194"/>
      <c r="J57" s="194">
        <v>0.4</v>
      </c>
      <c r="K57" s="194"/>
      <c r="L57" s="193" t="s">
        <v>760</v>
      </c>
      <c r="M57" s="195" t="s">
        <v>439</v>
      </c>
      <c r="N57" s="195" t="s">
        <v>761</v>
      </c>
      <c r="O57" t="str">
        <f t="shared" si="0"/>
        <v>FORMACIÓN PARA LA VIDA</v>
      </c>
    </row>
    <row r="58" spans="1:15" ht="198" x14ac:dyDescent="0.25">
      <c r="A58" s="289" t="s">
        <v>755</v>
      </c>
      <c r="B58" s="197" t="s">
        <v>756</v>
      </c>
      <c r="C58" s="192" t="s">
        <v>762</v>
      </c>
      <c r="D58" s="193" t="s">
        <v>763</v>
      </c>
      <c r="E58" s="193" t="s">
        <v>5</v>
      </c>
      <c r="F58" s="194" t="s">
        <v>764</v>
      </c>
      <c r="G58" s="329">
        <v>0.56200000000000006</v>
      </c>
      <c r="H58" s="196">
        <v>0.7</v>
      </c>
      <c r="I58" s="196"/>
      <c r="J58" s="196">
        <v>1</v>
      </c>
      <c r="K58" s="196"/>
      <c r="L58" s="193" t="s">
        <v>765</v>
      </c>
      <c r="M58" s="195" t="s">
        <v>439</v>
      </c>
      <c r="N58" s="195" t="s">
        <v>766</v>
      </c>
      <c r="O58" t="str">
        <f t="shared" si="0"/>
        <v>FORMACIÓN PARA LA VIDA</v>
      </c>
    </row>
    <row r="59" spans="1:15" ht="181.5" x14ac:dyDescent="0.25">
      <c r="A59" s="289" t="s">
        <v>755</v>
      </c>
      <c r="B59" s="197" t="s">
        <v>756</v>
      </c>
      <c r="C59" s="192" t="s">
        <v>767</v>
      </c>
      <c r="D59" s="193" t="s">
        <v>768</v>
      </c>
      <c r="E59" s="193" t="s">
        <v>5</v>
      </c>
      <c r="F59" s="194" t="s">
        <v>769</v>
      </c>
      <c r="G59" s="194">
        <v>0.81</v>
      </c>
      <c r="H59" s="194">
        <v>0.85</v>
      </c>
      <c r="I59" s="194"/>
      <c r="J59" s="194">
        <v>1</v>
      </c>
      <c r="K59" s="194"/>
      <c r="L59" s="193" t="s">
        <v>770</v>
      </c>
      <c r="M59" s="195" t="s">
        <v>439</v>
      </c>
      <c r="N59" s="195" t="s">
        <v>766</v>
      </c>
      <c r="O59" t="str">
        <f t="shared" si="0"/>
        <v>FORMACIÓN PARA LA VIDA</v>
      </c>
    </row>
    <row r="60" spans="1:15" ht="148.5" x14ac:dyDescent="0.25">
      <c r="A60" s="289" t="s">
        <v>755</v>
      </c>
      <c r="B60" s="197" t="s">
        <v>756</v>
      </c>
      <c r="C60" s="192" t="s">
        <v>771</v>
      </c>
      <c r="D60" s="193" t="s">
        <v>772</v>
      </c>
      <c r="E60" s="193" t="s">
        <v>5</v>
      </c>
      <c r="F60" s="194" t="s">
        <v>773</v>
      </c>
      <c r="G60" s="199">
        <v>0.63690000000000002</v>
      </c>
      <c r="H60" s="194">
        <v>0.64</v>
      </c>
      <c r="I60" s="194"/>
      <c r="J60" s="194">
        <v>0.7</v>
      </c>
      <c r="K60" s="194"/>
      <c r="L60" s="193" t="s">
        <v>774</v>
      </c>
      <c r="M60" s="195" t="s">
        <v>439</v>
      </c>
      <c r="N60" s="195" t="s">
        <v>775</v>
      </c>
      <c r="O60" t="str">
        <f t="shared" si="0"/>
        <v>FORMACIÓN PARA LA VIDA</v>
      </c>
    </row>
    <row r="61" spans="1:15" ht="280.5" x14ac:dyDescent="0.25">
      <c r="A61" s="289" t="s">
        <v>755</v>
      </c>
      <c r="B61" s="197" t="s">
        <v>776</v>
      </c>
      <c r="C61" s="198" t="s">
        <v>777</v>
      </c>
      <c r="D61" s="198" t="s">
        <v>778</v>
      </c>
      <c r="E61" s="198" t="s">
        <v>779</v>
      </c>
      <c r="F61" s="198" t="s">
        <v>780</v>
      </c>
      <c r="G61" s="199" t="s">
        <v>1039</v>
      </c>
      <c r="H61" s="200" t="s">
        <v>781</v>
      </c>
      <c r="I61" s="200"/>
      <c r="J61" s="200" t="s">
        <v>1041</v>
      </c>
      <c r="K61" s="200"/>
      <c r="L61" s="193" t="s">
        <v>782</v>
      </c>
      <c r="M61" s="201" t="s">
        <v>439</v>
      </c>
      <c r="N61" s="202" t="s">
        <v>783</v>
      </c>
      <c r="O61" t="str">
        <f t="shared" si="0"/>
        <v>Gestión Estratégica</v>
      </c>
    </row>
    <row r="62" spans="1:15" ht="214.5" x14ac:dyDescent="0.25">
      <c r="A62" s="289" t="s">
        <v>755</v>
      </c>
      <c r="B62" s="197" t="s">
        <v>784</v>
      </c>
      <c r="C62" s="203" t="s">
        <v>785</v>
      </c>
      <c r="D62" s="204" t="s">
        <v>786</v>
      </c>
      <c r="E62" s="193" t="s">
        <v>458</v>
      </c>
      <c r="F62" s="204" t="s">
        <v>787</v>
      </c>
      <c r="G62" s="206">
        <v>2</v>
      </c>
      <c r="H62" s="206">
        <v>2</v>
      </c>
      <c r="I62" s="206"/>
      <c r="J62" s="206">
        <v>3</v>
      </c>
      <c r="K62" s="206"/>
      <c r="L62" s="193" t="s">
        <v>788</v>
      </c>
      <c r="M62" s="201" t="s">
        <v>439</v>
      </c>
      <c r="N62" s="202" t="s">
        <v>789</v>
      </c>
      <c r="O62" t="str">
        <f t="shared" si="0"/>
        <v>GESTIÓN SOCIAL</v>
      </c>
    </row>
    <row r="63" spans="1:15" ht="280.5" x14ac:dyDescent="0.25">
      <c r="A63" s="289" t="s">
        <v>755</v>
      </c>
      <c r="B63" s="197" t="s">
        <v>784</v>
      </c>
      <c r="C63" s="207" t="s">
        <v>790</v>
      </c>
      <c r="D63" s="204" t="s">
        <v>442</v>
      </c>
      <c r="E63" s="193" t="s">
        <v>5</v>
      </c>
      <c r="F63" s="204" t="s">
        <v>791</v>
      </c>
      <c r="G63" s="199">
        <v>0.77410000000000001</v>
      </c>
      <c r="H63" s="208">
        <v>0.75</v>
      </c>
      <c r="I63" s="208"/>
      <c r="J63" s="208">
        <v>0.94</v>
      </c>
      <c r="K63" s="208"/>
      <c r="L63" s="193" t="s">
        <v>792</v>
      </c>
      <c r="M63" s="201" t="s">
        <v>439</v>
      </c>
      <c r="N63" s="202" t="s">
        <v>793</v>
      </c>
      <c r="O63" t="str">
        <f t="shared" si="0"/>
        <v>GESTIÓN SOCIAL</v>
      </c>
    </row>
    <row r="64" spans="1:15" ht="214.5" x14ac:dyDescent="0.25">
      <c r="A64" s="289" t="s">
        <v>755</v>
      </c>
      <c r="B64" s="197" t="s">
        <v>784</v>
      </c>
      <c r="C64" s="192" t="s">
        <v>794</v>
      </c>
      <c r="D64" s="204" t="s">
        <v>795</v>
      </c>
      <c r="E64" s="193" t="s">
        <v>5</v>
      </c>
      <c r="F64" s="204" t="s">
        <v>796</v>
      </c>
      <c r="G64" s="199">
        <v>1</v>
      </c>
      <c r="H64" s="208">
        <v>0.9</v>
      </c>
      <c r="I64" s="208"/>
      <c r="J64" s="208">
        <v>0.9</v>
      </c>
      <c r="K64" s="208"/>
      <c r="L64" s="193" t="s">
        <v>797</v>
      </c>
      <c r="M64" s="201" t="s">
        <v>439</v>
      </c>
      <c r="N64" s="202" t="s">
        <v>793</v>
      </c>
      <c r="O64" t="str">
        <f t="shared" si="0"/>
        <v>GESTIÓN SOCIAL</v>
      </c>
    </row>
    <row r="65" spans="1:15" ht="313.5" x14ac:dyDescent="0.25">
      <c r="A65" s="289" t="s">
        <v>755</v>
      </c>
      <c r="B65" s="197" t="s">
        <v>784</v>
      </c>
      <c r="C65" s="205" t="s">
        <v>798</v>
      </c>
      <c r="D65" s="209" t="s">
        <v>799</v>
      </c>
      <c r="E65" s="193" t="s">
        <v>5</v>
      </c>
      <c r="F65" s="204" t="s">
        <v>800</v>
      </c>
      <c r="G65" s="206">
        <v>4.2</v>
      </c>
      <c r="H65" s="206">
        <v>3</v>
      </c>
      <c r="I65" s="206"/>
      <c r="J65" s="206">
        <v>5</v>
      </c>
      <c r="K65" s="206"/>
      <c r="L65" s="193" t="s">
        <v>801</v>
      </c>
      <c r="M65" s="201" t="s">
        <v>439</v>
      </c>
      <c r="N65" s="202" t="s">
        <v>793</v>
      </c>
      <c r="O65" t="str">
        <f t="shared" si="0"/>
        <v>GESTIÓN SOCIAL</v>
      </c>
    </row>
    <row r="66" spans="1:15" ht="280.5" x14ac:dyDescent="0.25">
      <c r="A66" s="289" t="s">
        <v>755</v>
      </c>
      <c r="B66" s="279" t="s">
        <v>802</v>
      </c>
      <c r="C66" s="192" t="s">
        <v>803</v>
      </c>
      <c r="D66" s="204" t="s">
        <v>804</v>
      </c>
      <c r="E66" s="193" t="s">
        <v>5</v>
      </c>
      <c r="F66" s="204" t="s">
        <v>805</v>
      </c>
      <c r="G66" s="329">
        <v>0.997</v>
      </c>
      <c r="H66" s="210">
        <v>1</v>
      </c>
      <c r="I66" s="210"/>
      <c r="J66" s="210">
        <v>1</v>
      </c>
      <c r="K66" s="210"/>
      <c r="L66" s="193" t="s">
        <v>806</v>
      </c>
      <c r="M66" s="201" t="s">
        <v>439</v>
      </c>
      <c r="N66" s="202" t="s">
        <v>807</v>
      </c>
      <c r="O66" t="str">
        <f t="shared" si="0"/>
        <v>PAI</v>
      </c>
    </row>
    <row r="67" spans="1:15" ht="297" x14ac:dyDescent="0.25">
      <c r="A67" s="289" t="s">
        <v>755</v>
      </c>
      <c r="B67" s="279" t="s">
        <v>802</v>
      </c>
      <c r="C67" s="192" t="s">
        <v>808</v>
      </c>
      <c r="D67" s="198" t="s">
        <v>809</v>
      </c>
      <c r="E67" s="73" t="s">
        <v>5</v>
      </c>
      <c r="F67" s="198" t="s">
        <v>810</v>
      </c>
      <c r="G67" s="199">
        <v>0.70340000000000003</v>
      </c>
      <c r="H67" s="208">
        <v>0.75</v>
      </c>
      <c r="I67" s="208"/>
      <c r="J67" s="208">
        <v>0.94</v>
      </c>
      <c r="K67" s="208"/>
      <c r="L67" s="193" t="s">
        <v>811</v>
      </c>
      <c r="M67" s="201" t="s">
        <v>439</v>
      </c>
      <c r="N67" s="202" t="s">
        <v>807</v>
      </c>
      <c r="O67" t="str">
        <f t="shared" si="0"/>
        <v>PAI</v>
      </c>
    </row>
    <row r="68" spans="1:15" ht="165" x14ac:dyDescent="0.25">
      <c r="A68" s="289" t="s">
        <v>755</v>
      </c>
      <c r="B68" s="211" t="s">
        <v>812</v>
      </c>
      <c r="C68" s="212" t="s">
        <v>813</v>
      </c>
      <c r="D68" s="213" t="s">
        <v>814</v>
      </c>
      <c r="E68" s="214" t="s">
        <v>5</v>
      </c>
      <c r="F68" s="213" t="s">
        <v>815</v>
      </c>
      <c r="G68" s="199">
        <v>0.34789999999999999</v>
      </c>
      <c r="H68" s="208">
        <v>0.3</v>
      </c>
      <c r="I68" s="208"/>
      <c r="J68" s="208">
        <v>0.2</v>
      </c>
      <c r="K68" s="208"/>
      <c r="L68" s="193" t="s">
        <v>816</v>
      </c>
      <c r="M68" s="201" t="s">
        <v>439</v>
      </c>
      <c r="N68" s="193" t="s">
        <v>817</v>
      </c>
      <c r="O68" t="str">
        <f t="shared" ref="O68:O107" si="1">B68</f>
        <v>PROMOCIÓN DE LA SALUD INTEGRAL</v>
      </c>
    </row>
    <row r="69" spans="1:15" ht="231" x14ac:dyDescent="0.25">
      <c r="A69" s="290" t="s">
        <v>818</v>
      </c>
      <c r="B69" s="280" t="s">
        <v>819</v>
      </c>
      <c r="C69" s="215" t="s">
        <v>820</v>
      </c>
      <c r="D69" s="216" t="s">
        <v>821</v>
      </c>
      <c r="E69" s="217" t="s">
        <v>447</v>
      </c>
      <c r="F69" s="215" t="s">
        <v>822</v>
      </c>
      <c r="G69" s="215">
        <v>193</v>
      </c>
      <c r="H69" s="215">
        <v>198</v>
      </c>
      <c r="I69" s="215"/>
      <c r="J69" s="215">
        <v>218</v>
      </c>
      <c r="K69" s="215"/>
      <c r="L69" s="215" t="s">
        <v>823</v>
      </c>
      <c r="M69" s="215" t="s">
        <v>450</v>
      </c>
      <c r="N69" s="215" t="s">
        <v>824</v>
      </c>
      <c r="O69" t="str">
        <f t="shared" si="1"/>
        <v>CREACIÓN Y TRANSFORMACIÓN  DEL CONOCIMIENTO</v>
      </c>
    </row>
    <row r="70" spans="1:15" ht="231" x14ac:dyDescent="0.25">
      <c r="A70" s="290" t="s">
        <v>818</v>
      </c>
      <c r="B70" s="331" t="s">
        <v>819</v>
      </c>
      <c r="C70" s="330" t="s">
        <v>825</v>
      </c>
      <c r="D70" s="219" t="s">
        <v>826</v>
      </c>
      <c r="E70" s="220" t="s">
        <v>447</v>
      </c>
      <c r="F70" s="219" t="s">
        <v>827</v>
      </c>
      <c r="G70" s="218">
        <v>12</v>
      </c>
      <c r="H70" s="218">
        <v>10</v>
      </c>
      <c r="I70" s="219"/>
      <c r="J70" s="219">
        <v>17</v>
      </c>
      <c r="K70" s="219"/>
      <c r="L70" s="219" t="s">
        <v>828</v>
      </c>
      <c r="M70" s="218" t="s">
        <v>450</v>
      </c>
      <c r="N70" s="218" t="s">
        <v>824</v>
      </c>
      <c r="O70" t="str">
        <f t="shared" si="1"/>
        <v>CREACIÓN Y TRANSFORMACIÓN  DEL CONOCIMIENTO</v>
      </c>
    </row>
    <row r="71" spans="1:15" ht="198" x14ac:dyDescent="0.25">
      <c r="A71" s="290" t="s">
        <v>818</v>
      </c>
      <c r="B71" s="280" t="s">
        <v>819</v>
      </c>
      <c r="C71" s="218" t="s">
        <v>829</v>
      </c>
      <c r="D71" s="219" t="s">
        <v>830</v>
      </c>
      <c r="E71" s="220" t="s">
        <v>447</v>
      </c>
      <c r="F71" s="219" t="s">
        <v>831</v>
      </c>
      <c r="G71" s="218">
        <v>6</v>
      </c>
      <c r="H71" s="218">
        <v>9</v>
      </c>
      <c r="I71" s="219"/>
      <c r="J71" s="219">
        <v>12</v>
      </c>
      <c r="K71" s="219"/>
      <c r="L71" s="219" t="s">
        <v>832</v>
      </c>
      <c r="M71" s="218" t="s">
        <v>450</v>
      </c>
      <c r="N71" s="218" t="s">
        <v>824</v>
      </c>
      <c r="O71" t="str">
        <f t="shared" si="1"/>
        <v>CREACIÓN Y TRANSFORMACIÓN  DEL CONOCIMIENTO</v>
      </c>
    </row>
    <row r="72" spans="1:15" ht="198" x14ac:dyDescent="0.25">
      <c r="A72" s="290" t="s">
        <v>818</v>
      </c>
      <c r="B72" s="281" t="s">
        <v>488</v>
      </c>
      <c r="C72" s="218" t="s">
        <v>833</v>
      </c>
      <c r="D72" s="219" t="s">
        <v>834</v>
      </c>
      <c r="E72" s="220" t="s">
        <v>447</v>
      </c>
      <c r="F72" s="218" t="s">
        <v>835</v>
      </c>
      <c r="G72" s="218">
        <v>82</v>
      </c>
      <c r="H72" s="218">
        <v>82</v>
      </c>
      <c r="I72" s="218"/>
      <c r="J72" s="218">
        <v>85</v>
      </c>
      <c r="K72" s="218"/>
      <c r="L72" s="218" t="s">
        <v>836</v>
      </c>
      <c r="M72" s="218" t="s">
        <v>837</v>
      </c>
      <c r="N72" s="218" t="s">
        <v>824</v>
      </c>
      <c r="O72" t="str">
        <f t="shared" si="1"/>
        <v>DESARROLLO INSTITUCIONAL</v>
      </c>
    </row>
    <row r="73" spans="1:15" ht="280.5" x14ac:dyDescent="0.25">
      <c r="A73" s="290" t="s">
        <v>818</v>
      </c>
      <c r="B73" s="281" t="s">
        <v>488</v>
      </c>
      <c r="C73" s="218" t="s">
        <v>838</v>
      </c>
      <c r="D73" s="218" t="s">
        <v>839</v>
      </c>
      <c r="E73" s="220" t="s">
        <v>5</v>
      </c>
      <c r="F73" s="218" t="s">
        <v>840</v>
      </c>
      <c r="G73" s="221">
        <v>0.77</v>
      </c>
      <c r="H73" s="222">
        <v>0.8</v>
      </c>
      <c r="I73" s="222"/>
      <c r="J73" s="222">
        <v>0.8</v>
      </c>
      <c r="K73" s="222"/>
      <c r="L73" s="218" t="s">
        <v>841</v>
      </c>
      <c r="M73" s="218" t="s">
        <v>842</v>
      </c>
      <c r="N73" s="218" t="s">
        <v>824</v>
      </c>
      <c r="O73" t="str">
        <f t="shared" si="1"/>
        <v>DESARROLLO INSTITUCIONAL</v>
      </c>
    </row>
    <row r="74" spans="1:15" ht="231" x14ac:dyDescent="0.25">
      <c r="A74" s="290" t="s">
        <v>818</v>
      </c>
      <c r="B74" s="281" t="s">
        <v>488</v>
      </c>
      <c r="C74" s="223" t="s">
        <v>843</v>
      </c>
      <c r="D74" s="223" t="s">
        <v>844</v>
      </c>
      <c r="E74" s="220" t="s">
        <v>447</v>
      </c>
      <c r="F74" s="223" t="s">
        <v>845</v>
      </c>
      <c r="G74" s="223">
        <v>34</v>
      </c>
      <c r="H74" s="223">
        <v>40</v>
      </c>
      <c r="I74" s="223"/>
      <c r="J74" s="223">
        <v>24</v>
      </c>
      <c r="K74" s="223"/>
      <c r="L74" s="223" t="s">
        <v>846</v>
      </c>
      <c r="M74" s="223" t="s">
        <v>847</v>
      </c>
      <c r="N74" s="223" t="s">
        <v>824</v>
      </c>
      <c r="O74" t="str">
        <f t="shared" si="1"/>
        <v>DESARROLLO INSTITUCIONAL</v>
      </c>
    </row>
    <row r="75" spans="1:15" ht="148.5" x14ac:dyDescent="0.25">
      <c r="A75" s="290" t="s">
        <v>818</v>
      </c>
      <c r="B75" s="281" t="s">
        <v>488</v>
      </c>
      <c r="C75" s="224" t="s">
        <v>848</v>
      </c>
      <c r="D75" s="225" t="s">
        <v>849</v>
      </c>
      <c r="E75" s="226" t="s">
        <v>654</v>
      </c>
      <c r="F75" s="224" t="s">
        <v>850</v>
      </c>
      <c r="G75" s="224">
        <v>0</v>
      </c>
      <c r="H75" s="226">
        <v>1.2</v>
      </c>
      <c r="I75" s="226"/>
      <c r="J75" s="226" t="s">
        <v>1040</v>
      </c>
      <c r="K75" s="226"/>
      <c r="L75" s="224" t="s">
        <v>851</v>
      </c>
      <c r="M75" s="227" t="s">
        <v>852</v>
      </c>
      <c r="N75" s="224" t="s">
        <v>824</v>
      </c>
      <c r="O75" t="str">
        <f t="shared" si="1"/>
        <v>DESARROLLO INSTITUCIONAL</v>
      </c>
    </row>
    <row r="76" spans="1:15" ht="264" x14ac:dyDescent="0.25">
      <c r="A76" s="290" t="s">
        <v>818</v>
      </c>
      <c r="B76" s="281" t="s">
        <v>853</v>
      </c>
      <c r="C76" s="215" t="s">
        <v>854</v>
      </c>
      <c r="D76" s="215" t="s">
        <v>855</v>
      </c>
      <c r="E76" s="220" t="s">
        <v>447</v>
      </c>
      <c r="F76" s="215" t="s">
        <v>856</v>
      </c>
      <c r="G76" s="215">
        <v>67</v>
      </c>
      <c r="H76" s="215">
        <v>12</v>
      </c>
      <c r="I76" s="215"/>
      <c r="J76" s="215">
        <v>125</v>
      </c>
      <c r="K76" s="215"/>
      <c r="L76" s="215" t="s">
        <v>857</v>
      </c>
      <c r="M76" s="216" t="s">
        <v>858</v>
      </c>
      <c r="N76" s="224" t="s">
        <v>859</v>
      </c>
      <c r="O76" t="str">
        <f t="shared" si="1"/>
        <v>GESTIÓN, TRANSFERENCIA O APLICACIÓN DEL CONOCIMIENTO</v>
      </c>
    </row>
    <row r="77" spans="1:15" ht="214.5" x14ac:dyDescent="0.25">
      <c r="A77" s="290" t="s">
        <v>818</v>
      </c>
      <c r="B77" s="281" t="s">
        <v>853</v>
      </c>
      <c r="C77" s="218" t="s">
        <v>860</v>
      </c>
      <c r="D77" s="219" t="s">
        <v>861</v>
      </c>
      <c r="E77" s="220" t="s">
        <v>447</v>
      </c>
      <c r="F77" s="218" t="s">
        <v>862</v>
      </c>
      <c r="G77" s="218">
        <v>4243</v>
      </c>
      <c r="H77" s="218">
        <v>1000</v>
      </c>
      <c r="I77" s="218"/>
      <c r="J77" s="218">
        <v>200</v>
      </c>
      <c r="K77" s="218"/>
      <c r="L77" s="218" t="s">
        <v>863</v>
      </c>
      <c r="M77" s="218"/>
      <c r="N77" s="215" t="s">
        <v>859</v>
      </c>
      <c r="O77" t="str">
        <f t="shared" si="1"/>
        <v>GESTIÓN, TRANSFERENCIA O APLICACIÓN DEL CONOCIMIENTO</v>
      </c>
    </row>
    <row r="78" spans="1:15" ht="132" x14ac:dyDescent="0.25">
      <c r="A78" s="290" t="s">
        <v>818</v>
      </c>
      <c r="B78" s="282" t="s">
        <v>864</v>
      </c>
      <c r="C78" s="224" t="s">
        <v>865</v>
      </c>
      <c r="D78" s="224" t="s">
        <v>866</v>
      </c>
      <c r="E78" s="228" t="s">
        <v>458</v>
      </c>
      <c r="F78" s="224" t="s">
        <v>867</v>
      </c>
      <c r="G78" s="224">
        <v>68</v>
      </c>
      <c r="H78" s="224">
        <v>68</v>
      </c>
      <c r="I78" s="224"/>
      <c r="J78" s="224">
        <v>70</v>
      </c>
      <c r="K78" s="224"/>
      <c r="L78" s="224" t="s">
        <v>868</v>
      </c>
      <c r="M78" s="224" t="s">
        <v>869</v>
      </c>
      <c r="N78" s="229" t="s">
        <v>870</v>
      </c>
      <c r="O78" t="str">
        <f t="shared" si="1"/>
        <v>Generación de desarrollo social y cultural a través de la extensión</v>
      </c>
    </row>
    <row r="79" spans="1:15" ht="132" x14ac:dyDescent="0.25">
      <c r="A79" s="290" t="s">
        <v>818</v>
      </c>
      <c r="B79" s="282" t="s">
        <v>864</v>
      </c>
      <c r="C79" s="224" t="s">
        <v>871</v>
      </c>
      <c r="D79" s="224" t="s">
        <v>872</v>
      </c>
      <c r="E79" s="228" t="s">
        <v>458</v>
      </c>
      <c r="F79" s="224" t="s">
        <v>873</v>
      </c>
      <c r="G79" s="224" t="s">
        <v>1040</v>
      </c>
      <c r="H79" s="224">
        <v>610</v>
      </c>
      <c r="I79" s="224"/>
      <c r="J79" s="224" t="s">
        <v>1040</v>
      </c>
      <c r="K79" s="224"/>
      <c r="L79" s="228" t="s">
        <v>874</v>
      </c>
      <c r="M79" s="228" t="s">
        <v>875</v>
      </c>
      <c r="N79" s="229" t="s">
        <v>870</v>
      </c>
      <c r="O79" t="str">
        <f t="shared" si="1"/>
        <v>Generación de desarrollo social y cultural a través de la extensión</v>
      </c>
    </row>
    <row r="80" spans="1:15" ht="132" x14ac:dyDescent="0.25">
      <c r="A80" s="290" t="s">
        <v>818</v>
      </c>
      <c r="B80" s="282" t="s">
        <v>864</v>
      </c>
      <c r="C80" s="224" t="s">
        <v>876</v>
      </c>
      <c r="D80" s="224" t="s">
        <v>877</v>
      </c>
      <c r="E80" s="228" t="s">
        <v>458</v>
      </c>
      <c r="F80" s="230" t="s">
        <v>878</v>
      </c>
      <c r="G80" s="224" t="s">
        <v>1040</v>
      </c>
      <c r="H80" s="224">
        <v>155</v>
      </c>
      <c r="I80" s="224"/>
      <c r="J80" s="224" t="s">
        <v>1040</v>
      </c>
      <c r="K80" s="224"/>
      <c r="L80" s="228" t="s">
        <v>879</v>
      </c>
      <c r="M80" s="228" t="s">
        <v>880</v>
      </c>
      <c r="N80" s="229" t="s">
        <v>870</v>
      </c>
      <c r="O80" t="str">
        <f t="shared" si="1"/>
        <v>Generación de desarrollo social y cultural a través de la extensión</v>
      </c>
    </row>
    <row r="81" spans="1:15" ht="66" x14ac:dyDescent="0.25">
      <c r="A81" s="290" t="s">
        <v>818</v>
      </c>
      <c r="B81" s="282" t="s">
        <v>864</v>
      </c>
      <c r="C81" s="224" t="s">
        <v>328</v>
      </c>
      <c r="D81" s="224" t="s">
        <v>881</v>
      </c>
      <c r="E81" s="228" t="s">
        <v>458</v>
      </c>
      <c r="F81" s="224" t="s">
        <v>882</v>
      </c>
      <c r="G81" s="224" t="s">
        <v>1040</v>
      </c>
      <c r="H81" s="224">
        <v>1800</v>
      </c>
      <c r="I81" s="224"/>
      <c r="J81" s="224" t="s">
        <v>1040</v>
      </c>
      <c r="K81" s="224"/>
      <c r="L81" s="228" t="s">
        <v>883</v>
      </c>
      <c r="M81" s="228" t="s">
        <v>884</v>
      </c>
      <c r="N81" s="228" t="s">
        <v>885</v>
      </c>
      <c r="O81" t="str">
        <f t="shared" si="1"/>
        <v>Generación de desarrollo social y cultural a través de la extensión</v>
      </c>
    </row>
    <row r="82" spans="1:15" ht="66" x14ac:dyDescent="0.25">
      <c r="A82" s="290" t="s">
        <v>818</v>
      </c>
      <c r="B82" s="282" t="s">
        <v>864</v>
      </c>
      <c r="C82" s="224" t="s">
        <v>886</v>
      </c>
      <c r="D82" s="224" t="s">
        <v>887</v>
      </c>
      <c r="E82" s="228" t="s">
        <v>458</v>
      </c>
      <c r="F82" s="224" t="s">
        <v>888</v>
      </c>
      <c r="G82" s="224" t="s">
        <v>1040</v>
      </c>
      <c r="H82" s="224">
        <v>20</v>
      </c>
      <c r="I82" s="224"/>
      <c r="J82" s="224" t="s">
        <v>1040</v>
      </c>
      <c r="K82" s="224"/>
      <c r="L82" s="228" t="s">
        <v>889</v>
      </c>
      <c r="M82" s="224" t="s">
        <v>890</v>
      </c>
      <c r="N82" s="228" t="s">
        <v>885</v>
      </c>
      <c r="O82" t="str">
        <f t="shared" si="1"/>
        <v>Generación de desarrollo social y cultural a través de la extensión</v>
      </c>
    </row>
    <row r="83" spans="1:15" ht="165" x14ac:dyDescent="0.25">
      <c r="A83" s="291" t="s">
        <v>891</v>
      </c>
      <c r="B83" s="283" t="s">
        <v>892</v>
      </c>
      <c r="C83" s="231" t="s">
        <v>893</v>
      </c>
      <c r="D83" s="232" t="s">
        <v>894</v>
      </c>
      <c r="E83" s="231" t="s">
        <v>5</v>
      </c>
      <c r="F83" s="231" t="s">
        <v>895</v>
      </c>
      <c r="G83" s="233">
        <v>0.1</v>
      </c>
      <c r="H83" s="234">
        <v>0.1</v>
      </c>
      <c r="I83" s="234"/>
      <c r="J83" s="234">
        <v>0.2</v>
      </c>
      <c r="K83" s="234"/>
      <c r="L83" s="234" t="s">
        <v>896</v>
      </c>
      <c r="M83" s="231" t="s">
        <v>897</v>
      </c>
      <c r="N83" s="231" t="s">
        <v>898</v>
      </c>
      <c r="O83" t="str">
        <f t="shared" si="1"/>
        <v>Nivel de internacionalización</v>
      </c>
    </row>
    <row r="84" spans="1:15" ht="66" x14ac:dyDescent="0.25">
      <c r="A84" s="291" t="s">
        <v>891</v>
      </c>
      <c r="B84" s="283" t="s">
        <v>892</v>
      </c>
      <c r="C84" s="231" t="s">
        <v>899</v>
      </c>
      <c r="D84" s="232" t="s">
        <v>900</v>
      </c>
      <c r="E84" s="231" t="s">
        <v>5</v>
      </c>
      <c r="F84" s="231" t="s">
        <v>901</v>
      </c>
      <c r="G84" s="233">
        <v>0.372</v>
      </c>
      <c r="H84" s="235">
        <v>0.4</v>
      </c>
      <c r="I84" s="235"/>
      <c r="J84" s="235">
        <v>0.5</v>
      </c>
      <c r="K84" s="235"/>
      <c r="L84" s="234" t="s">
        <v>902</v>
      </c>
      <c r="M84" s="231" t="s">
        <v>897</v>
      </c>
      <c r="N84" s="231" t="s">
        <v>898</v>
      </c>
      <c r="O84" t="str">
        <f t="shared" si="1"/>
        <v>Nivel de internacionalización</v>
      </c>
    </row>
    <row r="85" spans="1:15" ht="49.5" x14ac:dyDescent="0.25">
      <c r="A85" s="291" t="s">
        <v>891</v>
      </c>
      <c r="B85" s="283" t="s">
        <v>892</v>
      </c>
      <c r="C85" s="231" t="s">
        <v>903</v>
      </c>
      <c r="D85" s="232" t="s">
        <v>904</v>
      </c>
      <c r="E85" s="231" t="s">
        <v>5</v>
      </c>
      <c r="F85" s="231" t="s">
        <v>905</v>
      </c>
      <c r="G85" s="234">
        <v>0.18</v>
      </c>
      <c r="H85" s="236">
        <v>0.19</v>
      </c>
      <c r="I85" s="236"/>
      <c r="J85" s="236">
        <v>0.34</v>
      </c>
      <c r="K85" s="236"/>
      <c r="L85" s="234" t="s">
        <v>906</v>
      </c>
      <c r="M85" s="231" t="s">
        <v>897</v>
      </c>
      <c r="N85" s="231" t="s">
        <v>907</v>
      </c>
      <c r="O85" t="str">
        <f t="shared" si="1"/>
        <v>Nivel de internacionalización</v>
      </c>
    </row>
    <row r="86" spans="1:15" ht="49.5" x14ac:dyDescent="0.25">
      <c r="A86" s="291" t="s">
        <v>891</v>
      </c>
      <c r="B86" s="283" t="s">
        <v>892</v>
      </c>
      <c r="C86" s="231" t="s">
        <v>908</v>
      </c>
      <c r="D86" s="232" t="s">
        <v>909</v>
      </c>
      <c r="E86" s="231" t="s">
        <v>458</v>
      </c>
      <c r="F86" s="231" t="s">
        <v>910</v>
      </c>
      <c r="G86" s="237">
        <v>12</v>
      </c>
      <c r="H86" s="237">
        <v>10</v>
      </c>
      <c r="I86" s="237"/>
      <c r="J86" s="237" t="s">
        <v>1040</v>
      </c>
      <c r="K86" s="237"/>
      <c r="L86" s="234" t="s">
        <v>911</v>
      </c>
      <c r="M86" s="231" t="s">
        <v>912</v>
      </c>
      <c r="N86" s="231" t="s">
        <v>913</v>
      </c>
      <c r="O86" t="str">
        <f t="shared" si="1"/>
        <v>Nivel de internacionalización</v>
      </c>
    </row>
    <row r="87" spans="1:15" ht="49.5" x14ac:dyDescent="0.25">
      <c r="A87" s="291" t="s">
        <v>891</v>
      </c>
      <c r="B87" s="283" t="s">
        <v>892</v>
      </c>
      <c r="C87" s="238" t="s">
        <v>914</v>
      </c>
      <c r="D87" s="238" t="s">
        <v>915</v>
      </c>
      <c r="E87" s="231" t="s">
        <v>458</v>
      </c>
      <c r="F87" s="238" t="s">
        <v>916</v>
      </c>
      <c r="G87" s="237">
        <v>36</v>
      </c>
      <c r="H87" s="239">
        <v>43</v>
      </c>
      <c r="I87" s="239"/>
      <c r="J87" s="239" t="s">
        <v>1040</v>
      </c>
      <c r="K87" s="239"/>
      <c r="L87" s="234" t="s">
        <v>917</v>
      </c>
      <c r="M87" s="231" t="s">
        <v>912</v>
      </c>
      <c r="N87" s="238" t="s">
        <v>913</v>
      </c>
      <c r="O87" t="str">
        <f t="shared" si="1"/>
        <v>Nivel de internacionalización</v>
      </c>
    </row>
    <row r="88" spans="1:15" ht="82.5" x14ac:dyDescent="0.25">
      <c r="A88" s="291" t="s">
        <v>891</v>
      </c>
      <c r="B88" s="283" t="s">
        <v>892</v>
      </c>
      <c r="C88" s="231" t="s">
        <v>918</v>
      </c>
      <c r="D88" s="232" t="s">
        <v>919</v>
      </c>
      <c r="E88" s="231" t="s">
        <v>458</v>
      </c>
      <c r="F88" s="231" t="s">
        <v>920</v>
      </c>
      <c r="G88" s="240">
        <v>77</v>
      </c>
      <c r="H88" s="240">
        <v>60</v>
      </c>
      <c r="I88" s="240"/>
      <c r="J88" s="240">
        <v>70</v>
      </c>
      <c r="K88" s="240"/>
      <c r="L88" s="234" t="s">
        <v>921</v>
      </c>
      <c r="M88" s="231" t="s">
        <v>922</v>
      </c>
      <c r="N88" s="231" t="s">
        <v>923</v>
      </c>
      <c r="O88" t="str">
        <f t="shared" si="1"/>
        <v>Nivel de internacionalización</v>
      </c>
    </row>
    <row r="89" spans="1:15" ht="66" x14ac:dyDescent="0.25">
      <c r="A89" s="291" t="s">
        <v>891</v>
      </c>
      <c r="B89" s="283" t="s">
        <v>892</v>
      </c>
      <c r="C89" s="231" t="s">
        <v>924</v>
      </c>
      <c r="D89" s="232" t="s">
        <v>925</v>
      </c>
      <c r="E89" s="231" t="s">
        <v>926</v>
      </c>
      <c r="F89" s="231" t="s">
        <v>927</v>
      </c>
      <c r="G89" s="240">
        <v>70</v>
      </c>
      <c r="H89" s="240">
        <v>40</v>
      </c>
      <c r="I89" s="240"/>
      <c r="J89" s="240">
        <v>40</v>
      </c>
      <c r="K89" s="240"/>
      <c r="L89" s="234" t="s">
        <v>928</v>
      </c>
      <c r="M89" s="231" t="s">
        <v>929</v>
      </c>
      <c r="N89" s="231" t="s">
        <v>923</v>
      </c>
      <c r="O89" t="str">
        <f t="shared" si="1"/>
        <v>Nivel de internacionalización</v>
      </c>
    </row>
    <row r="90" spans="1:15" ht="115.5" x14ac:dyDescent="0.25">
      <c r="A90" s="291" t="s">
        <v>891</v>
      </c>
      <c r="B90" s="283" t="s">
        <v>892</v>
      </c>
      <c r="C90" s="231" t="s">
        <v>930</v>
      </c>
      <c r="D90" s="232" t="s">
        <v>931</v>
      </c>
      <c r="E90" s="231" t="s">
        <v>5</v>
      </c>
      <c r="F90" s="231" t="s">
        <v>932</v>
      </c>
      <c r="G90" s="234">
        <v>0.89</v>
      </c>
      <c r="H90" s="241">
        <v>0.9</v>
      </c>
      <c r="I90" s="241"/>
      <c r="J90" s="241">
        <v>0.95</v>
      </c>
      <c r="K90" s="241"/>
      <c r="L90" s="234" t="s">
        <v>933</v>
      </c>
      <c r="M90" s="231" t="s">
        <v>934</v>
      </c>
      <c r="N90" s="231" t="s">
        <v>923</v>
      </c>
      <c r="O90" t="str">
        <f t="shared" si="1"/>
        <v>Nivel de internacionalización</v>
      </c>
    </row>
    <row r="91" spans="1:15" ht="132" x14ac:dyDescent="0.25">
      <c r="A91" s="291" t="s">
        <v>891</v>
      </c>
      <c r="B91" s="283" t="s">
        <v>892</v>
      </c>
      <c r="C91" s="242" t="s">
        <v>935</v>
      </c>
      <c r="D91" s="242" t="s">
        <v>936</v>
      </c>
      <c r="E91" s="242" t="s">
        <v>458</v>
      </c>
      <c r="F91" s="242" t="s">
        <v>937</v>
      </c>
      <c r="G91" s="243">
        <v>18</v>
      </c>
      <c r="H91" s="243">
        <v>18</v>
      </c>
      <c r="I91" s="243"/>
      <c r="J91" s="243">
        <v>18</v>
      </c>
      <c r="K91" s="243"/>
      <c r="L91" s="242" t="s">
        <v>938</v>
      </c>
      <c r="M91" s="242" t="s">
        <v>939</v>
      </c>
      <c r="N91" s="231" t="s">
        <v>923</v>
      </c>
      <c r="O91" t="str">
        <f t="shared" si="1"/>
        <v>Nivel de internacionalización</v>
      </c>
    </row>
    <row r="92" spans="1:15" ht="132" x14ac:dyDescent="0.25">
      <c r="A92" s="291" t="s">
        <v>891</v>
      </c>
      <c r="B92" s="283" t="s">
        <v>892</v>
      </c>
      <c r="C92" s="242" t="s">
        <v>940</v>
      </c>
      <c r="D92" s="242" t="s">
        <v>941</v>
      </c>
      <c r="E92" s="242" t="s">
        <v>458</v>
      </c>
      <c r="F92" s="242" t="s">
        <v>942</v>
      </c>
      <c r="G92" s="243">
        <v>204</v>
      </c>
      <c r="H92" s="243">
        <v>180</v>
      </c>
      <c r="I92" s="243"/>
      <c r="J92" s="243">
        <v>220</v>
      </c>
      <c r="K92" s="243"/>
      <c r="L92" s="242" t="s">
        <v>943</v>
      </c>
      <c r="M92" s="242" t="s">
        <v>944</v>
      </c>
      <c r="N92" s="231" t="s">
        <v>945</v>
      </c>
      <c r="O92" t="str">
        <f t="shared" si="1"/>
        <v>Nivel de internacionalización</v>
      </c>
    </row>
    <row r="93" spans="1:15" ht="132" x14ac:dyDescent="0.25">
      <c r="A93" s="291" t="s">
        <v>891</v>
      </c>
      <c r="B93" s="283" t="s">
        <v>892</v>
      </c>
      <c r="C93" s="242" t="s">
        <v>946</v>
      </c>
      <c r="D93" s="242" t="s">
        <v>947</v>
      </c>
      <c r="E93" s="242" t="s">
        <v>458</v>
      </c>
      <c r="F93" s="242" t="s">
        <v>948</v>
      </c>
      <c r="G93" s="243">
        <v>69</v>
      </c>
      <c r="H93" s="243">
        <v>40</v>
      </c>
      <c r="I93" s="243"/>
      <c r="J93" s="243">
        <v>50</v>
      </c>
      <c r="K93" s="243"/>
      <c r="L93" s="242" t="s">
        <v>949</v>
      </c>
      <c r="M93" s="242" t="s">
        <v>950</v>
      </c>
      <c r="N93" s="231" t="s">
        <v>945</v>
      </c>
      <c r="O93" t="str">
        <f t="shared" si="1"/>
        <v>Nivel de internacionalización</v>
      </c>
    </row>
    <row r="94" spans="1:15" ht="247.5" x14ac:dyDescent="0.25">
      <c r="A94" s="291" t="s">
        <v>891</v>
      </c>
      <c r="B94" s="283" t="s">
        <v>892</v>
      </c>
      <c r="C94" s="242" t="s">
        <v>951</v>
      </c>
      <c r="D94" s="242" t="s">
        <v>952</v>
      </c>
      <c r="E94" s="242" t="s">
        <v>458</v>
      </c>
      <c r="F94" s="242" t="s">
        <v>953</v>
      </c>
      <c r="G94" s="243">
        <v>3</v>
      </c>
      <c r="H94" s="243">
        <v>2</v>
      </c>
      <c r="I94" s="243"/>
      <c r="J94" s="243">
        <v>2</v>
      </c>
      <c r="K94" s="243"/>
      <c r="L94" s="242" t="s">
        <v>954</v>
      </c>
      <c r="M94" s="242" t="s">
        <v>955</v>
      </c>
      <c r="N94" s="231" t="s">
        <v>923</v>
      </c>
      <c r="O94" t="str">
        <f t="shared" si="1"/>
        <v>Nivel de internacionalización</v>
      </c>
    </row>
    <row r="95" spans="1:15" ht="297" x14ac:dyDescent="0.25">
      <c r="A95" s="291" t="s">
        <v>891</v>
      </c>
      <c r="B95" s="283" t="s">
        <v>892</v>
      </c>
      <c r="C95" s="242" t="s">
        <v>956</v>
      </c>
      <c r="D95" s="242" t="s">
        <v>957</v>
      </c>
      <c r="E95" s="242" t="s">
        <v>458</v>
      </c>
      <c r="F95" s="242" t="s">
        <v>958</v>
      </c>
      <c r="G95" s="243">
        <v>3</v>
      </c>
      <c r="H95" s="243">
        <v>6</v>
      </c>
      <c r="I95" s="243"/>
      <c r="J95" s="243">
        <v>8</v>
      </c>
      <c r="K95" s="243"/>
      <c r="L95" s="242" t="s">
        <v>959</v>
      </c>
      <c r="M95" s="242" t="s">
        <v>960</v>
      </c>
      <c r="N95" s="231" t="s">
        <v>961</v>
      </c>
      <c r="O95" t="str">
        <f t="shared" si="1"/>
        <v>Nivel de internacionalización</v>
      </c>
    </row>
    <row r="96" spans="1:15" ht="132" x14ac:dyDescent="0.25">
      <c r="A96" s="291" t="s">
        <v>891</v>
      </c>
      <c r="B96" s="283" t="s">
        <v>892</v>
      </c>
      <c r="C96" s="242" t="s">
        <v>962</v>
      </c>
      <c r="D96" s="242" t="s">
        <v>963</v>
      </c>
      <c r="E96" s="242" t="s">
        <v>458</v>
      </c>
      <c r="F96" s="242" t="s">
        <v>964</v>
      </c>
      <c r="G96" s="243">
        <v>15</v>
      </c>
      <c r="H96" s="243">
        <v>12</v>
      </c>
      <c r="I96" s="243"/>
      <c r="J96" s="243">
        <v>8</v>
      </c>
      <c r="K96" s="243"/>
      <c r="L96" s="242" t="s">
        <v>965</v>
      </c>
      <c r="M96" s="242" t="s">
        <v>966</v>
      </c>
      <c r="N96" s="231" t="s">
        <v>945</v>
      </c>
      <c r="O96" t="str">
        <f t="shared" si="1"/>
        <v>Nivel de internacionalización</v>
      </c>
    </row>
    <row r="97" spans="1:15" ht="165" x14ac:dyDescent="0.25">
      <c r="A97" s="291" t="s">
        <v>891</v>
      </c>
      <c r="B97" s="283" t="s">
        <v>892</v>
      </c>
      <c r="C97" s="242" t="s">
        <v>967</v>
      </c>
      <c r="D97" s="242" t="s">
        <v>968</v>
      </c>
      <c r="E97" s="242" t="s">
        <v>458</v>
      </c>
      <c r="F97" s="242" t="s">
        <v>969</v>
      </c>
      <c r="G97" s="243">
        <v>20</v>
      </c>
      <c r="H97" s="243">
        <v>20</v>
      </c>
      <c r="I97" s="243"/>
      <c r="J97" s="243">
        <v>18</v>
      </c>
      <c r="K97" s="243"/>
      <c r="L97" s="242" t="s">
        <v>970</v>
      </c>
      <c r="M97" s="242" t="s">
        <v>971</v>
      </c>
      <c r="N97" s="231" t="s">
        <v>972</v>
      </c>
      <c r="O97" t="str">
        <f t="shared" si="1"/>
        <v>Nivel de internacionalización</v>
      </c>
    </row>
    <row r="98" spans="1:15" ht="66" x14ac:dyDescent="0.25">
      <c r="A98" s="291" t="s">
        <v>891</v>
      </c>
      <c r="B98" s="244" t="s">
        <v>973</v>
      </c>
      <c r="C98" s="231" t="s">
        <v>974</v>
      </c>
      <c r="D98" s="232" t="s">
        <v>975</v>
      </c>
      <c r="E98" s="231" t="s">
        <v>5</v>
      </c>
      <c r="F98" s="231" t="s">
        <v>976</v>
      </c>
      <c r="G98" s="234">
        <v>0.28000000000000003</v>
      </c>
      <c r="H98" s="234">
        <v>0.3</v>
      </c>
      <c r="I98" s="234"/>
      <c r="J98" s="234">
        <v>0.4</v>
      </c>
      <c r="K98" s="234"/>
      <c r="L98" s="234" t="s">
        <v>977</v>
      </c>
      <c r="M98" s="231" t="s">
        <v>978</v>
      </c>
      <c r="N98" s="231" t="s">
        <v>913</v>
      </c>
      <c r="O98" t="str">
        <f t="shared" si="1"/>
        <v xml:space="preserve">Gestión de la Información </v>
      </c>
    </row>
    <row r="99" spans="1:15" ht="198" x14ac:dyDescent="0.25">
      <c r="A99" s="292" t="s">
        <v>979</v>
      </c>
      <c r="B99" s="245" t="s">
        <v>980</v>
      </c>
      <c r="C99" s="246" t="s">
        <v>981</v>
      </c>
      <c r="D99" s="157" t="s">
        <v>982</v>
      </c>
      <c r="E99" s="161" t="s">
        <v>458</v>
      </c>
      <c r="F99" s="161" t="s">
        <v>983</v>
      </c>
      <c r="G99" s="247">
        <v>13</v>
      </c>
      <c r="H99" s="247">
        <v>13</v>
      </c>
      <c r="I99" s="247"/>
      <c r="J99" s="247">
        <v>13</v>
      </c>
      <c r="K99" s="247"/>
      <c r="L99" s="248" t="s">
        <v>984</v>
      </c>
      <c r="M99" s="246" t="s">
        <v>985</v>
      </c>
      <c r="N99" s="249" t="s">
        <v>473</v>
      </c>
      <c r="O99" t="str">
        <f t="shared" si="1"/>
        <v>Direccionamiento estratégico de los ámbitos de la Tecnología y la Producción</v>
      </c>
    </row>
    <row r="100" spans="1:15" ht="247.5" x14ac:dyDescent="0.25">
      <c r="A100" s="292" t="s">
        <v>979</v>
      </c>
      <c r="B100" s="284" t="s">
        <v>986</v>
      </c>
      <c r="C100" s="250" t="s">
        <v>987</v>
      </c>
      <c r="D100" s="159" t="s">
        <v>988</v>
      </c>
      <c r="E100" s="251" t="s">
        <v>458</v>
      </c>
      <c r="F100" s="159" t="s">
        <v>989</v>
      </c>
      <c r="G100" s="247">
        <v>21</v>
      </c>
      <c r="H100" s="247">
        <v>19</v>
      </c>
      <c r="I100" s="247"/>
      <c r="J100" s="247">
        <v>20</v>
      </c>
      <c r="K100" s="247"/>
      <c r="L100" s="161" t="s">
        <v>990</v>
      </c>
      <c r="M100" s="161" t="s">
        <v>991</v>
      </c>
      <c r="N100" s="252" t="s">
        <v>473</v>
      </c>
      <c r="O100" t="str">
        <f t="shared" si="1"/>
        <v>Direccionamiento estratégico del ámbito del Conocimiento</v>
      </c>
    </row>
    <row r="101" spans="1:15" ht="247.5" x14ac:dyDescent="0.3">
      <c r="A101" s="292" t="s">
        <v>979</v>
      </c>
      <c r="B101" s="284" t="s">
        <v>986</v>
      </c>
      <c r="C101" s="253" t="s">
        <v>992</v>
      </c>
      <c r="D101" s="161" t="s">
        <v>993</v>
      </c>
      <c r="E101" s="161" t="s">
        <v>458</v>
      </c>
      <c r="F101" s="254" t="s">
        <v>994</v>
      </c>
      <c r="G101" s="247">
        <v>7</v>
      </c>
      <c r="H101" s="247">
        <v>7</v>
      </c>
      <c r="I101" s="247"/>
      <c r="J101" s="247">
        <v>4</v>
      </c>
      <c r="K101" s="247"/>
      <c r="L101" s="255" t="s">
        <v>995</v>
      </c>
      <c r="M101" s="161" t="s">
        <v>996</v>
      </c>
      <c r="N101" s="252" t="s">
        <v>473</v>
      </c>
      <c r="O101" t="str">
        <f t="shared" si="1"/>
        <v>Direccionamiento estratégico del ámbito del Conocimiento</v>
      </c>
    </row>
    <row r="102" spans="1:15" ht="247.5" x14ac:dyDescent="0.25">
      <c r="A102" s="292" t="s">
        <v>979</v>
      </c>
      <c r="B102" s="256" t="s">
        <v>997</v>
      </c>
      <c r="C102" s="157" t="s">
        <v>998</v>
      </c>
      <c r="D102" s="157" t="s">
        <v>999</v>
      </c>
      <c r="E102" s="161" t="s">
        <v>458</v>
      </c>
      <c r="F102" s="157" t="s">
        <v>1000</v>
      </c>
      <c r="G102" s="247">
        <v>35</v>
      </c>
      <c r="H102" s="247">
        <v>36</v>
      </c>
      <c r="I102" s="247"/>
      <c r="J102" s="247">
        <v>35</v>
      </c>
      <c r="K102" s="247"/>
      <c r="L102" s="161" t="s">
        <v>1001</v>
      </c>
      <c r="M102" s="161" t="s">
        <v>1002</v>
      </c>
      <c r="N102" s="252" t="s">
        <v>473</v>
      </c>
      <c r="O102" t="str">
        <f t="shared" si="1"/>
        <v>Direccionamiento estratégico del ámbito de la sociedad, el ambiente, la cultura, la educación y la cultura de la paz</v>
      </c>
    </row>
    <row r="103" spans="1:15" ht="181.5" x14ac:dyDescent="0.25">
      <c r="A103" s="291" t="s">
        <v>1003</v>
      </c>
      <c r="B103" s="257" t="s">
        <v>1004</v>
      </c>
      <c r="C103" s="258" t="s">
        <v>1005</v>
      </c>
      <c r="D103" s="259" t="s">
        <v>1006</v>
      </c>
      <c r="E103" s="260" t="s">
        <v>5</v>
      </c>
      <c r="F103" s="258" t="s">
        <v>1007</v>
      </c>
      <c r="G103" s="261">
        <v>0.75</v>
      </c>
      <c r="H103" s="234">
        <v>0.75</v>
      </c>
      <c r="I103" s="234"/>
      <c r="J103" s="234">
        <v>0.75</v>
      </c>
      <c r="K103" s="234"/>
      <c r="L103" s="262" t="s">
        <v>1008</v>
      </c>
      <c r="M103" s="262" t="s">
        <v>1009</v>
      </c>
      <c r="N103" s="263" t="s">
        <v>1010</v>
      </c>
      <c r="O103" t="str">
        <f t="shared" si="1"/>
        <v>Vigilancia e Inteligencia Competitiva y del entorno</v>
      </c>
    </row>
    <row r="104" spans="1:15" ht="82.5" x14ac:dyDescent="0.25">
      <c r="A104" s="291" t="s">
        <v>1003</v>
      </c>
      <c r="B104" s="285" t="s">
        <v>1011</v>
      </c>
      <c r="C104" s="264" t="s">
        <v>1012</v>
      </c>
      <c r="D104" s="265" t="s">
        <v>1013</v>
      </c>
      <c r="E104" s="266" t="s">
        <v>447</v>
      </c>
      <c r="F104" s="264" t="s">
        <v>1014</v>
      </c>
      <c r="G104" s="267">
        <v>9</v>
      </c>
      <c r="H104" s="267">
        <v>10</v>
      </c>
      <c r="I104" s="267"/>
      <c r="J104" s="267">
        <v>8</v>
      </c>
      <c r="K104" s="267"/>
      <c r="L104" s="261" t="s">
        <v>1015</v>
      </c>
      <c r="M104" s="263" t="s">
        <v>1016</v>
      </c>
      <c r="N104" s="856" t="s">
        <v>1017</v>
      </c>
      <c r="O104" t="str">
        <f t="shared" si="1"/>
        <v>Gestión de las alianzas estrategicas</v>
      </c>
    </row>
    <row r="105" spans="1:15" ht="115.5" x14ac:dyDescent="0.25">
      <c r="A105" s="291" t="s">
        <v>1003</v>
      </c>
      <c r="B105" s="285" t="s">
        <v>1011</v>
      </c>
      <c r="C105" s="264" t="s">
        <v>1018</v>
      </c>
      <c r="D105" s="265" t="s">
        <v>1019</v>
      </c>
      <c r="E105" s="268" t="s">
        <v>5</v>
      </c>
      <c r="F105" s="264" t="s">
        <v>1020</v>
      </c>
      <c r="G105" s="267">
        <v>0.95</v>
      </c>
      <c r="H105" s="269">
        <v>0.82608695652173914</v>
      </c>
      <c r="I105" s="269"/>
      <c r="J105" s="269">
        <v>0.9</v>
      </c>
      <c r="K105" s="269"/>
      <c r="L105" s="261" t="s">
        <v>1021</v>
      </c>
      <c r="M105" s="263" t="s">
        <v>1022</v>
      </c>
      <c r="N105" s="857"/>
      <c r="O105" t="str">
        <f t="shared" si="1"/>
        <v>Gestión de las alianzas estrategicas</v>
      </c>
    </row>
    <row r="106" spans="1:15" ht="49.5" customHeight="1" x14ac:dyDescent="0.25">
      <c r="A106" s="291" t="s">
        <v>1003</v>
      </c>
      <c r="B106" s="286" t="s">
        <v>1023</v>
      </c>
      <c r="C106" s="231" t="s">
        <v>1024</v>
      </c>
      <c r="D106" s="270" t="s">
        <v>1025</v>
      </c>
      <c r="E106" s="271" t="s">
        <v>447</v>
      </c>
      <c r="F106" s="231" t="s">
        <v>1026</v>
      </c>
      <c r="G106" s="242">
        <v>7</v>
      </c>
      <c r="H106" s="272">
        <v>7</v>
      </c>
      <c r="I106" s="272"/>
      <c r="J106" s="272">
        <v>7</v>
      </c>
      <c r="K106" s="272"/>
      <c r="L106" s="262" t="s">
        <v>1027</v>
      </c>
      <c r="M106" s="858" t="s">
        <v>1028</v>
      </c>
      <c r="N106" s="856" t="s">
        <v>1029</v>
      </c>
      <c r="O106" t="str">
        <f t="shared" si="1"/>
        <v xml:space="preserve"> Gestión de la sociedad en movimiento e Institucional </v>
      </c>
    </row>
    <row r="107" spans="1:15" ht="231" x14ac:dyDescent="0.25">
      <c r="A107" s="291" t="s">
        <v>1003</v>
      </c>
      <c r="B107" s="286" t="s">
        <v>1023</v>
      </c>
      <c r="C107" s="231" t="s">
        <v>1030</v>
      </c>
      <c r="D107" s="232" t="s">
        <v>1031</v>
      </c>
      <c r="E107" s="231" t="s">
        <v>447</v>
      </c>
      <c r="F107" s="231" t="s">
        <v>1032</v>
      </c>
      <c r="G107" s="242">
        <v>40</v>
      </c>
      <c r="H107" s="272">
        <v>38</v>
      </c>
      <c r="I107" s="272"/>
      <c r="J107" s="272">
        <v>38</v>
      </c>
      <c r="K107" s="272"/>
      <c r="L107" s="262" t="s">
        <v>1033</v>
      </c>
      <c r="M107" s="859"/>
      <c r="N107" s="857"/>
      <c r="O107" t="str">
        <f t="shared" si="1"/>
        <v xml:space="preserve"> Gestión de la sociedad en movimiento e Institucional </v>
      </c>
    </row>
  </sheetData>
  <mergeCells count="15">
    <mergeCell ref="N1:N2"/>
    <mergeCell ref="M17:M18"/>
    <mergeCell ref="A1:A2"/>
    <mergeCell ref="B1:B2"/>
    <mergeCell ref="L1:L2"/>
    <mergeCell ref="M1:M2"/>
    <mergeCell ref="C1:K1"/>
    <mergeCell ref="N104:N105"/>
    <mergeCell ref="M106:M107"/>
    <mergeCell ref="N106:N107"/>
    <mergeCell ref="N51:N56"/>
    <mergeCell ref="N22:N26"/>
    <mergeCell ref="M27:M40"/>
    <mergeCell ref="N27:N40"/>
    <mergeCell ref="N48:N50"/>
  </mergeCells>
  <conditionalFormatting sqref="M61">
    <cfRule type="iconSet" priority="4">
      <iconSet iconSet="3Symbols">
        <cfvo type="percent" val="0"/>
        <cfvo type="num" val="0.5"/>
        <cfvo type="num" val="0.8"/>
      </iconSet>
    </cfRule>
  </conditionalFormatting>
  <conditionalFormatting sqref="M62:M65">
    <cfRule type="iconSet" priority="3">
      <iconSet iconSet="3Symbols">
        <cfvo type="percent" val="0"/>
        <cfvo type="num" val="0.5"/>
        <cfvo type="num" val="0.8"/>
      </iconSet>
    </cfRule>
  </conditionalFormatting>
  <conditionalFormatting sqref="M66:M67">
    <cfRule type="iconSet" priority="2">
      <iconSet iconSet="3Symbols">
        <cfvo type="percent" val="0"/>
        <cfvo type="num" val="0.5"/>
        <cfvo type="num" val="0.8"/>
      </iconSet>
    </cfRule>
  </conditionalFormatting>
  <conditionalFormatting sqref="M68">
    <cfRule type="iconSet" priority="1">
      <iconSet iconSet="3Symbols">
        <cfvo type="percent" val="0"/>
        <cfvo type="num" val="0.5"/>
        <cfvo type="num" val="0.8"/>
      </iconSet>
    </cfRule>
  </conditionalFormatting>
  <pageMargins left="0.7" right="0.7" top="0.75" bottom="0.75" header="0.3" footer="0.3"/>
  <drawing r:id="rId1"/>
  <legacyDrawing r:id="rId2"/>
  <oleObjects>
    <mc:AlternateContent xmlns:mc="http://schemas.openxmlformats.org/markup-compatibility/2006">
      <mc:Choice Requires="x14">
        <oleObject progId="Equation.3" shapeId="11265" r:id="rId3">
          <objectPr defaultSize="0" autoPict="0" r:id="rId4">
            <anchor moveWithCells="1">
              <from>
                <xdr:col>6</xdr:col>
                <xdr:colOff>0</xdr:colOff>
                <xdr:row>2</xdr:row>
                <xdr:rowOff>180975</xdr:rowOff>
              </from>
              <to>
                <xdr:col>6</xdr:col>
                <xdr:colOff>9525</xdr:colOff>
                <xdr:row>2</xdr:row>
                <xdr:rowOff>180975</xdr:rowOff>
              </to>
            </anchor>
          </objectPr>
        </oleObject>
      </mc:Choice>
      <mc:Fallback>
        <oleObject progId="Equation.3" shapeId="11265" r:id="rId3"/>
      </mc:Fallback>
    </mc:AlternateContent>
    <mc:AlternateContent xmlns:mc="http://schemas.openxmlformats.org/markup-compatibility/2006">
      <mc:Choice Requires="x14">
        <oleObject progId="Equation.3" shapeId="11266" r:id="rId5">
          <objectPr defaultSize="0" autoPict="0" r:id="rId6">
            <anchor moveWithCells="1">
              <from>
                <xdr:col>6</xdr:col>
                <xdr:colOff>0</xdr:colOff>
                <xdr:row>3</xdr:row>
                <xdr:rowOff>266700</xdr:rowOff>
              </from>
              <to>
                <xdr:col>6</xdr:col>
                <xdr:colOff>9525</xdr:colOff>
                <xdr:row>3</xdr:row>
                <xdr:rowOff>266700</xdr:rowOff>
              </to>
            </anchor>
          </objectPr>
        </oleObject>
      </mc:Choice>
      <mc:Fallback>
        <oleObject progId="Equation.3" shapeId="11266" r:id="rId5"/>
      </mc:Fallback>
    </mc:AlternateContent>
    <mc:AlternateContent xmlns:mc="http://schemas.openxmlformats.org/markup-compatibility/2006">
      <mc:Choice Requires="x14">
        <oleObject progId="Equation.3" shapeId="11267" r:id="rId7">
          <objectPr defaultSize="0" autoPict="0" r:id="rId8">
            <anchor moveWithCells="1">
              <from>
                <xdr:col>6</xdr:col>
                <xdr:colOff>0</xdr:colOff>
                <xdr:row>6</xdr:row>
                <xdr:rowOff>0</xdr:rowOff>
              </from>
              <to>
                <xdr:col>6</xdr:col>
                <xdr:colOff>9525</xdr:colOff>
                <xdr:row>6</xdr:row>
                <xdr:rowOff>38100</xdr:rowOff>
              </to>
            </anchor>
          </objectPr>
        </oleObject>
      </mc:Choice>
      <mc:Fallback>
        <oleObject progId="Equation.3" shapeId="11267" r:id="rId7"/>
      </mc:Fallback>
    </mc:AlternateContent>
    <mc:AlternateContent xmlns:mc="http://schemas.openxmlformats.org/markup-compatibility/2006">
      <mc:Choice Requires="x14">
        <oleObject progId="Equation.3" shapeId="11268" r:id="rId9">
          <objectPr defaultSize="0" autoPict="0" r:id="rId8">
            <anchor moveWithCells="1">
              <from>
                <xdr:col>6</xdr:col>
                <xdr:colOff>0</xdr:colOff>
                <xdr:row>4</xdr:row>
                <xdr:rowOff>142875</xdr:rowOff>
              </from>
              <to>
                <xdr:col>6</xdr:col>
                <xdr:colOff>9525</xdr:colOff>
                <xdr:row>4</xdr:row>
                <xdr:rowOff>180975</xdr:rowOff>
              </to>
            </anchor>
          </objectPr>
        </oleObject>
      </mc:Choice>
      <mc:Fallback>
        <oleObject progId="Equation.3" shapeId="11268" r:id="rId9"/>
      </mc:Fallback>
    </mc:AlternateContent>
    <mc:AlternateContent xmlns:mc="http://schemas.openxmlformats.org/markup-compatibility/2006">
      <mc:Choice Requires="x14">
        <oleObject progId="Equation.3" shapeId="11269" r:id="rId10">
          <objectPr defaultSize="0" autoPict="0" r:id="rId8">
            <anchor moveWithCells="1">
              <from>
                <xdr:col>6</xdr:col>
                <xdr:colOff>0</xdr:colOff>
                <xdr:row>5</xdr:row>
                <xdr:rowOff>0</xdr:rowOff>
              </from>
              <to>
                <xdr:col>6</xdr:col>
                <xdr:colOff>9525</xdr:colOff>
                <xdr:row>5</xdr:row>
                <xdr:rowOff>38100</xdr:rowOff>
              </to>
            </anchor>
          </objectPr>
        </oleObject>
      </mc:Choice>
      <mc:Fallback>
        <oleObject progId="Equation.3" shapeId="11269" r:id="rId10"/>
      </mc:Fallback>
    </mc:AlternateContent>
    <mc:AlternateContent xmlns:mc="http://schemas.openxmlformats.org/markup-compatibility/2006">
      <mc:Choice Requires="x14">
        <oleObject progId="Equation.3" shapeId="11270" r:id="rId11">
          <objectPr defaultSize="0" autoPict="0" r:id="rId8">
            <anchor moveWithCells="1">
              <from>
                <xdr:col>6</xdr:col>
                <xdr:colOff>0</xdr:colOff>
                <xdr:row>5</xdr:row>
                <xdr:rowOff>142875</xdr:rowOff>
              </from>
              <to>
                <xdr:col>6</xdr:col>
                <xdr:colOff>9525</xdr:colOff>
                <xdr:row>5</xdr:row>
                <xdr:rowOff>180975</xdr:rowOff>
              </to>
            </anchor>
          </objectPr>
        </oleObject>
      </mc:Choice>
      <mc:Fallback>
        <oleObject progId="Equation.3" shapeId="11270" r:id="rId11"/>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theme="8" tint="-0.499984740745262"/>
  </sheetPr>
  <dimension ref="A1:N68"/>
  <sheetViews>
    <sheetView showGridLines="0" zoomScale="80" zoomScaleNormal="80" workbookViewId="0">
      <pane ySplit="7" topLeftCell="A8" activePane="bottomLeft" state="frozen"/>
      <selection pane="bottomLeft" activeCell="B11" sqref="B11:C43"/>
    </sheetView>
  </sheetViews>
  <sheetFormatPr baseColWidth="10" defaultColWidth="0" defaultRowHeight="15" zeroHeight="1" x14ac:dyDescent="0.25"/>
  <cols>
    <col min="1" max="1" width="13.140625" style="15" customWidth="1"/>
    <col min="2" max="2" width="18" style="15" customWidth="1"/>
    <col min="3" max="3" width="20.140625" style="15" customWidth="1"/>
    <col min="4" max="4" width="32.85546875" style="15" hidden="1" customWidth="1"/>
    <col min="5" max="5" width="7.85546875" style="15" customWidth="1"/>
    <col min="6" max="6" width="13.7109375" style="15" customWidth="1"/>
    <col min="7" max="10" width="11.42578125" style="15" customWidth="1"/>
    <col min="11" max="11" width="29.28515625" style="15" customWidth="1"/>
    <col min="12" max="13" width="11.42578125" style="15" customWidth="1"/>
    <col min="14" max="16384" width="0" style="15" hidden="1"/>
  </cols>
  <sheetData>
    <row r="1" spans="1:14" s="314" customFormat="1" x14ac:dyDescent="0.25">
      <c r="A1" s="356"/>
      <c r="B1" s="356"/>
      <c r="C1" s="356"/>
      <c r="D1" s="356"/>
      <c r="E1" s="356"/>
      <c r="F1" s="356"/>
      <c r="G1" s="356"/>
      <c r="H1" s="356"/>
      <c r="I1" s="356"/>
      <c r="J1" s="356"/>
      <c r="K1" s="356"/>
      <c r="L1" s="357"/>
      <c r="M1" s="356"/>
    </row>
    <row r="2" spans="1:14" s="314" customFormat="1" x14ac:dyDescent="0.25">
      <c r="A2" s="356"/>
      <c r="B2" s="356"/>
      <c r="C2" s="356"/>
      <c r="D2" s="356"/>
      <c r="E2" s="356"/>
      <c r="F2" s="356"/>
      <c r="G2" s="356"/>
      <c r="H2" s="356"/>
      <c r="I2" s="356"/>
      <c r="J2" s="356"/>
      <c r="K2" s="358" t="s">
        <v>4</v>
      </c>
      <c r="L2" s="359" t="s">
        <v>9</v>
      </c>
      <c r="M2" s="356"/>
    </row>
    <row r="3" spans="1:14" s="314" customFormat="1" x14ac:dyDescent="0.25">
      <c r="A3" s="356"/>
      <c r="B3" s="360"/>
      <c r="C3" s="360"/>
      <c r="D3" s="360"/>
      <c r="E3" s="360"/>
      <c r="F3" s="360"/>
      <c r="G3" s="360"/>
      <c r="H3" s="360"/>
      <c r="I3" s="360"/>
      <c r="J3" s="361"/>
      <c r="K3" s="359" t="s">
        <v>6</v>
      </c>
      <c r="L3" s="362">
        <v>6</v>
      </c>
      <c r="M3" s="356"/>
    </row>
    <row r="4" spans="1:14" s="314" customFormat="1" x14ac:dyDescent="0.25">
      <c r="A4" s="356"/>
      <c r="B4" s="360"/>
      <c r="C4" s="360"/>
      <c r="D4" s="360"/>
      <c r="E4" s="360"/>
      <c r="F4" s="360"/>
      <c r="G4" s="360"/>
      <c r="H4" s="360"/>
      <c r="I4" s="360"/>
      <c r="J4" s="361"/>
      <c r="K4" s="359" t="s">
        <v>7</v>
      </c>
      <c r="L4" s="363">
        <v>43685</v>
      </c>
      <c r="M4" s="356"/>
    </row>
    <row r="5" spans="1:14" s="314" customFormat="1" x14ac:dyDescent="0.25">
      <c r="A5" s="356"/>
      <c r="B5" s="360"/>
      <c r="C5" s="360"/>
      <c r="D5" s="360"/>
      <c r="E5" s="360"/>
      <c r="F5" s="360"/>
      <c r="G5" s="360"/>
      <c r="H5" s="360"/>
      <c r="I5" s="360"/>
      <c r="J5" s="361"/>
      <c r="K5" s="359" t="s">
        <v>8</v>
      </c>
      <c r="L5" s="359" t="s">
        <v>97</v>
      </c>
      <c r="M5" s="356"/>
    </row>
    <row r="6" spans="1:14" s="314" customFormat="1" x14ac:dyDescent="0.25">
      <c r="A6" s="356"/>
      <c r="B6" s="356"/>
      <c r="C6" s="356"/>
      <c r="D6" s="356"/>
      <c r="E6" s="356"/>
      <c r="F6" s="356"/>
      <c r="G6" s="356"/>
      <c r="H6" s="356"/>
      <c r="I6" s="356"/>
      <c r="J6" s="356"/>
      <c r="K6" s="356"/>
      <c r="L6" s="356"/>
      <c r="M6" s="356"/>
    </row>
    <row r="7" spans="1:14" s="314" customFormat="1" ht="30.75" customHeight="1" x14ac:dyDescent="0.25">
      <c r="A7" s="356"/>
      <c r="B7" s="364"/>
      <c r="C7" s="364"/>
      <c r="D7" s="364"/>
      <c r="E7" s="365"/>
      <c r="F7" s="365"/>
      <c r="G7" s="365"/>
      <c r="H7" s="365"/>
      <c r="I7" s="365"/>
      <c r="J7" s="365"/>
      <c r="K7" s="365"/>
      <c r="L7" s="356"/>
      <c r="M7" s="356"/>
    </row>
    <row r="8" spans="1:14" ht="34.5" customHeight="1" x14ac:dyDescent="0.25">
      <c r="B8" s="16"/>
      <c r="C8" s="16"/>
      <c r="D8" s="16"/>
      <c r="E8" s="13"/>
      <c r="F8" s="13"/>
      <c r="G8" s="13"/>
      <c r="H8" s="13"/>
      <c r="I8" s="13"/>
      <c r="J8" s="13"/>
      <c r="K8" s="13"/>
    </row>
    <row r="9" spans="1:14" s="18" customFormat="1" ht="108" customHeight="1" x14ac:dyDescent="0.3">
      <c r="B9" s="619" t="s">
        <v>42</v>
      </c>
      <c r="C9" s="620"/>
      <c r="D9" s="462"/>
      <c r="E9" s="610" t="s">
        <v>1360</v>
      </c>
      <c r="F9" s="611"/>
      <c r="G9" s="611"/>
      <c r="H9" s="611"/>
      <c r="I9" s="611"/>
      <c r="J9" s="611"/>
      <c r="K9" s="612"/>
    </row>
    <row r="10" spans="1:14" s="18" customFormat="1" ht="33.75" customHeight="1" x14ac:dyDescent="0.3">
      <c r="B10" s="621" t="s">
        <v>43</v>
      </c>
      <c r="C10" s="621"/>
      <c r="D10" s="621"/>
      <c r="E10" s="621"/>
      <c r="F10" s="621"/>
      <c r="G10" s="621"/>
      <c r="H10" s="621"/>
      <c r="I10" s="621"/>
      <c r="J10" s="621"/>
      <c r="K10" s="621"/>
    </row>
    <row r="11" spans="1:14" s="18" customFormat="1" ht="34.5" customHeight="1" x14ac:dyDescent="0.3">
      <c r="B11" s="589" t="s">
        <v>32</v>
      </c>
      <c r="C11" s="590"/>
      <c r="D11" s="65"/>
      <c r="E11" s="613"/>
      <c r="F11" s="614"/>
      <c r="G11" s="614"/>
      <c r="H11" s="614"/>
      <c r="I11" s="614"/>
      <c r="J11" s="614"/>
      <c r="K11" s="615"/>
      <c r="N11" s="19">
        <v>12</v>
      </c>
    </row>
    <row r="12" spans="1:14" s="18" customFormat="1" ht="27" customHeight="1" x14ac:dyDescent="0.3">
      <c r="B12" s="619" t="s">
        <v>1276</v>
      </c>
      <c r="C12" s="620"/>
      <c r="D12" s="64"/>
      <c r="E12" s="586"/>
      <c r="F12" s="587"/>
      <c r="G12" s="587"/>
      <c r="H12" s="587"/>
      <c r="I12" s="587"/>
      <c r="J12" s="587"/>
      <c r="K12" s="588"/>
      <c r="N12" s="19">
        <v>36</v>
      </c>
    </row>
    <row r="13" spans="1:14" s="18" customFormat="1" ht="25.5" customHeight="1" x14ac:dyDescent="0.3">
      <c r="B13" s="589" t="s">
        <v>1225</v>
      </c>
      <c r="C13" s="590"/>
      <c r="D13" s="65"/>
      <c r="E13" s="616"/>
      <c r="F13" s="617"/>
      <c r="G13" s="617"/>
      <c r="H13" s="617"/>
      <c r="I13" s="617"/>
      <c r="J13" s="617"/>
      <c r="K13" s="618"/>
      <c r="L13" s="582" t="e">
        <f>VLOOKUP(E13,BD_Ref!$A$58:$B$80,2,0)</f>
        <v>#N/A</v>
      </c>
    </row>
    <row r="14" spans="1:14" s="18" customFormat="1" ht="27.75" customHeight="1" x14ac:dyDescent="0.3">
      <c r="B14" s="589" t="s">
        <v>1224</v>
      </c>
      <c r="C14" s="590"/>
      <c r="D14" s="65"/>
      <c r="E14" s="586"/>
      <c r="F14" s="587"/>
      <c r="G14" s="587"/>
      <c r="H14" s="587"/>
      <c r="I14" s="587"/>
      <c r="J14" s="587"/>
      <c r="K14" s="588"/>
    </row>
    <row r="15" spans="1:14" s="18" customFormat="1" ht="27.75" customHeight="1" x14ac:dyDescent="0.3">
      <c r="B15" s="619" t="s">
        <v>1277</v>
      </c>
      <c r="C15" s="620"/>
      <c r="D15" s="64"/>
      <c r="E15" s="622"/>
      <c r="F15" s="623"/>
      <c r="G15" s="623"/>
      <c r="H15" s="623"/>
      <c r="I15" s="623"/>
      <c r="J15" s="623"/>
      <c r="K15" s="624"/>
    </row>
    <row r="16" spans="1:14" s="18" customFormat="1" ht="25.5" customHeight="1" x14ac:dyDescent="0.3">
      <c r="B16" s="594" t="s">
        <v>1061</v>
      </c>
      <c r="C16" s="604"/>
      <c r="D16" s="78"/>
      <c r="E16" s="607"/>
      <c r="F16" s="608"/>
      <c r="G16" s="608"/>
      <c r="H16" s="608"/>
      <c r="I16" s="608"/>
      <c r="J16" s="608"/>
      <c r="K16" s="609"/>
    </row>
    <row r="17" spans="2:11" s="18" customFormat="1" ht="25.5" customHeight="1" x14ac:dyDescent="0.3">
      <c r="B17" s="593"/>
      <c r="C17" s="605"/>
      <c r="D17" s="337"/>
      <c r="E17" s="607"/>
      <c r="F17" s="608"/>
      <c r="G17" s="608"/>
      <c r="H17" s="608"/>
      <c r="I17" s="608"/>
      <c r="J17" s="608"/>
      <c r="K17" s="609"/>
    </row>
    <row r="18" spans="2:11" s="18" customFormat="1" ht="25.5" customHeight="1" x14ac:dyDescent="0.3">
      <c r="B18" s="606"/>
      <c r="C18" s="605"/>
      <c r="D18" s="337"/>
      <c r="E18" s="607"/>
      <c r="F18" s="608"/>
      <c r="G18" s="608"/>
      <c r="H18" s="608"/>
      <c r="I18" s="608"/>
      <c r="J18" s="608"/>
      <c r="K18" s="609"/>
    </row>
    <row r="19" spans="2:11" s="18" customFormat="1" ht="16.5" x14ac:dyDescent="0.3">
      <c r="B19" s="591" t="s">
        <v>1280</v>
      </c>
      <c r="C19" s="599" t="s">
        <v>1162</v>
      </c>
      <c r="D19" s="80" t="str">
        <f>IFERROR(VLOOKUP(C19,BD_Ref!$A$6:$B$17,2,0),"")</f>
        <v>FACTOR2</v>
      </c>
      <c r="E19" s="594" t="s">
        <v>381</v>
      </c>
      <c r="F19" s="595"/>
      <c r="G19" s="602"/>
      <c r="H19" s="602"/>
      <c r="I19" s="602"/>
      <c r="J19" s="602"/>
      <c r="K19" s="603"/>
    </row>
    <row r="20" spans="2:11" s="18" customFormat="1" ht="16.5" x14ac:dyDescent="0.3">
      <c r="B20" s="592"/>
      <c r="C20" s="600"/>
      <c r="D20" s="80"/>
      <c r="E20" s="593"/>
      <c r="F20" s="596"/>
      <c r="G20" s="602"/>
      <c r="H20" s="602"/>
      <c r="I20" s="602"/>
      <c r="J20" s="602"/>
      <c r="K20" s="603"/>
    </row>
    <row r="21" spans="2:11" s="18" customFormat="1" ht="16.5" x14ac:dyDescent="0.3">
      <c r="B21" s="592"/>
      <c r="C21" s="601"/>
      <c r="D21" s="80"/>
      <c r="E21" s="597"/>
      <c r="F21" s="598"/>
      <c r="G21" s="602"/>
      <c r="H21" s="602"/>
      <c r="I21" s="602"/>
      <c r="J21" s="602"/>
      <c r="K21" s="603"/>
    </row>
    <row r="22" spans="2:11" s="18" customFormat="1" ht="16.5" x14ac:dyDescent="0.3">
      <c r="B22" s="592"/>
      <c r="C22" s="599" t="s">
        <v>1168</v>
      </c>
      <c r="D22" s="80" t="str">
        <f>IFERROR(VLOOKUP(C22,BD_Ref!$A$6:$B$17,2,0),"")</f>
        <v>FACTOR4</v>
      </c>
      <c r="E22" s="594" t="s">
        <v>381</v>
      </c>
      <c r="F22" s="595"/>
      <c r="G22" s="602"/>
      <c r="H22" s="602"/>
      <c r="I22" s="602"/>
      <c r="J22" s="602"/>
      <c r="K22" s="603"/>
    </row>
    <row r="23" spans="2:11" s="18" customFormat="1" ht="16.5" x14ac:dyDescent="0.3">
      <c r="B23" s="592"/>
      <c r="C23" s="600"/>
      <c r="D23" s="80"/>
      <c r="E23" s="593"/>
      <c r="F23" s="596"/>
      <c r="G23" s="602"/>
      <c r="H23" s="602"/>
      <c r="I23" s="602"/>
      <c r="J23" s="602"/>
      <c r="K23" s="603"/>
    </row>
    <row r="24" spans="2:11" s="18" customFormat="1" ht="16.5" x14ac:dyDescent="0.3">
      <c r="B24" s="592"/>
      <c r="C24" s="601"/>
      <c r="D24" s="80"/>
      <c r="E24" s="597"/>
      <c r="F24" s="598"/>
      <c r="G24" s="602"/>
      <c r="H24" s="602"/>
      <c r="I24" s="602"/>
      <c r="J24" s="602"/>
      <c r="K24" s="603"/>
    </row>
    <row r="25" spans="2:11" s="18" customFormat="1" ht="16.5" x14ac:dyDescent="0.3">
      <c r="B25" s="592"/>
      <c r="C25" s="599" t="s">
        <v>1172</v>
      </c>
      <c r="D25" s="80" t="str">
        <f>IFERROR(VLOOKUP(C25,BD_Ref!$A$6:$B$17,2,0),"")</f>
        <v>FACTOR5</v>
      </c>
      <c r="E25" s="594" t="s">
        <v>381</v>
      </c>
      <c r="F25" s="595"/>
      <c r="G25" s="602"/>
      <c r="H25" s="602"/>
      <c r="I25" s="602"/>
      <c r="J25" s="602"/>
      <c r="K25" s="603"/>
    </row>
    <row r="26" spans="2:11" s="18" customFormat="1" ht="16.5" x14ac:dyDescent="0.3">
      <c r="B26" s="592"/>
      <c r="C26" s="600"/>
      <c r="D26" s="80"/>
      <c r="E26" s="593"/>
      <c r="F26" s="596"/>
      <c r="G26" s="602"/>
      <c r="H26" s="602"/>
      <c r="I26" s="602"/>
      <c r="J26" s="602"/>
      <c r="K26" s="603"/>
    </row>
    <row r="27" spans="2:11" s="18" customFormat="1" ht="16.5" x14ac:dyDescent="0.3">
      <c r="B27" s="592"/>
      <c r="C27" s="601"/>
      <c r="D27" s="80"/>
      <c r="E27" s="597"/>
      <c r="F27" s="598"/>
      <c r="G27" s="602"/>
      <c r="H27" s="602"/>
      <c r="I27" s="602"/>
      <c r="J27" s="602"/>
      <c r="K27" s="603"/>
    </row>
    <row r="28" spans="2:11" s="18" customFormat="1" ht="16.5" x14ac:dyDescent="0.3">
      <c r="B28" s="593"/>
      <c r="C28" s="625" t="s">
        <v>1191</v>
      </c>
      <c r="D28" s="80" t="str">
        <f>IFERROR(VLOOKUP(C28,BD_Ref!$A$6:$B$17,2,0),"")</f>
        <v>FACTOR11</v>
      </c>
      <c r="E28" s="626" t="s">
        <v>381</v>
      </c>
      <c r="F28" s="626"/>
      <c r="G28" s="602"/>
      <c r="H28" s="602"/>
      <c r="I28" s="602"/>
      <c r="J28" s="602"/>
      <c r="K28" s="603"/>
    </row>
    <row r="29" spans="2:11" s="18" customFormat="1" ht="16.5" x14ac:dyDescent="0.3">
      <c r="B29" s="561"/>
      <c r="C29" s="625"/>
      <c r="D29" s="80"/>
      <c r="E29" s="626"/>
      <c r="F29" s="626"/>
      <c r="G29" s="602"/>
      <c r="H29" s="602"/>
      <c r="I29" s="602"/>
      <c r="J29" s="602"/>
      <c r="K29" s="603"/>
    </row>
    <row r="30" spans="2:11" s="18" customFormat="1" ht="16.5" x14ac:dyDescent="0.3">
      <c r="B30" s="561"/>
      <c r="C30" s="625"/>
      <c r="D30" s="80"/>
      <c r="E30" s="626"/>
      <c r="F30" s="626"/>
      <c r="G30" s="602"/>
      <c r="H30" s="602"/>
      <c r="I30" s="602"/>
      <c r="J30" s="602"/>
      <c r="K30" s="603"/>
    </row>
    <row r="31" spans="2:11" s="18" customFormat="1" ht="59.25" customHeight="1" x14ac:dyDescent="0.3">
      <c r="B31" s="619" t="s">
        <v>33</v>
      </c>
      <c r="C31" s="620"/>
      <c r="D31" s="64"/>
      <c r="E31" s="629"/>
      <c r="F31" s="630"/>
      <c r="G31" s="630"/>
      <c r="H31" s="630"/>
      <c r="I31" s="630"/>
      <c r="J31" s="630"/>
      <c r="K31" s="631"/>
    </row>
    <row r="32" spans="2:11" s="18" customFormat="1" ht="59.25" customHeight="1" x14ac:dyDescent="0.3">
      <c r="B32" s="619" t="s">
        <v>10</v>
      </c>
      <c r="C32" s="620"/>
      <c r="D32" s="63"/>
      <c r="E32" s="632"/>
      <c r="F32" s="633"/>
      <c r="G32" s="633"/>
      <c r="H32" s="633"/>
      <c r="I32" s="633"/>
      <c r="J32" s="633"/>
      <c r="K32" s="633"/>
    </row>
    <row r="33" spans="2:11" s="18" customFormat="1" ht="36.75" customHeight="1" x14ac:dyDescent="0.3">
      <c r="B33" s="594" t="s">
        <v>1279</v>
      </c>
      <c r="C33" s="595"/>
      <c r="D33" s="63"/>
      <c r="E33" s="627"/>
      <c r="F33" s="628"/>
      <c r="G33" s="628"/>
      <c r="H33" s="628"/>
      <c r="I33" s="628"/>
      <c r="J33" s="628"/>
      <c r="K33" s="628"/>
    </row>
    <row r="34" spans="2:11" s="18" customFormat="1" ht="36.75" customHeight="1" x14ac:dyDescent="0.3">
      <c r="B34" s="593"/>
      <c r="C34" s="596"/>
      <c r="D34" s="63"/>
      <c r="E34" s="627"/>
      <c r="F34" s="628"/>
      <c r="G34" s="628"/>
      <c r="H34" s="628"/>
      <c r="I34" s="628"/>
      <c r="J34" s="628"/>
      <c r="K34" s="628"/>
    </row>
    <row r="35" spans="2:11" s="18" customFormat="1" ht="36.75" customHeight="1" x14ac:dyDescent="0.3">
      <c r="B35" s="593"/>
      <c r="C35" s="596"/>
      <c r="D35" s="63"/>
      <c r="E35" s="627"/>
      <c r="F35" s="628"/>
      <c r="G35" s="628"/>
      <c r="H35" s="628"/>
      <c r="I35" s="628"/>
      <c r="J35" s="628"/>
      <c r="K35" s="628"/>
    </row>
    <row r="36" spans="2:11" s="18" customFormat="1" ht="36.75" customHeight="1" x14ac:dyDescent="0.3">
      <c r="B36" s="593"/>
      <c r="C36" s="596"/>
      <c r="D36" s="63"/>
      <c r="E36" s="627"/>
      <c r="F36" s="628"/>
      <c r="G36" s="628"/>
      <c r="H36" s="628"/>
      <c r="I36" s="628"/>
      <c r="J36" s="628"/>
      <c r="K36" s="628"/>
    </row>
    <row r="37" spans="2:11" s="18" customFormat="1" ht="36.75" customHeight="1" x14ac:dyDescent="0.3">
      <c r="B37" s="593"/>
      <c r="C37" s="596"/>
      <c r="D37" s="63"/>
      <c r="E37" s="627"/>
      <c r="F37" s="628"/>
      <c r="G37" s="628"/>
      <c r="H37" s="628"/>
      <c r="I37" s="628"/>
      <c r="J37" s="628"/>
      <c r="K37" s="628"/>
    </row>
    <row r="38" spans="2:11" s="18" customFormat="1" ht="36.75" customHeight="1" x14ac:dyDescent="0.3">
      <c r="B38" s="597"/>
      <c r="C38" s="598"/>
      <c r="D38" s="63"/>
      <c r="E38" s="627"/>
      <c r="F38" s="628"/>
      <c r="G38" s="628"/>
      <c r="H38" s="628"/>
      <c r="I38" s="628"/>
      <c r="J38" s="628"/>
      <c r="K38" s="628"/>
    </row>
    <row r="39" spans="2:11" s="18" customFormat="1" ht="22.5" customHeight="1" x14ac:dyDescent="0.3">
      <c r="B39" s="594" t="s">
        <v>1281</v>
      </c>
      <c r="C39" s="595"/>
      <c r="D39" s="63"/>
      <c r="E39" s="635" t="s">
        <v>1314</v>
      </c>
      <c r="F39" s="636"/>
      <c r="G39" s="637"/>
      <c r="H39" s="638" t="s">
        <v>1282</v>
      </c>
      <c r="I39" s="639"/>
      <c r="J39" s="639"/>
      <c r="K39" s="640"/>
    </row>
    <row r="40" spans="2:11" ht="103.5" customHeight="1" x14ac:dyDescent="0.25">
      <c r="B40" s="593"/>
      <c r="C40" s="596"/>
      <c r="D40" s="562"/>
      <c r="E40" s="634"/>
      <c r="F40" s="634"/>
      <c r="G40" s="634"/>
      <c r="H40" s="641"/>
      <c r="I40" s="641"/>
      <c r="J40" s="641"/>
      <c r="K40" s="641"/>
    </row>
    <row r="41" spans="2:11" ht="103.5" customHeight="1" x14ac:dyDescent="0.25">
      <c r="B41" s="593"/>
      <c r="C41" s="596"/>
      <c r="D41" s="562"/>
      <c r="E41" s="634"/>
      <c r="F41" s="634"/>
      <c r="G41" s="634"/>
      <c r="H41" s="641"/>
      <c r="I41" s="641"/>
      <c r="J41" s="641"/>
      <c r="K41" s="641"/>
    </row>
    <row r="42" spans="2:11" ht="103.5" customHeight="1" x14ac:dyDescent="0.25">
      <c r="B42" s="593"/>
      <c r="C42" s="596"/>
      <c r="D42" s="562"/>
      <c r="E42" s="634"/>
      <c r="F42" s="634"/>
      <c r="G42" s="634"/>
      <c r="H42" s="641"/>
      <c r="I42" s="641"/>
      <c r="J42" s="641"/>
      <c r="K42" s="641"/>
    </row>
    <row r="43" spans="2:11" ht="103.5" customHeight="1" x14ac:dyDescent="0.25">
      <c r="B43" s="597"/>
      <c r="C43" s="598"/>
      <c r="D43" s="562"/>
      <c r="E43" s="634"/>
      <c r="F43" s="634"/>
      <c r="G43" s="634"/>
      <c r="H43" s="641"/>
      <c r="I43" s="641"/>
      <c r="J43" s="641"/>
      <c r="K43" s="641"/>
    </row>
    <row r="44" spans="2:11" x14ac:dyDescent="0.25"/>
    <row r="45" spans="2:11" x14ac:dyDescent="0.25"/>
    <row r="46" spans="2:11" hidden="1" x14ac:dyDescent="0.25"/>
    <row r="47" spans="2:11" hidden="1" x14ac:dyDescent="0.25"/>
    <row r="48" spans="2:11" hidden="1" x14ac:dyDescent="0.25"/>
    <row r="49" hidden="1" x14ac:dyDescent="0.25"/>
    <row r="50" hidden="1" x14ac:dyDescent="0.25"/>
    <row r="51" hidden="1" x14ac:dyDescent="0.25"/>
    <row r="52" hidden="1" x14ac:dyDescent="0.25"/>
    <row r="53" hidden="1" x14ac:dyDescent="0.25"/>
    <row r="54" hidden="1" x14ac:dyDescent="0.25"/>
    <row r="55" hidden="1" x14ac:dyDescent="0.25"/>
    <row r="56" hidden="1" x14ac:dyDescent="0.25"/>
    <row r="57" hidden="1" x14ac:dyDescent="0.25"/>
    <row r="58" hidden="1" x14ac:dyDescent="0.25"/>
    <row r="59" hidden="1" x14ac:dyDescent="0.25"/>
    <row r="60" hidden="1" x14ac:dyDescent="0.25"/>
    <row r="61" hidden="1" x14ac:dyDescent="0.25"/>
    <row r="62" hidden="1" x14ac:dyDescent="0.25"/>
    <row r="63" hidden="1" x14ac:dyDescent="0.25"/>
    <row r="64" hidden="1" x14ac:dyDescent="0.25"/>
    <row r="65" hidden="1" x14ac:dyDescent="0.25"/>
    <row r="66" hidden="1" x14ac:dyDescent="0.25"/>
    <row r="67" x14ac:dyDescent="0.25"/>
    <row r="68" x14ac:dyDescent="0.25"/>
  </sheetData>
  <sheetProtection algorithmName="SHA-512" hashValue="kDzzkvMC1XKPGx+U4gpE+4Dq0rjp6Qqt4Li0NpcdEoLRbNho9Gm9rMwTQ27ugS3/3jUBspBqIJflYttWl6PGrA==" saltValue="oUBbs8TC0q11kwq5lomEIQ==" spinCount="100000" sheet="1" objects="1" scenarios="1"/>
  <dataConsolidate>
    <dataRefs count="1">
      <dataRef ref="E33:E34" sheet="BD_Ref"/>
    </dataRefs>
  </dataConsolidate>
  <mergeCells count="60">
    <mergeCell ref="E42:G42"/>
    <mergeCell ref="E43:G43"/>
    <mergeCell ref="B39:C43"/>
    <mergeCell ref="E39:G39"/>
    <mergeCell ref="H39:K39"/>
    <mergeCell ref="H42:K42"/>
    <mergeCell ref="H43:K43"/>
    <mergeCell ref="E41:G41"/>
    <mergeCell ref="H41:K41"/>
    <mergeCell ref="E40:G40"/>
    <mergeCell ref="H40:K40"/>
    <mergeCell ref="B31:C31"/>
    <mergeCell ref="B32:C32"/>
    <mergeCell ref="B33:C38"/>
    <mergeCell ref="E34:K34"/>
    <mergeCell ref="E35:K35"/>
    <mergeCell ref="E36:K36"/>
    <mergeCell ref="E37:K37"/>
    <mergeCell ref="E38:K38"/>
    <mergeCell ref="E33:K33"/>
    <mergeCell ref="E31:K31"/>
    <mergeCell ref="E32:K32"/>
    <mergeCell ref="B15:C15"/>
    <mergeCell ref="E15:K15"/>
    <mergeCell ref="G19:K19"/>
    <mergeCell ref="G22:K22"/>
    <mergeCell ref="G28:K28"/>
    <mergeCell ref="C28:C30"/>
    <mergeCell ref="G25:K25"/>
    <mergeCell ref="G24:K24"/>
    <mergeCell ref="G26:K26"/>
    <mergeCell ref="G27:K27"/>
    <mergeCell ref="E28:F30"/>
    <mergeCell ref="G29:K29"/>
    <mergeCell ref="G30:K30"/>
    <mergeCell ref="E9:K9"/>
    <mergeCell ref="E11:K11"/>
    <mergeCell ref="E12:K12"/>
    <mergeCell ref="E13:K13"/>
    <mergeCell ref="B9:C9"/>
    <mergeCell ref="B11:C11"/>
    <mergeCell ref="B12:C12"/>
    <mergeCell ref="B13:C13"/>
    <mergeCell ref="B10:K10"/>
    <mergeCell ref="E14:K14"/>
    <mergeCell ref="B14:C14"/>
    <mergeCell ref="B19:B28"/>
    <mergeCell ref="E22:F24"/>
    <mergeCell ref="C22:C24"/>
    <mergeCell ref="C25:C27"/>
    <mergeCell ref="E25:F27"/>
    <mergeCell ref="G20:K20"/>
    <mergeCell ref="G21:K21"/>
    <mergeCell ref="G23:K23"/>
    <mergeCell ref="B16:C18"/>
    <mergeCell ref="E18:K18"/>
    <mergeCell ref="E19:F21"/>
    <mergeCell ref="C19:C21"/>
    <mergeCell ref="E17:K17"/>
    <mergeCell ref="E16:K16"/>
  </mergeCells>
  <phoneticPr fontId="0" type="noConversion"/>
  <dataValidations count="8">
    <dataValidation type="list" allowBlank="1" showInputMessage="1" showErrorMessage="1" sqref="G19:K21">
      <formula1>INDIRECT($D$19)</formula1>
    </dataValidation>
    <dataValidation type="list" allowBlank="1" showInputMessage="1" showErrorMessage="1" sqref="G22:K24">
      <formula1>INDIRECT($D$22)</formula1>
    </dataValidation>
    <dataValidation type="list" allowBlank="1" showInputMessage="1" showErrorMessage="1" sqref="E16:K18">
      <formula1>MACROPROCESOS</formula1>
    </dataValidation>
    <dataValidation type="list" allowBlank="1" showInputMessage="1" showErrorMessage="1" sqref="E13:K13">
      <formula1>OBJPDI</formula1>
    </dataValidation>
    <dataValidation type="list" allowBlank="1" showInputMessage="1" showErrorMessage="1" sqref="G28:K30">
      <formula1>INDIRECT($D$28)</formula1>
    </dataValidation>
    <dataValidation type="list" allowBlank="1" showInputMessage="1" showErrorMessage="1" sqref="C19 C22 C25 C28">
      <formula1>FACTORES</formula1>
    </dataValidation>
    <dataValidation type="list" allowBlank="1" showInputMessage="1" showErrorMessage="1" sqref="G25:K27">
      <formula1>INDIRECT($D$25)</formula1>
    </dataValidation>
    <dataValidation type="list" allowBlank="1" showInputMessage="1" showErrorMessage="1" sqref="E15:K15">
      <formula1>INDIRECT($L$13)</formula1>
    </dataValidation>
  </dataValidations>
  <pageMargins left="0.7" right="0.7" top="0.75" bottom="0.75" header="0.3" footer="0.3"/>
  <pageSetup paperSize="9" orientation="landscape"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BD_Ref!$D$40:$D$56</xm:f>
          </x14:formula1>
          <xm:sqref>E40:G43</xm:sqref>
        </x14:dataValidation>
        <x14:dataValidation type="list" allowBlank="1" showInputMessage="1" showErrorMessage="1">
          <x14:formula1>
            <xm:f>BD_Ref!$C$58:$C$80</xm:f>
          </x14:formula1>
          <xm:sqref>E33:K38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theme="8" tint="-0.499984740745262"/>
  </sheetPr>
  <dimension ref="A1:J41"/>
  <sheetViews>
    <sheetView showGridLines="0" showZeros="0" zoomScale="80" zoomScaleNormal="80" workbookViewId="0">
      <pane ySplit="7" topLeftCell="A8" activePane="bottomLeft" state="frozen"/>
      <selection pane="bottomLeft" activeCell="I5" sqref="I5"/>
    </sheetView>
  </sheetViews>
  <sheetFormatPr baseColWidth="10" defaultColWidth="0" defaultRowHeight="16.5" zeroHeight="1" x14ac:dyDescent="0.3"/>
  <cols>
    <col min="1" max="1" width="11.85546875" style="2" customWidth="1"/>
    <col min="2" max="2" width="28.85546875" style="2" customWidth="1"/>
    <col min="3" max="3" width="14.140625" style="2" customWidth="1"/>
    <col min="4" max="4" width="27.28515625" style="2" customWidth="1"/>
    <col min="5" max="8" width="14.140625" style="2" customWidth="1"/>
    <col min="9" max="9" width="37.28515625" style="2" customWidth="1"/>
    <col min="10" max="10" width="11.42578125" style="2" customWidth="1"/>
    <col min="11" max="16384" width="11.42578125" style="2" hidden="1"/>
  </cols>
  <sheetData>
    <row r="1" spans="1:10" s="4" customFormat="1" ht="15" x14ac:dyDescent="0.25">
      <c r="A1" s="357"/>
      <c r="B1" s="357"/>
      <c r="C1" s="357"/>
      <c r="D1" s="357"/>
      <c r="E1" s="357"/>
      <c r="F1" s="357"/>
      <c r="G1" s="357"/>
      <c r="H1" s="357"/>
      <c r="I1" s="357"/>
      <c r="J1" s="357"/>
    </row>
    <row r="2" spans="1:10" s="4" customFormat="1" ht="15" x14ac:dyDescent="0.25">
      <c r="A2" s="357"/>
      <c r="B2" s="375"/>
      <c r="C2" s="375"/>
      <c r="D2" s="375"/>
      <c r="E2" s="375"/>
      <c r="F2" s="375"/>
      <c r="G2" s="375"/>
      <c r="H2" s="358" t="s">
        <v>4</v>
      </c>
      <c r="I2" s="359" t="s">
        <v>9</v>
      </c>
      <c r="J2" s="357"/>
    </row>
    <row r="3" spans="1:10" s="4" customFormat="1" ht="15" x14ac:dyDescent="0.25">
      <c r="A3" s="357"/>
      <c r="B3" s="375"/>
      <c r="C3" s="375"/>
      <c r="D3" s="375"/>
      <c r="E3" s="375"/>
      <c r="F3" s="375"/>
      <c r="G3" s="375"/>
      <c r="H3" s="358" t="s">
        <v>6</v>
      </c>
      <c r="I3" s="362">
        <v>6</v>
      </c>
      <c r="J3" s="357"/>
    </row>
    <row r="4" spans="1:10" s="4" customFormat="1" ht="15" x14ac:dyDescent="0.25">
      <c r="A4" s="357"/>
      <c r="B4" s="375"/>
      <c r="C4" s="375"/>
      <c r="D4" s="375"/>
      <c r="E4" s="375"/>
      <c r="F4" s="375"/>
      <c r="G4" s="375"/>
      <c r="H4" s="358" t="s">
        <v>7</v>
      </c>
      <c r="I4" s="363">
        <v>43685</v>
      </c>
      <c r="J4" s="357"/>
    </row>
    <row r="5" spans="1:10" s="4" customFormat="1" ht="15" x14ac:dyDescent="0.25">
      <c r="A5" s="357"/>
      <c r="B5" s="357"/>
      <c r="C5" s="357"/>
      <c r="D5" s="357"/>
      <c r="E5" s="357"/>
      <c r="F5" s="357"/>
      <c r="G5" s="357"/>
      <c r="H5" s="358" t="s">
        <v>8</v>
      </c>
      <c r="I5" s="359" t="s">
        <v>98</v>
      </c>
      <c r="J5" s="357"/>
    </row>
    <row r="6" spans="1:10" s="4" customFormat="1" ht="15" x14ac:dyDescent="0.25">
      <c r="A6" s="357"/>
      <c r="B6" s="376"/>
      <c r="C6" s="377"/>
      <c r="D6" s="377"/>
      <c r="E6" s="377"/>
      <c r="F6" s="377"/>
      <c r="G6" s="377"/>
      <c r="H6" s="377"/>
      <c r="I6" s="377"/>
      <c r="J6" s="357"/>
    </row>
    <row r="7" spans="1:10" s="4" customFormat="1" ht="29.25" customHeight="1" x14ac:dyDescent="0.25">
      <c r="A7" s="357"/>
      <c r="B7" s="376"/>
      <c r="C7" s="377"/>
      <c r="D7" s="377"/>
      <c r="E7" s="377"/>
      <c r="F7" s="377"/>
      <c r="G7" s="377"/>
      <c r="H7" s="377"/>
      <c r="I7" s="377"/>
      <c r="J7" s="357"/>
    </row>
    <row r="8" spans="1:10" x14ac:dyDescent="0.3"/>
    <row r="9" spans="1:10" ht="30.75" customHeight="1" x14ac:dyDescent="0.3">
      <c r="B9" s="642" t="s">
        <v>1225</v>
      </c>
      <c r="C9" s="643"/>
      <c r="D9" s="644">
        <f>'PDI-01'!E13</f>
        <v>0</v>
      </c>
      <c r="E9" s="645"/>
      <c r="F9" s="645"/>
      <c r="G9" s="645"/>
      <c r="H9" s="645"/>
      <c r="I9" s="646"/>
    </row>
    <row r="10" spans="1:10" ht="6.75" customHeight="1" x14ac:dyDescent="0.3">
      <c r="B10" s="20"/>
      <c r="C10" s="21"/>
      <c r="D10" s="21"/>
      <c r="E10" s="21"/>
      <c r="F10" s="21"/>
      <c r="G10" s="21"/>
      <c r="H10" s="21"/>
      <c r="I10" s="21"/>
    </row>
    <row r="11" spans="1:10" ht="31.5" customHeight="1" x14ac:dyDescent="0.3">
      <c r="B11" s="642" t="s">
        <v>1277</v>
      </c>
      <c r="C11" s="643"/>
      <c r="D11" s="644">
        <f>'PDI-01'!E15</f>
        <v>0</v>
      </c>
      <c r="E11" s="645"/>
      <c r="F11" s="645"/>
      <c r="G11" s="645"/>
      <c r="H11" s="645"/>
      <c r="I11" s="646"/>
    </row>
    <row r="12" spans="1:10" ht="6.75" customHeight="1" x14ac:dyDescent="0.3">
      <c r="B12" s="20"/>
      <c r="C12" s="21"/>
      <c r="D12" s="21"/>
      <c r="E12" s="21"/>
      <c r="F12" s="21"/>
      <c r="G12" s="21"/>
      <c r="H12" s="21"/>
      <c r="I12" s="21"/>
    </row>
    <row r="13" spans="1:10" ht="31.5" customHeight="1" x14ac:dyDescent="0.3">
      <c r="B13" s="642" t="s">
        <v>32</v>
      </c>
      <c r="C13" s="643"/>
      <c r="D13" s="662">
        <f>'PDI-01'!E11</f>
        <v>0</v>
      </c>
      <c r="E13" s="662"/>
      <c r="F13" s="662"/>
      <c r="G13" s="662"/>
      <c r="H13" s="662"/>
      <c r="I13" s="662"/>
    </row>
    <row r="14" spans="1:10" ht="16.5" customHeight="1" x14ac:dyDescent="0.3">
      <c r="B14" s="1"/>
      <c r="C14" s="1"/>
      <c r="D14" s="1"/>
      <c r="E14" s="1"/>
      <c r="F14" s="1"/>
      <c r="G14" s="1"/>
      <c r="H14" s="1"/>
    </row>
    <row r="15" spans="1:10" ht="12.75" customHeight="1" x14ac:dyDescent="0.3"/>
    <row r="16" spans="1:10" ht="189" customHeight="1" x14ac:dyDescent="0.3">
      <c r="B16" s="466" t="s">
        <v>44</v>
      </c>
      <c r="C16" s="659" t="s">
        <v>1361</v>
      </c>
      <c r="D16" s="660"/>
      <c r="E16" s="660"/>
      <c r="F16" s="660"/>
      <c r="G16" s="660"/>
      <c r="H16" s="660"/>
      <c r="I16" s="661"/>
    </row>
    <row r="17" spans="2:9" ht="36" customHeight="1" x14ac:dyDescent="0.3">
      <c r="B17" s="621" t="s">
        <v>49</v>
      </c>
      <c r="C17" s="621"/>
      <c r="D17" s="621"/>
      <c r="E17" s="621"/>
      <c r="F17" s="621"/>
      <c r="G17" s="621"/>
      <c r="H17" s="621"/>
      <c r="I17" s="621"/>
    </row>
    <row r="18" spans="2:9" ht="16.5" customHeight="1" x14ac:dyDescent="0.3">
      <c r="B18" s="591" t="s">
        <v>1062</v>
      </c>
      <c r="C18" s="663" t="s">
        <v>1063</v>
      </c>
      <c r="D18" s="664"/>
      <c r="E18" s="663" t="s">
        <v>1064</v>
      </c>
      <c r="F18" s="665"/>
      <c r="G18" s="664"/>
      <c r="H18" s="663" t="s">
        <v>1065</v>
      </c>
      <c r="I18" s="664"/>
    </row>
    <row r="19" spans="2:9" ht="59.25" customHeight="1" x14ac:dyDescent="0.3">
      <c r="B19" s="592"/>
      <c r="C19" s="667">
        <v>4321</v>
      </c>
      <c r="D19" s="668"/>
      <c r="E19" s="651">
        <v>1</v>
      </c>
      <c r="F19" s="652"/>
      <c r="G19" s="653"/>
      <c r="H19" s="654" t="s">
        <v>1066</v>
      </c>
      <c r="I19" s="653"/>
    </row>
    <row r="20" spans="2:9" ht="59.25" customHeight="1" x14ac:dyDescent="0.3">
      <c r="B20" s="592"/>
      <c r="C20" s="669"/>
      <c r="D20" s="670"/>
      <c r="E20" s="649">
        <v>2</v>
      </c>
      <c r="F20" s="650"/>
      <c r="G20" s="648"/>
      <c r="H20" s="647" t="s">
        <v>1067</v>
      </c>
      <c r="I20" s="648"/>
    </row>
    <row r="21" spans="2:9" ht="59.25" customHeight="1" x14ac:dyDescent="0.3">
      <c r="B21" s="592"/>
      <c r="C21" s="669"/>
      <c r="D21" s="670"/>
      <c r="E21" s="649">
        <v>3</v>
      </c>
      <c r="F21" s="650"/>
      <c r="G21" s="648"/>
      <c r="H21" s="647" t="s">
        <v>1068</v>
      </c>
      <c r="I21" s="648"/>
    </row>
    <row r="22" spans="2:9" ht="59.25" customHeight="1" x14ac:dyDescent="0.3">
      <c r="B22" s="592"/>
      <c r="C22" s="669"/>
      <c r="D22" s="670"/>
      <c r="E22" s="649">
        <v>4</v>
      </c>
      <c r="F22" s="650"/>
      <c r="G22" s="648"/>
      <c r="H22" s="647" t="s">
        <v>1074</v>
      </c>
      <c r="I22" s="673"/>
    </row>
    <row r="23" spans="2:9" ht="59.25" customHeight="1" x14ac:dyDescent="0.3">
      <c r="B23" s="592"/>
      <c r="C23" s="669"/>
      <c r="D23" s="670"/>
      <c r="E23" s="649">
        <v>5</v>
      </c>
      <c r="F23" s="650"/>
      <c r="G23" s="648"/>
      <c r="H23" s="647" t="s">
        <v>1237</v>
      </c>
      <c r="I23" s="673"/>
    </row>
    <row r="24" spans="2:9" x14ac:dyDescent="0.3">
      <c r="B24" s="592"/>
      <c r="C24" s="669"/>
      <c r="D24" s="670"/>
      <c r="E24" s="663" t="s">
        <v>1069</v>
      </c>
      <c r="F24" s="665"/>
      <c r="G24" s="664"/>
      <c r="H24" s="663" t="s">
        <v>1070</v>
      </c>
      <c r="I24" s="664"/>
    </row>
    <row r="25" spans="2:9" ht="66" customHeight="1" x14ac:dyDescent="0.3">
      <c r="B25" s="592"/>
      <c r="C25" s="669"/>
      <c r="D25" s="670"/>
      <c r="E25" s="649">
        <v>1</v>
      </c>
      <c r="F25" s="650"/>
      <c r="G25" s="648"/>
      <c r="H25" s="647" t="s">
        <v>1066</v>
      </c>
      <c r="I25" s="673"/>
    </row>
    <row r="26" spans="2:9" ht="63.75" customHeight="1" x14ac:dyDescent="0.3">
      <c r="B26" s="592"/>
      <c r="C26" s="669"/>
      <c r="D26" s="670"/>
      <c r="E26" s="649">
        <v>2</v>
      </c>
      <c r="F26" s="650"/>
      <c r="G26" s="648"/>
      <c r="H26" s="647" t="s">
        <v>1067</v>
      </c>
      <c r="I26" s="673"/>
    </row>
    <row r="27" spans="2:9" ht="61.5" customHeight="1" x14ac:dyDescent="0.3">
      <c r="B27" s="592"/>
      <c r="C27" s="669"/>
      <c r="D27" s="670"/>
      <c r="E27" s="649">
        <v>3</v>
      </c>
      <c r="F27" s="650"/>
      <c r="G27" s="648"/>
      <c r="H27" s="647" t="s">
        <v>1068</v>
      </c>
      <c r="I27" s="673"/>
    </row>
    <row r="28" spans="2:9" ht="61.5" customHeight="1" x14ac:dyDescent="0.3">
      <c r="B28" s="592"/>
      <c r="C28" s="669"/>
      <c r="D28" s="670"/>
      <c r="E28" s="649">
        <v>4</v>
      </c>
      <c r="F28" s="650"/>
      <c r="G28" s="648"/>
      <c r="H28" s="647" t="s">
        <v>1074</v>
      </c>
      <c r="I28" s="673"/>
    </row>
    <row r="29" spans="2:9" ht="61.5" customHeight="1" x14ac:dyDescent="0.3">
      <c r="B29" s="666"/>
      <c r="C29" s="671"/>
      <c r="D29" s="672"/>
      <c r="E29" s="649">
        <v>5</v>
      </c>
      <c r="F29" s="650"/>
      <c r="G29" s="648"/>
      <c r="H29" s="647" t="s">
        <v>1237</v>
      </c>
      <c r="I29" s="673"/>
    </row>
    <row r="30" spans="2:9" ht="88.5" customHeight="1" x14ac:dyDescent="0.3">
      <c r="B30" s="461" t="s">
        <v>1278</v>
      </c>
      <c r="C30" s="657"/>
      <c r="D30" s="658"/>
      <c r="E30" s="658"/>
      <c r="F30" s="658"/>
      <c r="G30" s="658"/>
      <c r="H30" s="658"/>
      <c r="I30" s="658"/>
    </row>
    <row r="31" spans="2:9" ht="70.5" customHeight="1" x14ac:dyDescent="0.3">
      <c r="B31" s="461" t="s">
        <v>50</v>
      </c>
      <c r="C31" s="657"/>
      <c r="D31" s="658"/>
      <c r="E31" s="658"/>
      <c r="F31" s="658"/>
      <c r="G31" s="658"/>
      <c r="H31" s="658"/>
      <c r="I31" s="658"/>
    </row>
    <row r="32" spans="2:9" ht="79.5" customHeight="1" x14ac:dyDescent="0.3">
      <c r="B32" s="465" t="s">
        <v>46</v>
      </c>
      <c r="C32" s="647"/>
      <c r="D32" s="650"/>
      <c r="E32" s="650"/>
      <c r="F32" s="650"/>
      <c r="G32" s="650"/>
      <c r="H32" s="650"/>
      <c r="I32" s="648"/>
    </row>
    <row r="33" spans="2:9" ht="63" customHeight="1" x14ac:dyDescent="0.3">
      <c r="B33" s="461" t="s">
        <v>51</v>
      </c>
      <c r="C33" s="655"/>
      <c r="D33" s="656"/>
      <c r="E33" s="656"/>
      <c r="F33" s="656"/>
      <c r="G33" s="656"/>
      <c r="H33" s="656"/>
      <c r="I33" s="656"/>
    </row>
    <row r="34" spans="2:9" ht="33" customHeight="1" x14ac:dyDescent="0.3"/>
    <row r="35" spans="2:9" hidden="1" x14ac:dyDescent="0.3"/>
    <row r="36" spans="2:9" hidden="1" x14ac:dyDescent="0.3"/>
    <row r="37" spans="2:9" hidden="1" x14ac:dyDescent="0.3"/>
    <row r="38" spans="2:9" hidden="1" x14ac:dyDescent="0.3"/>
    <row r="39" spans="2:9" x14ac:dyDescent="0.3"/>
    <row r="40" spans="2:9" x14ac:dyDescent="0.3"/>
    <row r="41" spans="2:9" x14ac:dyDescent="0.3"/>
  </sheetData>
  <sheetProtection algorithmName="SHA-512" hashValue="e3YLyZs7BDWpO/hxevYR3h35cJOXHISE3zXRN7tvPWJTl7yUh9+bAEhoGRnAELw7OBFX9Gjx9tIWdQFHsU5u5w==" saltValue="55oB8w3WO7P0mwI+PSy90Q==" spinCount="100000" sheet="1" objects="1" scenarios="1" formatCells="0"/>
  <mergeCells count="39">
    <mergeCell ref="H29:I29"/>
    <mergeCell ref="H22:I22"/>
    <mergeCell ref="E24:G24"/>
    <mergeCell ref="H24:I24"/>
    <mergeCell ref="E25:G25"/>
    <mergeCell ref="E26:G26"/>
    <mergeCell ref="E27:G27"/>
    <mergeCell ref="H25:I25"/>
    <mergeCell ref="H26:I26"/>
    <mergeCell ref="H27:I27"/>
    <mergeCell ref="E22:G22"/>
    <mergeCell ref="E23:G23"/>
    <mergeCell ref="H23:I23"/>
    <mergeCell ref="E28:G28"/>
    <mergeCell ref="H28:I28"/>
    <mergeCell ref="C33:I33"/>
    <mergeCell ref="B9:C9"/>
    <mergeCell ref="B13:C13"/>
    <mergeCell ref="B17:I17"/>
    <mergeCell ref="C30:I30"/>
    <mergeCell ref="C31:I31"/>
    <mergeCell ref="C32:I32"/>
    <mergeCell ref="C16:I16"/>
    <mergeCell ref="D9:I9"/>
    <mergeCell ref="D13:I13"/>
    <mergeCell ref="C18:D18"/>
    <mergeCell ref="E18:G18"/>
    <mergeCell ref="H18:I18"/>
    <mergeCell ref="B18:B29"/>
    <mergeCell ref="C19:D29"/>
    <mergeCell ref="E29:G29"/>
    <mergeCell ref="B11:C11"/>
    <mergeCell ref="D11:I11"/>
    <mergeCell ref="H20:I20"/>
    <mergeCell ref="E21:G21"/>
    <mergeCell ref="H21:I21"/>
    <mergeCell ref="E19:G19"/>
    <mergeCell ref="H19:I19"/>
    <mergeCell ref="E20:G20"/>
  </mergeCells>
  <phoneticPr fontId="0" type="noConversion"/>
  <pageMargins left="0.70866141732283472" right="0.70866141732283472" top="0.74803149606299213" bottom="0.74803149606299213" header="0.31496062992125984" footer="0.31496062992125984"/>
  <pageSetup paperSize="9" scale="95" orientation="portrait" r:id="rId1"/>
  <colBreaks count="1" manualBreakCount="1">
    <brk id="9" max="1048575" man="1"/>
  </colBreaks>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theme="8" tint="-0.499984740745262"/>
  </sheetPr>
  <dimension ref="A1:U210"/>
  <sheetViews>
    <sheetView showGridLines="0" topLeftCell="A31" zoomScale="80" zoomScaleNormal="80" workbookViewId="0">
      <selection activeCell="H7" sqref="H7"/>
    </sheetView>
  </sheetViews>
  <sheetFormatPr baseColWidth="10" defaultColWidth="0" defaultRowHeight="15" zeroHeight="1" x14ac:dyDescent="0.25"/>
  <cols>
    <col min="1" max="1" width="6.7109375" style="7" customWidth="1"/>
    <col min="2" max="2" width="8.140625" style="7" customWidth="1"/>
    <col min="3" max="3" width="3.42578125" style="7" customWidth="1"/>
    <col min="4" max="4" width="43.5703125" style="6" customWidth="1"/>
    <col min="5" max="5" width="48.85546875" style="7" customWidth="1"/>
    <col min="6" max="6" width="44.7109375" style="7" customWidth="1"/>
    <col min="7" max="7" width="51.85546875" style="7" customWidth="1"/>
    <col min="8" max="8" width="37.42578125" style="7" customWidth="1"/>
    <col min="9" max="10" width="18.140625" style="7" customWidth="1"/>
    <col min="11" max="11" width="19.42578125" style="7" customWidth="1"/>
    <col min="12" max="13" width="21.85546875" style="7" customWidth="1"/>
    <col min="14" max="14" width="38.5703125" style="7" customWidth="1"/>
    <col min="15" max="15" width="37.42578125" style="7" customWidth="1"/>
    <col min="16" max="16" width="31" style="7" customWidth="1"/>
    <col min="17" max="17" width="12.7109375" style="7" customWidth="1"/>
    <col min="18" max="18" width="11.42578125" style="7" hidden="1" customWidth="1"/>
    <col min="19" max="21" width="0" style="7" hidden="1" customWidth="1"/>
    <col min="22" max="16384" width="11.42578125" style="7" hidden="1"/>
  </cols>
  <sheetData>
    <row r="1" spans="1:17" s="4" customFormat="1" x14ac:dyDescent="0.25">
      <c r="A1" s="357"/>
      <c r="B1" s="357"/>
      <c r="C1" s="357"/>
      <c r="D1" s="378"/>
      <c r="E1" s="357"/>
      <c r="F1" s="357"/>
      <c r="G1" s="357"/>
      <c r="H1" s="357"/>
      <c r="I1" s="357"/>
      <c r="J1" s="357"/>
      <c r="K1" s="357"/>
      <c r="L1" s="357"/>
      <c r="M1" s="357"/>
      <c r="N1" s="357"/>
      <c r="O1" s="357"/>
      <c r="P1" s="357"/>
      <c r="Q1" s="357"/>
    </row>
    <row r="2" spans="1:17" s="4" customFormat="1" x14ac:dyDescent="0.25">
      <c r="A2" s="357"/>
      <c r="B2" s="357"/>
      <c r="C2" s="357"/>
      <c r="D2" s="375"/>
      <c r="E2" s="375"/>
      <c r="F2" s="375"/>
      <c r="G2" s="357"/>
      <c r="H2" s="357"/>
      <c r="I2" s="358" t="s">
        <v>4</v>
      </c>
      <c r="J2" s="358" t="s">
        <v>9</v>
      </c>
      <c r="K2" s="357"/>
      <c r="L2" s="357"/>
      <c r="M2" s="357"/>
      <c r="N2" s="357"/>
      <c r="O2" s="357"/>
      <c r="P2" s="357"/>
      <c r="Q2" s="357"/>
    </row>
    <row r="3" spans="1:17" s="4" customFormat="1" x14ac:dyDescent="0.25">
      <c r="A3" s="357"/>
      <c r="B3" s="357"/>
      <c r="C3" s="357"/>
      <c r="D3" s="375"/>
      <c r="E3" s="375"/>
      <c r="F3" s="375"/>
      <c r="G3" s="357"/>
      <c r="H3" s="357"/>
      <c r="I3" s="358" t="s">
        <v>6</v>
      </c>
      <c r="J3" s="358">
        <v>6</v>
      </c>
      <c r="K3" s="357"/>
      <c r="L3" s="357"/>
      <c r="M3" s="357"/>
      <c r="N3" s="357"/>
      <c r="O3" s="357"/>
      <c r="P3" s="357"/>
      <c r="Q3" s="357"/>
    </row>
    <row r="4" spans="1:17" s="4" customFormat="1" x14ac:dyDescent="0.25">
      <c r="A4" s="357"/>
      <c r="B4" s="357"/>
      <c r="C4" s="357"/>
      <c r="D4" s="375"/>
      <c r="E4" s="375"/>
      <c r="F4" s="375"/>
      <c r="G4" s="357"/>
      <c r="H4" s="357"/>
      <c r="I4" s="358" t="s">
        <v>7</v>
      </c>
      <c r="J4" s="379">
        <v>43685</v>
      </c>
      <c r="K4" s="357"/>
      <c r="L4" s="357"/>
      <c r="M4" s="357"/>
      <c r="N4" s="357"/>
      <c r="O4" s="357"/>
      <c r="P4" s="357"/>
      <c r="Q4" s="357"/>
    </row>
    <row r="5" spans="1:17" s="4" customFormat="1" x14ac:dyDescent="0.25">
      <c r="A5" s="357"/>
      <c r="B5" s="357"/>
      <c r="C5" s="357"/>
      <c r="D5" s="378"/>
      <c r="E5" s="357"/>
      <c r="F5" s="357"/>
      <c r="G5" s="357"/>
      <c r="H5" s="357"/>
      <c r="I5" s="358" t="s">
        <v>8</v>
      </c>
      <c r="J5" s="358" t="s">
        <v>99</v>
      </c>
      <c r="K5" s="357"/>
      <c r="L5" s="357"/>
      <c r="M5" s="357"/>
      <c r="N5" s="357"/>
      <c r="O5" s="357"/>
      <c r="P5" s="357"/>
      <c r="Q5" s="357"/>
    </row>
    <row r="6" spans="1:17" s="4" customFormat="1" x14ac:dyDescent="0.25">
      <c r="A6" s="357"/>
      <c r="B6" s="357"/>
      <c r="C6" s="357"/>
      <c r="D6" s="378"/>
      <c r="E6" s="357"/>
      <c r="F6" s="357"/>
      <c r="G6" s="357"/>
      <c r="H6" s="357"/>
      <c r="I6" s="357"/>
      <c r="J6" s="357"/>
      <c r="K6" s="357"/>
      <c r="L6" s="357"/>
      <c r="M6" s="357"/>
      <c r="N6" s="357"/>
      <c r="O6" s="357"/>
      <c r="P6" s="357"/>
      <c r="Q6" s="357"/>
    </row>
    <row r="7" spans="1:17" s="4" customFormat="1" ht="30" customHeight="1" x14ac:dyDescent="0.25">
      <c r="A7" s="357"/>
      <c r="B7" s="357"/>
      <c r="C7" s="357"/>
      <c r="D7" s="378"/>
      <c r="E7" s="376"/>
      <c r="F7" s="376"/>
      <c r="G7" s="376"/>
      <c r="H7" s="376"/>
      <c r="I7" s="376"/>
      <c r="J7" s="376"/>
      <c r="K7" s="376"/>
      <c r="L7" s="376"/>
      <c r="M7" s="376"/>
      <c r="N7" s="376"/>
      <c r="O7" s="380"/>
      <c r="P7" s="357"/>
      <c r="Q7" s="357"/>
    </row>
    <row r="8" spans="1:17" ht="27.75" customHeight="1" x14ac:dyDescent="0.25"/>
    <row r="9" spans="1:17" s="23" customFormat="1" ht="30.95" customHeight="1" x14ac:dyDescent="0.25">
      <c r="B9" s="642" t="s">
        <v>1226</v>
      </c>
      <c r="C9" s="642"/>
      <c r="D9" s="642"/>
      <c r="E9" s="662">
        <f>'PDI-01'!E13</f>
        <v>0</v>
      </c>
      <c r="F9" s="662"/>
      <c r="G9" s="662"/>
      <c r="H9" s="22"/>
      <c r="I9" s="22"/>
      <c r="J9" s="22"/>
      <c r="K9" s="22"/>
      <c r="L9" s="22"/>
      <c r="M9" s="22"/>
      <c r="N9" s="22"/>
      <c r="O9" s="22"/>
      <c r="P9" s="22"/>
    </row>
    <row r="10" spans="1:17" s="23" customFormat="1" ht="6.75" customHeight="1" x14ac:dyDescent="0.25">
      <c r="B10" s="24"/>
      <c r="C10" s="24"/>
      <c r="D10" s="25"/>
      <c r="E10" s="24"/>
      <c r="F10" s="24"/>
      <c r="G10" s="24"/>
      <c r="H10" s="24"/>
      <c r="I10" s="24"/>
      <c r="J10" s="24"/>
      <c r="K10" s="24"/>
      <c r="L10" s="24"/>
      <c r="M10" s="24"/>
      <c r="N10" s="24"/>
      <c r="O10" s="24"/>
      <c r="P10" s="24"/>
    </row>
    <row r="11" spans="1:17" s="23" customFormat="1" ht="30.95" customHeight="1" x14ac:dyDescent="0.25">
      <c r="B11" s="642" t="s">
        <v>1277</v>
      </c>
      <c r="C11" s="642"/>
      <c r="D11" s="642"/>
      <c r="E11" s="662">
        <f>'PDI-01'!E15</f>
        <v>0</v>
      </c>
      <c r="F11" s="662"/>
      <c r="G11" s="662"/>
      <c r="H11" s="24"/>
      <c r="I11" s="24"/>
      <c r="J11" s="24"/>
      <c r="K11" s="24"/>
      <c r="L11" s="24"/>
      <c r="M11" s="24"/>
      <c r="N11" s="24"/>
      <c r="O11" s="24"/>
      <c r="P11" s="24"/>
    </row>
    <row r="12" spans="1:17" s="23" customFormat="1" ht="6.75" customHeight="1" x14ac:dyDescent="0.25">
      <c r="B12" s="24"/>
      <c r="C12" s="24"/>
      <c r="D12" s="25"/>
      <c r="E12" s="24"/>
      <c r="F12" s="24"/>
      <c r="G12" s="24"/>
      <c r="H12" s="24"/>
      <c r="I12" s="24"/>
      <c r="J12" s="24"/>
      <c r="K12" s="24"/>
      <c r="L12" s="24"/>
      <c r="M12" s="24"/>
      <c r="N12" s="24"/>
      <c r="O12" s="24"/>
      <c r="P12" s="24"/>
    </row>
    <row r="13" spans="1:17" s="23" customFormat="1" ht="30.95" customHeight="1" x14ac:dyDescent="0.25">
      <c r="B13" s="704" t="s">
        <v>54</v>
      </c>
      <c r="C13" s="704"/>
      <c r="D13" s="704"/>
      <c r="E13" s="662">
        <f>'PDI-01'!E11</f>
        <v>0</v>
      </c>
      <c r="F13" s="662"/>
      <c r="G13" s="662"/>
      <c r="H13" s="22"/>
      <c r="I13" s="22"/>
      <c r="J13" s="22"/>
      <c r="K13" s="22"/>
      <c r="L13" s="22"/>
      <c r="M13" s="22"/>
      <c r="N13" s="22"/>
      <c r="O13" s="22"/>
      <c r="P13" s="22"/>
    </row>
    <row r="14" spans="1:17" s="23" customFormat="1" ht="16.5" x14ac:dyDescent="0.25">
      <c r="B14" s="469"/>
      <c r="C14" s="469"/>
      <c r="D14" s="469"/>
      <c r="E14" s="467"/>
      <c r="F14" s="467"/>
      <c r="G14" s="467"/>
      <c r="H14" s="22"/>
      <c r="I14" s="22"/>
      <c r="J14" s="22"/>
      <c r="K14" s="22"/>
      <c r="L14" s="22"/>
      <c r="M14" s="22"/>
      <c r="N14" s="22"/>
      <c r="O14" s="22"/>
      <c r="P14" s="22"/>
    </row>
    <row r="15" spans="1:17" s="23" customFormat="1" ht="16.5" x14ac:dyDescent="0.25">
      <c r="B15" s="469"/>
      <c r="C15" s="469"/>
      <c r="D15" s="469"/>
      <c r="E15" s="467"/>
      <c r="F15" s="467"/>
      <c r="G15" s="467"/>
      <c r="H15" s="22"/>
      <c r="I15" s="22"/>
      <c r="J15" s="22"/>
      <c r="K15" s="22"/>
      <c r="L15" s="22"/>
      <c r="M15" s="22"/>
      <c r="N15" s="22"/>
      <c r="O15" s="22"/>
      <c r="P15" s="22"/>
    </row>
    <row r="16" spans="1:17" s="23" customFormat="1" ht="45.75" customHeight="1" x14ac:dyDescent="0.25">
      <c r="B16" s="469"/>
      <c r="C16" s="469"/>
      <c r="D16" s="464" t="s">
        <v>1072</v>
      </c>
      <c r="E16" s="675">
        <f>'PDI-02'!C19</f>
        <v>4321</v>
      </c>
      <c r="F16" s="675"/>
      <c r="G16" s="461" t="s">
        <v>1071</v>
      </c>
      <c r="H16" s="676"/>
      <c r="I16" s="676"/>
      <c r="J16" s="676"/>
      <c r="K16" s="676"/>
      <c r="L16" s="676"/>
      <c r="M16" s="574"/>
      <c r="N16" s="22"/>
      <c r="O16" s="22"/>
      <c r="P16" s="22"/>
    </row>
    <row r="17" spans="2:18" s="23" customFormat="1" ht="32.25" customHeight="1" x14ac:dyDescent="0.25">
      <c r="B17" s="469"/>
      <c r="C17" s="469"/>
      <c r="D17" s="454" t="s">
        <v>1073</v>
      </c>
      <c r="E17" s="675">
        <f>'PDI-02'!E19</f>
        <v>1</v>
      </c>
      <c r="F17" s="675"/>
      <c r="G17" s="382" t="s">
        <v>1078</v>
      </c>
      <c r="H17" s="676"/>
      <c r="I17" s="676"/>
      <c r="J17" s="676"/>
      <c r="K17" s="676"/>
      <c r="L17" s="676"/>
      <c r="M17" s="574"/>
      <c r="N17" s="22"/>
      <c r="O17" s="22"/>
      <c r="P17" s="22"/>
    </row>
    <row r="18" spans="2:18" s="23" customFormat="1" ht="32.25" customHeight="1" x14ac:dyDescent="0.25">
      <c r="B18" s="469"/>
      <c r="C18" s="469"/>
      <c r="D18" s="454" t="s">
        <v>1075</v>
      </c>
      <c r="E18" s="675">
        <f>'PDI-02'!E20</f>
        <v>2</v>
      </c>
      <c r="F18" s="675"/>
      <c r="G18" s="382" t="s">
        <v>1079</v>
      </c>
      <c r="H18" s="676"/>
      <c r="I18" s="676"/>
      <c r="J18" s="676"/>
      <c r="K18" s="676"/>
      <c r="L18" s="676"/>
      <c r="M18" s="574"/>
      <c r="N18" s="22"/>
      <c r="O18" s="22"/>
      <c r="P18" s="22"/>
    </row>
    <row r="19" spans="2:18" s="23" customFormat="1" ht="32.25" customHeight="1" x14ac:dyDescent="0.25">
      <c r="B19" s="469"/>
      <c r="C19" s="469"/>
      <c r="D19" s="454" t="s">
        <v>1076</v>
      </c>
      <c r="E19" s="675">
        <f>'PDI-02'!E21</f>
        <v>3</v>
      </c>
      <c r="F19" s="675"/>
      <c r="G19" s="382" t="s">
        <v>1080</v>
      </c>
      <c r="H19" s="676"/>
      <c r="I19" s="676"/>
      <c r="J19" s="676"/>
      <c r="K19" s="676"/>
      <c r="L19" s="676"/>
      <c r="M19" s="574"/>
      <c r="N19" s="22"/>
      <c r="O19" s="22"/>
      <c r="P19" s="22"/>
    </row>
    <row r="20" spans="2:18" s="23" customFormat="1" ht="32.25" customHeight="1" x14ac:dyDescent="0.25">
      <c r="B20" s="469"/>
      <c r="C20" s="469"/>
      <c r="D20" s="454" t="s">
        <v>1077</v>
      </c>
      <c r="E20" s="675">
        <f>'PDI-02'!E22</f>
        <v>4</v>
      </c>
      <c r="F20" s="675"/>
      <c r="G20" s="382" t="s">
        <v>1081</v>
      </c>
      <c r="H20" s="676"/>
      <c r="I20" s="676"/>
      <c r="J20" s="676"/>
      <c r="K20" s="676"/>
      <c r="L20" s="676"/>
      <c r="M20" s="574"/>
      <c r="N20" s="22"/>
      <c r="O20" s="22"/>
      <c r="P20" s="22"/>
    </row>
    <row r="21" spans="2:18" s="23" customFormat="1" ht="32.25" customHeight="1" x14ac:dyDescent="0.25">
      <c r="B21" s="469"/>
      <c r="C21" s="469"/>
      <c r="D21" s="454" t="s">
        <v>1239</v>
      </c>
      <c r="E21" s="675">
        <f>'PDI-02'!E23</f>
        <v>5</v>
      </c>
      <c r="F21" s="675"/>
      <c r="G21" s="382" t="s">
        <v>1238</v>
      </c>
      <c r="H21" s="676"/>
      <c r="I21" s="676"/>
      <c r="J21" s="676"/>
      <c r="K21" s="676"/>
      <c r="L21" s="676"/>
      <c r="M21" s="574"/>
      <c r="N21" s="22"/>
      <c r="O21" s="22"/>
      <c r="P21" s="22"/>
    </row>
    <row r="22" spans="2:18" s="23" customFormat="1" ht="24.75" customHeight="1" x14ac:dyDescent="0.25">
      <c r="B22" s="469"/>
      <c r="C22" s="469"/>
      <c r="D22" s="469"/>
      <c r="E22" s="467"/>
      <c r="F22" s="467"/>
      <c r="G22" s="467"/>
      <c r="H22" s="22"/>
      <c r="I22" s="22"/>
      <c r="J22" s="22"/>
      <c r="K22" s="22"/>
      <c r="L22" s="22"/>
      <c r="M22" s="22"/>
      <c r="N22" s="22"/>
      <c r="O22" s="22"/>
      <c r="P22" s="22"/>
    </row>
    <row r="23" spans="2:18" s="2" customFormat="1" ht="16.5" x14ac:dyDescent="0.3">
      <c r="D23" s="26"/>
    </row>
    <row r="24" spans="2:18" s="2" customFormat="1" ht="27.75" customHeight="1" x14ac:dyDescent="0.3">
      <c r="D24" s="461" t="s">
        <v>45</v>
      </c>
    </row>
    <row r="25" spans="2:18" s="2" customFormat="1" ht="34.5" customHeight="1" x14ac:dyDescent="0.3">
      <c r="D25" s="619" t="s">
        <v>52</v>
      </c>
      <c r="E25" s="674"/>
      <c r="F25" s="674"/>
      <c r="G25" s="674"/>
      <c r="H25" s="674"/>
      <c r="I25" s="674"/>
      <c r="J25" s="674"/>
      <c r="K25" s="674"/>
      <c r="L25" s="674"/>
      <c r="M25" s="674"/>
      <c r="N25" s="674"/>
      <c r="O25" s="620"/>
      <c r="P25" s="27"/>
      <c r="Q25" s="27"/>
    </row>
    <row r="26" spans="2:18" s="2" customFormat="1" ht="34.5" customHeight="1" x14ac:dyDescent="0.3">
      <c r="D26" s="28"/>
      <c r="E26" s="28"/>
      <c r="F26" s="28"/>
      <c r="G26" s="28"/>
      <c r="H26" s="28"/>
      <c r="I26" s="28"/>
      <c r="J26" s="28"/>
      <c r="K26" s="28"/>
      <c r="L26" s="28"/>
      <c r="M26" s="28"/>
      <c r="N26" s="28"/>
      <c r="O26" s="28"/>
      <c r="P26" s="28"/>
      <c r="Q26" s="27"/>
    </row>
    <row r="27" spans="2:18" s="29" customFormat="1" ht="30" customHeight="1" x14ac:dyDescent="0.3">
      <c r="D27" s="705" t="s">
        <v>1362</v>
      </c>
      <c r="E27" s="705"/>
      <c r="F27" s="705"/>
      <c r="G27" s="705"/>
      <c r="H27" s="705"/>
      <c r="I27" s="705"/>
      <c r="J27" s="705"/>
      <c r="K27" s="705"/>
      <c r="L27" s="705"/>
      <c r="M27" s="705"/>
      <c r="N27" s="705"/>
      <c r="O27" s="705"/>
      <c r="P27" s="705"/>
      <c r="Q27" s="30"/>
    </row>
    <row r="28" spans="2:18" s="2" customFormat="1" ht="18" customHeight="1" x14ac:dyDescent="0.3">
      <c r="B28" s="694" t="s">
        <v>1082</v>
      </c>
      <c r="D28" s="666" t="s">
        <v>1153</v>
      </c>
      <c r="E28" s="619" t="s">
        <v>38</v>
      </c>
      <c r="F28" s="674"/>
      <c r="G28" s="674"/>
      <c r="H28" s="674"/>
      <c r="I28" s="674"/>
      <c r="J28" s="674"/>
      <c r="K28" s="674"/>
      <c r="L28" s="674"/>
      <c r="M28" s="570"/>
      <c r="N28" s="666" t="s">
        <v>39</v>
      </c>
      <c r="O28" s="666" t="s">
        <v>111</v>
      </c>
      <c r="P28" s="666" t="s">
        <v>1154</v>
      </c>
      <c r="Q28" s="31"/>
    </row>
    <row r="29" spans="2:18" s="2" customFormat="1" ht="93" customHeight="1" x14ac:dyDescent="0.3">
      <c r="B29" s="694"/>
      <c r="D29" s="626"/>
      <c r="E29" s="461" t="s">
        <v>1328</v>
      </c>
      <c r="F29" s="463" t="s">
        <v>35</v>
      </c>
      <c r="G29" s="461" t="s">
        <v>36</v>
      </c>
      <c r="H29" s="461" t="s">
        <v>37</v>
      </c>
      <c r="I29" s="461" t="s">
        <v>1235</v>
      </c>
      <c r="J29" s="461" t="s">
        <v>1083</v>
      </c>
      <c r="K29" s="461" t="s">
        <v>1085</v>
      </c>
      <c r="L29" s="463" t="s">
        <v>1326</v>
      </c>
      <c r="M29" s="568" t="s">
        <v>1327</v>
      </c>
      <c r="N29" s="626"/>
      <c r="O29" s="687"/>
      <c r="P29" s="687"/>
      <c r="Q29" s="31"/>
      <c r="R29" s="32">
        <v>3</v>
      </c>
    </row>
    <row r="30" spans="2:18" s="21" customFormat="1" ht="21.75" customHeight="1" x14ac:dyDescent="0.25">
      <c r="B30" s="694"/>
      <c r="D30" s="698"/>
      <c r="E30" s="333"/>
      <c r="F30" s="473"/>
      <c r="G30" s="473"/>
      <c r="H30" s="473"/>
      <c r="I30" s="474"/>
      <c r="J30" s="474"/>
      <c r="K30" s="353"/>
      <c r="L30" s="475"/>
      <c r="M30" s="475"/>
      <c r="N30" s="698"/>
      <c r="O30" s="718"/>
      <c r="P30" s="698"/>
      <c r="Q30" s="293"/>
      <c r="R30" s="294" t="s">
        <v>3</v>
      </c>
    </row>
    <row r="31" spans="2:18" s="21" customFormat="1" ht="21.75" customHeight="1" x14ac:dyDescent="0.25">
      <c r="B31" s="694"/>
      <c r="D31" s="699"/>
      <c r="E31" s="333"/>
      <c r="F31" s="473"/>
      <c r="G31" s="473"/>
      <c r="H31" s="473"/>
      <c r="I31" s="474"/>
      <c r="J31" s="474"/>
      <c r="K31" s="353"/>
      <c r="L31" s="475"/>
      <c r="M31" s="475"/>
      <c r="N31" s="699"/>
      <c r="O31" s="719"/>
      <c r="P31" s="699"/>
      <c r="Q31" s="293"/>
      <c r="R31" s="294"/>
    </row>
    <row r="32" spans="2:18" s="21" customFormat="1" ht="21.75" customHeight="1" x14ac:dyDescent="0.25">
      <c r="B32" s="694"/>
      <c r="D32" s="700"/>
      <c r="E32" s="333"/>
      <c r="F32" s="473"/>
      <c r="G32" s="473"/>
      <c r="H32" s="473"/>
      <c r="I32" s="474"/>
      <c r="J32" s="474"/>
      <c r="K32" s="353"/>
      <c r="L32" s="475"/>
      <c r="M32" s="475"/>
      <c r="N32" s="700"/>
      <c r="O32" s="720"/>
      <c r="P32" s="700"/>
      <c r="Q32" s="293"/>
      <c r="R32" s="294"/>
    </row>
    <row r="33" spans="2:18" s="21" customFormat="1" ht="21.75" customHeight="1" x14ac:dyDescent="0.25">
      <c r="B33" s="694"/>
      <c r="D33" s="698"/>
      <c r="E33" s="333"/>
      <c r="F33" s="473"/>
      <c r="G33" s="473"/>
      <c r="H33" s="473"/>
      <c r="I33" s="474"/>
      <c r="J33" s="474"/>
      <c r="K33" s="353"/>
      <c r="L33" s="475"/>
      <c r="M33" s="475"/>
      <c r="N33" s="698"/>
      <c r="O33" s="718"/>
      <c r="P33" s="698"/>
      <c r="Q33" s="293"/>
      <c r="R33" s="294"/>
    </row>
    <row r="34" spans="2:18" s="21" customFormat="1" ht="21.75" customHeight="1" x14ac:dyDescent="0.25">
      <c r="B34" s="694"/>
      <c r="D34" s="699"/>
      <c r="E34" s="333"/>
      <c r="F34" s="473"/>
      <c r="G34" s="473"/>
      <c r="H34" s="473"/>
      <c r="I34" s="474"/>
      <c r="J34" s="474"/>
      <c r="K34" s="353"/>
      <c r="L34" s="475"/>
      <c r="M34" s="475"/>
      <c r="N34" s="699"/>
      <c r="O34" s="719"/>
      <c r="P34" s="699"/>
      <c r="Q34" s="293"/>
      <c r="R34" s="294"/>
    </row>
    <row r="35" spans="2:18" s="21" customFormat="1" ht="21.75" customHeight="1" x14ac:dyDescent="0.25">
      <c r="B35" s="694"/>
      <c r="D35" s="700"/>
      <c r="E35" s="333"/>
      <c r="F35" s="473"/>
      <c r="G35" s="473"/>
      <c r="H35" s="473"/>
      <c r="I35" s="474"/>
      <c r="J35" s="474"/>
      <c r="K35" s="353"/>
      <c r="L35" s="475"/>
      <c r="M35" s="475"/>
      <c r="N35" s="700"/>
      <c r="O35" s="720"/>
      <c r="P35" s="700"/>
      <c r="Q35" s="293"/>
      <c r="R35" s="294"/>
    </row>
    <row r="36" spans="2:18" s="21" customFormat="1" ht="21.75" customHeight="1" x14ac:dyDescent="0.25">
      <c r="B36" s="694"/>
      <c r="D36" s="698"/>
      <c r="E36" s="333"/>
      <c r="F36" s="473"/>
      <c r="G36" s="473"/>
      <c r="H36" s="473"/>
      <c r="I36" s="474"/>
      <c r="J36" s="474"/>
      <c r="K36" s="353"/>
      <c r="L36" s="475"/>
      <c r="M36" s="475"/>
      <c r="N36" s="698"/>
      <c r="O36" s="718"/>
      <c r="P36" s="698"/>
      <c r="Q36" s="293"/>
      <c r="R36" s="294"/>
    </row>
    <row r="37" spans="2:18" s="21" customFormat="1" ht="21.75" customHeight="1" x14ac:dyDescent="0.25">
      <c r="B37" s="694"/>
      <c r="D37" s="699"/>
      <c r="E37" s="333"/>
      <c r="F37" s="473"/>
      <c r="G37" s="473"/>
      <c r="H37" s="473"/>
      <c r="I37" s="474"/>
      <c r="J37" s="474"/>
      <c r="K37" s="353"/>
      <c r="L37" s="475"/>
      <c r="M37" s="475"/>
      <c r="N37" s="699"/>
      <c r="O37" s="719"/>
      <c r="P37" s="699"/>
      <c r="Q37" s="293"/>
      <c r="R37" s="294"/>
    </row>
    <row r="38" spans="2:18" s="21" customFormat="1" ht="21.75" customHeight="1" x14ac:dyDescent="0.25">
      <c r="B38" s="694"/>
      <c r="D38" s="700"/>
      <c r="E38" s="333"/>
      <c r="F38" s="473"/>
      <c r="G38" s="473"/>
      <c r="H38" s="473"/>
      <c r="I38" s="474"/>
      <c r="J38" s="474"/>
      <c r="K38" s="353"/>
      <c r="L38" s="475"/>
      <c r="M38" s="475"/>
      <c r="N38" s="700"/>
      <c r="O38" s="720"/>
      <c r="P38" s="700"/>
      <c r="Q38" s="293"/>
      <c r="R38" s="294"/>
    </row>
    <row r="39" spans="2:18" s="21" customFormat="1" ht="21.75" customHeight="1" x14ac:dyDescent="0.25">
      <c r="B39" s="694"/>
      <c r="D39" s="698"/>
      <c r="E39" s="333"/>
      <c r="F39" s="473"/>
      <c r="G39" s="473"/>
      <c r="H39" s="473"/>
      <c r="I39" s="474"/>
      <c r="J39" s="474"/>
      <c r="K39" s="353"/>
      <c r="L39" s="475"/>
      <c r="M39" s="475"/>
      <c r="N39" s="698"/>
      <c r="O39" s="718"/>
      <c r="P39" s="698"/>
      <c r="Q39" s="293"/>
      <c r="R39" s="294"/>
    </row>
    <row r="40" spans="2:18" s="21" customFormat="1" ht="21.75" customHeight="1" x14ac:dyDescent="0.25">
      <c r="B40" s="694"/>
      <c r="D40" s="699"/>
      <c r="E40" s="333"/>
      <c r="F40" s="473"/>
      <c r="G40" s="473"/>
      <c r="H40" s="473"/>
      <c r="I40" s="474"/>
      <c r="J40" s="474"/>
      <c r="K40" s="353"/>
      <c r="L40" s="475"/>
      <c r="M40" s="475"/>
      <c r="N40" s="699"/>
      <c r="O40" s="719"/>
      <c r="P40" s="699"/>
      <c r="Q40" s="293"/>
      <c r="R40" s="294"/>
    </row>
    <row r="41" spans="2:18" s="21" customFormat="1" ht="21.75" customHeight="1" x14ac:dyDescent="0.25">
      <c r="B41" s="694"/>
      <c r="D41" s="700"/>
      <c r="E41" s="333"/>
      <c r="F41" s="473"/>
      <c r="G41" s="473"/>
      <c r="H41" s="473"/>
      <c r="I41" s="474"/>
      <c r="J41" s="474"/>
      <c r="K41" s="353"/>
      <c r="L41" s="475"/>
      <c r="M41" s="475"/>
      <c r="N41" s="700"/>
      <c r="O41" s="720"/>
      <c r="P41" s="700"/>
      <c r="Q41" s="293"/>
      <c r="R41" s="294"/>
    </row>
    <row r="42" spans="2:18" s="21" customFormat="1" ht="21.75" customHeight="1" x14ac:dyDescent="0.25">
      <c r="B42" s="694"/>
      <c r="D42" s="698"/>
      <c r="E42" s="333"/>
      <c r="F42" s="473"/>
      <c r="G42" s="473"/>
      <c r="H42" s="473"/>
      <c r="I42" s="474"/>
      <c r="J42" s="474"/>
      <c r="K42" s="353"/>
      <c r="L42" s="475"/>
      <c r="M42" s="475"/>
      <c r="N42" s="698"/>
      <c r="O42" s="718"/>
      <c r="P42" s="698"/>
      <c r="Q42" s="293"/>
      <c r="R42" s="294"/>
    </row>
    <row r="43" spans="2:18" s="21" customFormat="1" ht="21.75" customHeight="1" x14ac:dyDescent="0.25">
      <c r="B43" s="694"/>
      <c r="D43" s="699"/>
      <c r="E43" s="333"/>
      <c r="F43" s="473"/>
      <c r="G43" s="473"/>
      <c r="H43" s="473"/>
      <c r="I43" s="474"/>
      <c r="J43" s="474"/>
      <c r="K43" s="353"/>
      <c r="L43" s="475"/>
      <c r="M43" s="475"/>
      <c r="N43" s="699"/>
      <c r="O43" s="719"/>
      <c r="P43" s="699"/>
      <c r="Q43" s="293"/>
      <c r="R43" s="294"/>
    </row>
    <row r="44" spans="2:18" s="21" customFormat="1" ht="21.75" customHeight="1" x14ac:dyDescent="0.25">
      <c r="B44" s="694"/>
      <c r="D44" s="700"/>
      <c r="E44" s="333"/>
      <c r="F44" s="473"/>
      <c r="G44" s="473"/>
      <c r="H44" s="473"/>
      <c r="I44" s="476"/>
      <c r="J44" s="476"/>
      <c r="K44" s="354"/>
      <c r="L44" s="477"/>
      <c r="M44" s="477"/>
      <c r="N44" s="700"/>
      <c r="O44" s="720"/>
      <c r="P44" s="700"/>
      <c r="Q44" s="293"/>
      <c r="R44" s="294"/>
    </row>
    <row r="45" spans="2:18" s="2" customFormat="1" ht="21.75" customHeight="1" x14ac:dyDescent="0.3">
      <c r="B45" s="33"/>
      <c r="C45" s="34"/>
      <c r="D45" s="35"/>
      <c r="E45" s="36"/>
      <c r="F45" s="37"/>
      <c r="G45" s="31"/>
      <c r="H45" s="31"/>
      <c r="I45" s="31"/>
      <c r="J45" s="31"/>
      <c r="K45" s="31"/>
      <c r="L45" s="31"/>
      <c r="M45" s="31"/>
      <c r="N45" s="31"/>
      <c r="O45" s="31"/>
      <c r="P45" s="31"/>
      <c r="Q45" s="31"/>
    </row>
    <row r="46" spans="2:18" s="39" customFormat="1" ht="31.5" customHeight="1" x14ac:dyDescent="0.3">
      <c r="B46" s="38"/>
      <c r="D46" s="685" t="s">
        <v>1363</v>
      </c>
      <c r="E46" s="685"/>
      <c r="F46" s="685"/>
      <c r="G46" s="685"/>
      <c r="H46" s="685"/>
      <c r="I46" s="685"/>
      <c r="J46" s="685"/>
      <c r="K46" s="685"/>
      <c r="L46" s="685"/>
      <c r="M46" s="685"/>
      <c r="N46" s="685"/>
      <c r="O46" s="685"/>
      <c r="P46" s="685"/>
      <c r="Q46" s="40"/>
    </row>
    <row r="47" spans="2:18" s="39" customFormat="1" ht="21.75" customHeight="1" x14ac:dyDescent="0.3">
      <c r="B47" s="694" t="s">
        <v>1086</v>
      </c>
      <c r="C47" s="2"/>
      <c r="D47" s="666" t="s">
        <v>1324</v>
      </c>
      <c r="E47" s="597" t="s">
        <v>38</v>
      </c>
      <c r="F47" s="721"/>
      <c r="G47" s="721"/>
      <c r="H47" s="721"/>
      <c r="I47" s="721"/>
      <c r="J47" s="721"/>
      <c r="K47" s="721"/>
      <c r="L47" s="721"/>
      <c r="M47" s="570"/>
      <c r="N47" s="666" t="s">
        <v>39</v>
      </c>
      <c r="O47" s="666" t="s">
        <v>111</v>
      </c>
      <c r="P47" s="666" t="s">
        <v>1233</v>
      </c>
      <c r="Q47" s="40"/>
    </row>
    <row r="48" spans="2:18" s="39" customFormat="1" ht="109.5" customHeight="1" x14ac:dyDescent="0.3">
      <c r="B48" s="694"/>
      <c r="C48" s="2"/>
      <c r="D48" s="626"/>
      <c r="E48" s="461" t="s">
        <v>1325</v>
      </c>
      <c r="F48" s="463" t="s">
        <v>35</v>
      </c>
      <c r="G48" s="461" t="s">
        <v>36</v>
      </c>
      <c r="H48" s="461" t="s">
        <v>37</v>
      </c>
      <c r="I48" s="461" t="s">
        <v>1235</v>
      </c>
      <c r="J48" s="569" t="s">
        <v>1083</v>
      </c>
      <c r="K48" s="569" t="s">
        <v>1085</v>
      </c>
      <c r="L48" s="568" t="s">
        <v>1326</v>
      </c>
      <c r="M48" s="568" t="s">
        <v>1327</v>
      </c>
      <c r="N48" s="626"/>
      <c r="O48" s="686"/>
      <c r="P48" s="687"/>
      <c r="Q48" s="40"/>
    </row>
    <row r="49" spans="2:18" s="39" customFormat="1" ht="16.5" x14ac:dyDescent="0.3">
      <c r="B49" s="694"/>
      <c r="C49" s="2"/>
      <c r="D49" s="599"/>
      <c r="E49" s="44"/>
      <c r="F49" s="44"/>
      <c r="G49" s="44"/>
      <c r="H49" s="44"/>
      <c r="I49" s="355"/>
      <c r="J49" s="355"/>
      <c r="K49" s="355"/>
      <c r="L49" s="478"/>
      <c r="M49" s="478"/>
      <c r="N49" s="695"/>
      <c r="O49" s="698"/>
      <c r="P49" s="698"/>
      <c r="Q49" s="40"/>
    </row>
    <row r="50" spans="2:18" s="39" customFormat="1" ht="16.5" x14ac:dyDescent="0.3">
      <c r="B50" s="694"/>
      <c r="C50" s="2"/>
      <c r="D50" s="600"/>
      <c r="E50" s="44"/>
      <c r="F50" s="44"/>
      <c r="G50" s="44"/>
      <c r="H50" s="44"/>
      <c r="I50" s="355"/>
      <c r="J50" s="355"/>
      <c r="K50" s="355"/>
      <c r="L50" s="478"/>
      <c r="M50" s="478"/>
      <c r="N50" s="696"/>
      <c r="O50" s="699"/>
      <c r="P50" s="699"/>
      <c r="Q50" s="40"/>
    </row>
    <row r="51" spans="2:18" s="39" customFormat="1" ht="16.5" x14ac:dyDescent="0.3">
      <c r="B51" s="694"/>
      <c r="C51" s="2"/>
      <c r="D51" s="600"/>
      <c r="E51" s="44"/>
      <c r="F51" s="44"/>
      <c r="G51" s="44"/>
      <c r="H51" s="44"/>
      <c r="I51" s="355"/>
      <c r="J51" s="355"/>
      <c r="K51" s="355"/>
      <c r="L51" s="478"/>
      <c r="M51" s="478"/>
      <c r="N51" s="696"/>
      <c r="O51" s="699"/>
      <c r="P51" s="699"/>
      <c r="Q51" s="40"/>
    </row>
    <row r="52" spans="2:18" s="39" customFormat="1" ht="16.5" x14ac:dyDescent="0.3">
      <c r="B52" s="694"/>
      <c r="C52" s="2"/>
      <c r="D52" s="601"/>
      <c r="E52" s="44"/>
      <c r="F52" s="44"/>
      <c r="G52" s="44"/>
      <c r="H52" s="44"/>
      <c r="I52" s="355"/>
      <c r="J52" s="355"/>
      <c r="K52" s="355"/>
      <c r="L52" s="478"/>
      <c r="M52" s="478"/>
      <c r="N52" s="697"/>
      <c r="O52" s="700"/>
      <c r="P52" s="700"/>
      <c r="Q52" s="40"/>
    </row>
    <row r="53" spans="2:18" s="2" customFormat="1" ht="21.75" customHeight="1" x14ac:dyDescent="0.3">
      <c r="B53" s="33"/>
      <c r="C53" s="34"/>
      <c r="D53" s="30"/>
      <c r="E53" s="36"/>
      <c r="F53" s="37"/>
      <c r="G53" s="31"/>
      <c r="H53" s="31"/>
      <c r="I53" s="31"/>
      <c r="J53" s="31"/>
      <c r="K53" s="31"/>
      <c r="L53" s="31"/>
      <c r="M53" s="31"/>
      <c r="N53" s="31"/>
      <c r="O53" s="31"/>
      <c r="P53" s="31"/>
      <c r="Q53" s="31"/>
    </row>
    <row r="54" spans="2:18" s="2" customFormat="1" ht="32.25" customHeight="1" x14ac:dyDescent="0.3">
      <c r="D54" s="705" t="s">
        <v>1364</v>
      </c>
      <c r="E54" s="705"/>
      <c r="F54" s="705"/>
      <c r="G54" s="705"/>
      <c r="H54" s="705"/>
      <c r="I54" s="705"/>
      <c r="J54" s="705"/>
      <c r="K54" s="705"/>
      <c r="L54" s="705"/>
      <c r="M54" s="705"/>
      <c r="N54" s="705"/>
      <c r="O54" s="705"/>
      <c r="P54" s="705"/>
      <c r="Q54" s="41"/>
      <c r="R54" s="41"/>
    </row>
    <row r="55" spans="2:18" s="2" customFormat="1" ht="17.25" customHeight="1" x14ac:dyDescent="0.3">
      <c r="B55" s="694" t="s">
        <v>1087</v>
      </c>
      <c r="D55" s="666" t="s">
        <v>1236</v>
      </c>
      <c r="E55" s="666" t="s">
        <v>182</v>
      </c>
      <c r="F55" s="619" t="s">
        <v>38</v>
      </c>
      <c r="G55" s="674"/>
      <c r="H55" s="674"/>
      <c r="I55" s="674"/>
      <c r="J55" s="674"/>
      <c r="K55" s="674"/>
      <c r="L55" s="620"/>
      <c r="M55" s="594" t="s">
        <v>39</v>
      </c>
      <c r="N55" s="595"/>
      <c r="O55" s="592" t="s">
        <v>111</v>
      </c>
      <c r="P55" s="666" t="s">
        <v>112</v>
      </c>
    </row>
    <row r="56" spans="2:18" s="2" customFormat="1" ht="105.75" customHeight="1" x14ac:dyDescent="0.3">
      <c r="B56" s="694"/>
      <c r="D56" s="626"/>
      <c r="E56" s="626"/>
      <c r="F56" s="468" t="s">
        <v>34</v>
      </c>
      <c r="G56" s="468" t="s">
        <v>35</v>
      </c>
      <c r="H56" s="468" t="s">
        <v>36</v>
      </c>
      <c r="I56" s="468" t="s">
        <v>37</v>
      </c>
      <c r="J56" s="461" t="s">
        <v>1083</v>
      </c>
      <c r="K56" s="461" t="s">
        <v>1084</v>
      </c>
      <c r="L56" s="468" t="s">
        <v>1085</v>
      </c>
      <c r="M56" s="597"/>
      <c r="N56" s="598"/>
      <c r="O56" s="688"/>
      <c r="P56" s="687"/>
    </row>
    <row r="57" spans="2:18" s="2" customFormat="1" ht="16.5" x14ac:dyDescent="0.3">
      <c r="B57" s="694"/>
      <c r="D57" s="690">
        <f>H17</f>
        <v>0</v>
      </c>
      <c r="E57" s="677" t="s">
        <v>1240</v>
      </c>
      <c r="F57" s="42"/>
      <c r="G57" s="42"/>
      <c r="H57" s="42"/>
      <c r="I57" s="42"/>
      <c r="J57" s="43"/>
      <c r="K57" s="352"/>
      <c r="L57" s="352"/>
      <c r="M57" s="709"/>
      <c r="N57" s="710"/>
      <c r="O57" s="715"/>
      <c r="P57" s="706"/>
      <c r="Q57" s="31"/>
    </row>
    <row r="58" spans="2:18" s="2" customFormat="1" ht="16.5" x14ac:dyDescent="0.3">
      <c r="B58" s="694"/>
      <c r="D58" s="691"/>
      <c r="E58" s="678"/>
      <c r="F58" s="42"/>
      <c r="G58" s="42"/>
      <c r="H58" s="42"/>
      <c r="I58" s="42"/>
      <c r="J58" s="43"/>
      <c r="K58" s="352"/>
      <c r="L58" s="352"/>
      <c r="M58" s="711"/>
      <c r="N58" s="712"/>
      <c r="O58" s="716"/>
      <c r="P58" s="707"/>
      <c r="Q58" s="31"/>
    </row>
    <row r="59" spans="2:18" s="2" customFormat="1" ht="16.5" x14ac:dyDescent="0.3">
      <c r="B59" s="694"/>
      <c r="D59" s="692"/>
      <c r="E59" s="679"/>
      <c r="F59" s="42"/>
      <c r="G59" s="42"/>
      <c r="H59" s="42"/>
      <c r="I59" s="42"/>
      <c r="J59" s="43"/>
      <c r="K59" s="352"/>
      <c r="L59" s="352"/>
      <c r="M59" s="713"/>
      <c r="N59" s="714"/>
      <c r="O59" s="717"/>
      <c r="P59" s="708"/>
      <c r="Q59" s="31"/>
    </row>
    <row r="60" spans="2:18" s="2" customFormat="1" ht="16.5" x14ac:dyDescent="0.3">
      <c r="B60" s="694"/>
      <c r="D60" s="690">
        <f>H18</f>
        <v>0</v>
      </c>
      <c r="E60" s="677" t="s">
        <v>1241</v>
      </c>
      <c r="F60" s="42"/>
      <c r="G60" s="42"/>
      <c r="H60" s="42"/>
      <c r="I60" s="42"/>
      <c r="J60" s="43"/>
      <c r="K60" s="352"/>
      <c r="L60" s="352"/>
      <c r="M60" s="709"/>
      <c r="N60" s="710"/>
      <c r="O60" s="715"/>
      <c r="P60" s="706"/>
      <c r="Q60" s="31"/>
    </row>
    <row r="61" spans="2:18" s="2" customFormat="1" ht="16.5" x14ac:dyDescent="0.3">
      <c r="B61" s="694"/>
      <c r="D61" s="691"/>
      <c r="E61" s="678"/>
      <c r="F61" s="42"/>
      <c r="G61" s="42"/>
      <c r="H61" s="42"/>
      <c r="I61" s="42"/>
      <c r="J61" s="43"/>
      <c r="K61" s="352"/>
      <c r="L61" s="352"/>
      <c r="M61" s="711"/>
      <c r="N61" s="712"/>
      <c r="O61" s="716"/>
      <c r="P61" s="707"/>
      <c r="Q61" s="31"/>
    </row>
    <row r="62" spans="2:18" s="2" customFormat="1" ht="16.5" x14ac:dyDescent="0.3">
      <c r="B62" s="694"/>
      <c r="D62" s="692"/>
      <c r="E62" s="679"/>
      <c r="F62" s="42"/>
      <c r="G62" s="42"/>
      <c r="H62" s="42"/>
      <c r="I62" s="42"/>
      <c r="J62" s="43"/>
      <c r="K62" s="352"/>
      <c r="L62" s="352"/>
      <c r="M62" s="713"/>
      <c r="N62" s="714"/>
      <c r="O62" s="717"/>
      <c r="P62" s="708"/>
      <c r="Q62" s="31"/>
    </row>
    <row r="63" spans="2:18" s="2" customFormat="1" ht="16.5" x14ac:dyDescent="0.3">
      <c r="B63" s="694"/>
      <c r="D63" s="690">
        <f>H19</f>
        <v>0</v>
      </c>
      <c r="E63" s="677" t="s">
        <v>1242</v>
      </c>
      <c r="F63" s="42"/>
      <c r="G63" s="42"/>
      <c r="H63" s="42"/>
      <c r="I63" s="42"/>
      <c r="J63" s="43"/>
      <c r="K63" s="352"/>
      <c r="L63" s="352"/>
      <c r="M63" s="709"/>
      <c r="N63" s="710"/>
      <c r="O63" s="715"/>
      <c r="P63" s="706"/>
      <c r="Q63" s="31"/>
    </row>
    <row r="64" spans="2:18" s="2" customFormat="1" ht="16.5" x14ac:dyDescent="0.3">
      <c r="B64" s="694"/>
      <c r="D64" s="691"/>
      <c r="E64" s="678"/>
      <c r="F64" s="42"/>
      <c r="G64" s="42"/>
      <c r="H64" s="42"/>
      <c r="I64" s="42"/>
      <c r="J64" s="43"/>
      <c r="K64" s="352"/>
      <c r="L64" s="352"/>
      <c r="M64" s="711"/>
      <c r="N64" s="712"/>
      <c r="O64" s="716"/>
      <c r="P64" s="707"/>
      <c r="Q64" s="31"/>
    </row>
    <row r="65" spans="2:17" s="2" customFormat="1" ht="16.5" x14ac:dyDescent="0.3">
      <c r="B65" s="694"/>
      <c r="D65" s="692"/>
      <c r="E65" s="679"/>
      <c r="F65" s="42"/>
      <c r="G65" s="42"/>
      <c r="H65" s="42"/>
      <c r="I65" s="42"/>
      <c r="J65" s="43"/>
      <c r="K65" s="352"/>
      <c r="L65" s="352"/>
      <c r="M65" s="713"/>
      <c r="N65" s="714"/>
      <c r="O65" s="717"/>
      <c r="P65" s="708"/>
      <c r="Q65" s="31"/>
    </row>
    <row r="66" spans="2:17" s="2" customFormat="1" ht="16.5" x14ac:dyDescent="0.3">
      <c r="B66" s="694"/>
      <c r="D66" s="690">
        <f>H20</f>
        <v>0</v>
      </c>
      <c r="E66" s="677" t="s">
        <v>1243</v>
      </c>
      <c r="F66" s="42"/>
      <c r="G66" s="42"/>
      <c r="H66" s="42"/>
      <c r="I66" s="42"/>
      <c r="J66" s="43"/>
      <c r="K66" s="352"/>
      <c r="L66" s="352"/>
      <c r="M66" s="709"/>
      <c r="N66" s="710"/>
      <c r="O66" s="715"/>
      <c r="P66" s="706"/>
      <c r="Q66" s="31"/>
    </row>
    <row r="67" spans="2:17" s="2" customFormat="1" ht="16.5" x14ac:dyDescent="0.3">
      <c r="B67" s="694"/>
      <c r="D67" s="691"/>
      <c r="E67" s="678"/>
      <c r="F67" s="42"/>
      <c r="G67" s="42"/>
      <c r="H67" s="42"/>
      <c r="I67" s="42"/>
      <c r="J67" s="43"/>
      <c r="K67" s="352"/>
      <c r="L67" s="352"/>
      <c r="M67" s="711"/>
      <c r="N67" s="712"/>
      <c r="O67" s="716"/>
      <c r="P67" s="707"/>
      <c r="Q67" s="31"/>
    </row>
    <row r="68" spans="2:17" s="2" customFormat="1" ht="16.5" x14ac:dyDescent="0.3">
      <c r="B68" s="694"/>
      <c r="D68" s="692"/>
      <c r="E68" s="679"/>
      <c r="F68" s="42"/>
      <c r="G68" s="42"/>
      <c r="H68" s="42"/>
      <c r="I68" s="42"/>
      <c r="J68" s="43"/>
      <c r="K68" s="352"/>
      <c r="L68" s="352"/>
      <c r="M68" s="713"/>
      <c r="N68" s="714"/>
      <c r="O68" s="717"/>
      <c r="P68" s="708"/>
      <c r="Q68" s="31"/>
    </row>
    <row r="69" spans="2:17" s="2" customFormat="1" ht="16.5" x14ac:dyDescent="0.3">
      <c r="B69" s="694"/>
      <c r="D69" s="690">
        <f>H21</f>
        <v>0</v>
      </c>
      <c r="E69" s="677" t="s">
        <v>1244</v>
      </c>
      <c r="F69" s="42"/>
      <c r="G69" s="42"/>
      <c r="H69" s="42"/>
      <c r="I69" s="42"/>
      <c r="J69" s="43"/>
      <c r="K69" s="352"/>
      <c r="L69" s="352"/>
      <c r="M69" s="709"/>
      <c r="N69" s="710"/>
      <c r="O69" s="715"/>
      <c r="P69" s="706"/>
      <c r="Q69" s="31"/>
    </row>
    <row r="70" spans="2:17" s="2" customFormat="1" ht="16.5" x14ac:dyDescent="0.3">
      <c r="B70" s="694"/>
      <c r="D70" s="691"/>
      <c r="E70" s="678"/>
      <c r="F70" s="42"/>
      <c r="G70" s="42"/>
      <c r="H70" s="42"/>
      <c r="I70" s="42"/>
      <c r="J70" s="43"/>
      <c r="K70" s="352"/>
      <c r="L70" s="352"/>
      <c r="M70" s="711"/>
      <c r="N70" s="712"/>
      <c r="O70" s="716"/>
      <c r="P70" s="707"/>
      <c r="Q70" s="31"/>
    </row>
    <row r="71" spans="2:17" s="2" customFormat="1" ht="16.5" x14ac:dyDescent="0.3">
      <c r="B71" s="694"/>
      <c r="D71" s="692"/>
      <c r="E71" s="679"/>
      <c r="F71" s="42"/>
      <c r="G71" s="42"/>
      <c r="H71" s="42"/>
      <c r="I71" s="42"/>
      <c r="J71" s="43"/>
      <c r="K71" s="352"/>
      <c r="L71" s="352"/>
      <c r="M71" s="713"/>
      <c r="N71" s="714"/>
      <c r="O71" s="717"/>
      <c r="P71" s="708"/>
      <c r="Q71" s="31"/>
    </row>
    <row r="72" spans="2:17" s="34" customFormat="1" ht="16.5" x14ac:dyDescent="0.3">
      <c r="B72" s="33"/>
      <c r="D72" s="28"/>
      <c r="E72" s="45"/>
      <c r="F72" s="45"/>
      <c r="G72" s="29"/>
      <c r="H72" s="29"/>
      <c r="I72" s="29"/>
      <c r="J72" s="29"/>
      <c r="K72" s="29"/>
      <c r="L72" s="29"/>
      <c r="M72" s="29"/>
      <c r="N72" s="29"/>
    </row>
    <row r="73" spans="2:17" s="2" customFormat="1" ht="35.25" customHeight="1" x14ac:dyDescent="0.3">
      <c r="D73" s="693" t="s">
        <v>1365</v>
      </c>
      <c r="E73" s="693"/>
      <c r="F73" s="693"/>
      <c r="G73" s="693"/>
      <c r="H73" s="693"/>
      <c r="I73" s="693"/>
      <c r="J73" s="693"/>
      <c r="K73" s="584"/>
      <c r="L73" s="584"/>
      <c r="M73" s="573"/>
    </row>
    <row r="74" spans="2:17" s="2" customFormat="1" ht="16.5" customHeight="1" x14ac:dyDescent="0.3">
      <c r="B74" s="701" t="s">
        <v>47</v>
      </c>
      <c r="D74" s="666" t="str">
        <f>CONCATENATE("Actividades para Plan Operativo ",E57)</f>
        <v>Actividades para Plan Operativo Plan operativo 1. xxxxxxxx</v>
      </c>
      <c r="E74" s="666"/>
      <c r="F74" s="666"/>
      <c r="G74" s="468" t="s">
        <v>1155</v>
      </c>
      <c r="H74" s="468" t="s">
        <v>1156</v>
      </c>
      <c r="I74" s="621" t="s">
        <v>1154</v>
      </c>
      <c r="J74" s="621"/>
      <c r="K74" s="31"/>
      <c r="L74" s="31"/>
    </row>
    <row r="75" spans="2:17" s="26" customFormat="1" ht="16.5" x14ac:dyDescent="0.3">
      <c r="B75" s="702"/>
      <c r="D75" s="461">
        <v>1.1000000000000001</v>
      </c>
      <c r="E75" s="680" t="s">
        <v>1245</v>
      </c>
      <c r="F75" s="681"/>
      <c r="G75" s="479"/>
      <c r="H75" s="479"/>
      <c r="I75" s="684"/>
      <c r="J75" s="684"/>
    </row>
    <row r="76" spans="2:17" s="26" customFormat="1" ht="16.5" x14ac:dyDescent="0.3">
      <c r="B76" s="702"/>
      <c r="D76" s="461">
        <v>1.2</v>
      </c>
      <c r="E76" s="680" t="s">
        <v>1246</v>
      </c>
      <c r="F76" s="681"/>
      <c r="G76" s="479"/>
      <c r="H76" s="479"/>
      <c r="I76" s="682"/>
      <c r="J76" s="683"/>
    </row>
    <row r="77" spans="2:17" s="26" customFormat="1" ht="16.5" x14ac:dyDescent="0.3">
      <c r="B77" s="702"/>
      <c r="D77" s="560">
        <v>1.3</v>
      </c>
      <c r="E77" s="680" t="s">
        <v>1247</v>
      </c>
      <c r="F77" s="681"/>
      <c r="G77" s="479"/>
      <c r="H77" s="479"/>
      <c r="I77" s="682"/>
      <c r="J77" s="683"/>
    </row>
    <row r="78" spans="2:17" s="26" customFormat="1" ht="16.5" x14ac:dyDescent="0.3">
      <c r="B78" s="702"/>
      <c r="D78" s="560">
        <v>1.4</v>
      </c>
      <c r="E78" s="680" t="s">
        <v>1248</v>
      </c>
      <c r="F78" s="681"/>
      <c r="G78" s="479"/>
      <c r="H78" s="479"/>
      <c r="I78" s="684"/>
      <c r="J78" s="684"/>
    </row>
    <row r="79" spans="2:17" s="26" customFormat="1" ht="16.5" x14ac:dyDescent="0.3">
      <c r="B79" s="702"/>
      <c r="D79" s="560">
        <v>1.5</v>
      </c>
      <c r="E79" s="680" t="s">
        <v>1249</v>
      </c>
      <c r="F79" s="681"/>
      <c r="G79" s="480"/>
      <c r="H79" s="480"/>
      <c r="I79" s="689"/>
      <c r="J79" s="689"/>
      <c r="N79" s="46"/>
      <c r="O79" s="46"/>
    </row>
    <row r="80" spans="2:17" s="26" customFormat="1" ht="16.5" x14ac:dyDescent="0.3">
      <c r="B80" s="702"/>
      <c r="D80" s="560">
        <v>1.6</v>
      </c>
      <c r="E80" s="680" t="s">
        <v>1250</v>
      </c>
      <c r="F80" s="681"/>
      <c r="G80" s="480"/>
      <c r="H80" s="480"/>
      <c r="I80" s="689"/>
      <c r="J80" s="689"/>
      <c r="N80" s="46"/>
      <c r="O80" s="46"/>
    </row>
    <row r="81" spans="2:10" x14ac:dyDescent="0.25">
      <c r="B81" s="702"/>
      <c r="G81" s="9"/>
      <c r="H81" s="9"/>
    </row>
    <row r="82" spans="2:10" ht="16.5" customHeight="1" x14ac:dyDescent="0.25">
      <c r="B82" s="702"/>
      <c r="D82" s="626" t="str">
        <f>CONCATENATE("Actividades para Plan Operativo ",E60)</f>
        <v>Actividades para Plan Operativo Plan operativo 2. xxxxxxxx</v>
      </c>
      <c r="E82" s="626"/>
      <c r="F82" s="626"/>
      <c r="G82" s="461" t="s">
        <v>1155</v>
      </c>
      <c r="H82" s="461" t="s">
        <v>1156</v>
      </c>
      <c r="I82" s="621" t="s">
        <v>1154</v>
      </c>
      <c r="J82" s="621"/>
    </row>
    <row r="83" spans="2:10" ht="16.5" x14ac:dyDescent="0.3">
      <c r="B83" s="702"/>
      <c r="D83" s="461">
        <v>2.1</v>
      </c>
      <c r="E83" s="680" t="s">
        <v>1245</v>
      </c>
      <c r="F83" s="681"/>
      <c r="G83" s="479"/>
      <c r="H83" s="479"/>
      <c r="I83" s="684"/>
      <c r="J83" s="684"/>
    </row>
    <row r="84" spans="2:10" ht="16.5" x14ac:dyDescent="0.3">
      <c r="B84" s="702"/>
      <c r="D84" s="461">
        <v>2.2000000000000002</v>
      </c>
      <c r="E84" s="680" t="s">
        <v>1246</v>
      </c>
      <c r="F84" s="681"/>
      <c r="G84" s="479"/>
      <c r="H84" s="479"/>
      <c r="I84" s="682"/>
      <c r="J84" s="683"/>
    </row>
    <row r="85" spans="2:10" ht="16.5" x14ac:dyDescent="0.3">
      <c r="B85" s="702"/>
      <c r="D85" s="560">
        <v>2.2999999999999998</v>
      </c>
      <c r="E85" s="680" t="s">
        <v>1247</v>
      </c>
      <c r="F85" s="681"/>
      <c r="G85" s="479"/>
      <c r="H85" s="479"/>
      <c r="I85" s="682"/>
      <c r="J85" s="683"/>
    </row>
    <row r="86" spans="2:10" ht="16.5" x14ac:dyDescent="0.3">
      <c r="B86" s="702"/>
      <c r="D86" s="560">
        <v>2.4</v>
      </c>
      <c r="E86" s="680" t="s">
        <v>1248</v>
      </c>
      <c r="F86" s="681"/>
      <c r="G86" s="479"/>
      <c r="H86" s="479"/>
      <c r="I86" s="684"/>
      <c r="J86" s="684"/>
    </row>
    <row r="87" spans="2:10" ht="16.5" x14ac:dyDescent="0.3">
      <c r="B87" s="702"/>
      <c r="D87" s="560">
        <v>2.5</v>
      </c>
      <c r="E87" s="680" t="s">
        <v>1249</v>
      </c>
      <c r="F87" s="681"/>
      <c r="G87" s="480"/>
      <c r="H87" s="480"/>
      <c r="I87" s="689"/>
      <c r="J87" s="689"/>
    </row>
    <row r="88" spans="2:10" ht="16.5" x14ac:dyDescent="0.3">
      <c r="B88" s="702"/>
      <c r="D88" s="560">
        <v>2.6</v>
      </c>
      <c r="E88" s="680" t="s">
        <v>1250</v>
      </c>
      <c r="F88" s="681"/>
      <c r="G88" s="480"/>
      <c r="H88" s="480"/>
      <c r="I88" s="689"/>
      <c r="J88" s="689"/>
    </row>
    <row r="89" spans="2:10" x14ac:dyDescent="0.25">
      <c r="B89" s="702"/>
      <c r="G89" s="9"/>
      <c r="H89" s="9"/>
    </row>
    <row r="90" spans="2:10" ht="16.5" customHeight="1" x14ac:dyDescent="0.25">
      <c r="B90" s="702"/>
      <c r="D90" s="626" t="str">
        <f>CONCATENATE("Actividades para Plan Operativo ",E63)</f>
        <v>Actividades para Plan Operativo Plan operativo 3. xxxxxxxx</v>
      </c>
      <c r="E90" s="626"/>
      <c r="F90" s="626"/>
      <c r="G90" s="461" t="s">
        <v>1155</v>
      </c>
      <c r="H90" s="461" t="s">
        <v>1156</v>
      </c>
      <c r="I90" s="621" t="s">
        <v>1154</v>
      </c>
      <c r="J90" s="621"/>
    </row>
    <row r="91" spans="2:10" ht="16.5" x14ac:dyDescent="0.3">
      <c r="B91" s="702"/>
      <c r="D91" s="461">
        <v>3.1</v>
      </c>
      <c r="E91" s="680" t="s">
        <v>1245</v>
      </c>
      <c r="F91" s="681"/>
      <c r="G91" s="479"/>
      <c r="H91" s="479"/>
      <c r="I91" s="684"/>
      <c r="J91" s="684"/>
    </row>
    <row r="92" spans="2:10" ht="16.5" x14ac:dyDescent="0.3">
      <c r="B92" s="702"/>
      <c r="D92" s="461">
        <v>3.2</v>
      </c>
      <c r="E92" s="680" t="s">
        <v>1246</v>
      </c>
      <c r="F92" s="681"/>
      <c r="G92" s="479"/>
      <c r="H92" s="479"/>
      <c r="I92" s="682"/>
      <c r="J92" s="683"/>
    </row>
    <row r="93" spans="2:10" ht="16.5" x14ac:dyDescent="0.3">
      <c r="B93" s="702"/>
      <c r="D93" s="560">
        <v>3.3</v>
      </c>
      <c r="E93" s="680" t="s">
        <v>1247</v>
      </c>
      <c r="F93" s="681"/>
      <c r="G93" s="479"/>
      <c r="H93" s="479"/>
      <c r="I93" s="682"/>
      <c r="J93" s="683"/>
    </row>
    <row r="94" spans="2:10" ht="16.5" x14ac:dyDescent="0.3">
      <c r="B94" s="702"/>
      <c r="D94" s="560">
        <v>3.4</v>
      </c>
      <c r="E94" s="680" t="s">
        <v>1248</v>
      </c>
      <c r="F94" s="681"/>
      <c r="G94" s="479"/>
      <c r="H94" s="479"/>
      <c r="I94" s="684"/>
      <c r="J94" s="684"/>
    </row>
    <row r="95" spans="2:10" ht="16.5" x14ac:dyDescent="0.3">
      <c r="B95" s="702"/>
      <c r="D95" s="560">
        <v>3.5</v>
      </c>
      <c r="E95" s="680" t="s">
        <v>1249</v>
      </c>
      <c r="F95" s="681"/>
      <c r="G95" s="480"/>
      <c r="H95" s="480"/>
      <c r="I95" s="689"/>
      <c r="J95" s="689"/>
    </row>
    <row r="96" spans="2:10" ht="16.5" x14ac:dyDescent="0.3">
      <c r="B96" s="702"/>
      <c r="D96" s="560">
        <v>3.6</v>
      </c>
      <c r="E96" s="680" t="s">
        <v>1250</v>
      </c>
      <c r="F96" s="681"/>
      <c r="G96" s="480"/>
      <c r="H96" s="480"/>
      <c r="I96" s="689"/>
      <c r="J96" s="689"/>
    </row>
    <row r="97" spans="2:10" x14ac:dyDescent="0.25">
      <c r="B97" s="702"/>
      <c r="G97" s="9"/>
      <c r="H97" s="9"/>
    </row>
    <row r="98" spans="2:10" ht="16.5" customHeight="1" x14ac:dyDescent="0.25">
      <c r="B98" s="702"/>
      <c r="D98" s="626" t="str">
        <f>CONCATENATE("Actividades para Plan Operativo ",E69)</f>
        <v>Actividades para Plan Operativo Plan operativo 5. xxxxxxxx</v>
      </c>
      <c r="E98" s="626"/>
      <c r="F98" s="626"/>
      <c r="G98" s="461" t="s">
        <v>1155</v>
      </c>
      <c r="H98" s="461" t="s">
        <v>1156</v>
      </c>
      <c r="I98" s="621" t="s">
        <v>1154</v>
      </c>
      <c r="J98" s="621"/>
    </row>
    <row r="99" spans="2:10" ht="16.5" x14ac:dyDescent="0.3">
      <c r="B99" s="702"/>
      <c r="D99" s="461">
        <v>4.0999999999999996</v>
      </c>
      <c r="E99" s="680" t="s">
        <v>1245</v>
      </c>
      <c r="F99" s="681"/>
      <c r="G99" s="479"/>
      <c r="H99" s="479"/>
      <c r="I99" s="684"/>
      <c r="J99" s="684"/>
    </row>
    <row r="100" spans="2:10" ht="16.5" x14ac:dyDescent="0.3">
      <c r="B100" s="702"/>
      <c r="D100" s="461">
        <v>4.2</v>
      </c>
      <c r="E100" s="680" t="s">
        <v>1246</v>
      </c>
      <c r="F100" s="681"/>
      <c r="G100" s="479"/>
      <c r="H100" s="479"/>
      <c r="I100" s="682"/>
      <c r="J100" s="683"/>
    </row>
    <row r="101" spans="2:10" ht="16.5" x14ac:dyDescent="0.3">
      <c r="B101" s="702"/>
      <c r="D101" s="560">
        <v>4.3</v>
      </c>
      <c r="E101" s="680" t="s">
        <v>1247</v>
      </c>
      <c r="F101" s="681"/>
      <c r="G101" s="479"/>
      <c r="H101" s="479"/>
      <c r="I101" s="682"/>
      <c r="J101" s="683"/>
    </row>
    <row r="102" spans="2:10" ht="16.5" x14ac:dyDescent="0.3">
      <c r="B102" s="702"/>
      <c r="D102" s="560">
        <v>4.4000000000000004</v>
      </c>
      <c r="E102" s="680" t="s">
        <v>1248</v>
      </c>
      <c r="F102" s="681"/>
      <c r="G102" s="479"/>
      <c r="H102" s="479"/>
      <c r="I102" s="684"/>
      <c r="J102" s="684"/>
    </row>
    <row r="103" spans="2:10" ht="16.5" x14ac:dyDescent="0.3">
      <c r="B103" s="702"/>
      <c r="D103" s="560">
        <v>4.5</v>
      </c>
      <c r="E103" s="680" t="s">
        <v>1249</v>
      </c>
      <c r="F103" s="681"/>
      <c r="G103" s="480"/>
      <c r="H103" s="480"/>
      <c r="I103" s="689"/>
      <c r="J103" s="689"/>
    </row>
    <row r="104" spans="2:10" ht="16.5" x14ac:dyDescent="0.3">
      <c r="B104" s="702"/>
      <c r="D104" s="560">
        <v>4.5999999999999996</v>
      </c>
      <c r="E104" s="680" t="s">
        <v>1250</v>
      </c>
      <c r="F104" s="681"/>
      <c r="G104" s="480"/>
      <c r="H104" s="480"/>
      <c r="I104" s="689"/>
      <c r="J104" s="689"/>
    </row>
    <row r="105" spans="2:10" x14ac:dyDescent="0.25">
      <c r="B105" s="702"/>
      <c r="G105" s="9"/>
      <c r="H105" s="9"/>
    </row>
    <row r="106" spans="2:10" ht="16.5" customHeight="1" x14ac:dyDescent="0.25">
      <c r="B106" s="702"/>
      <c r="D106" s="626" t="str">
        <f>CONCATENATE("Actividades para Plan Operativo ",E69)</f>
        <v>Actividades para Plan Operativo Plan operativo 5. xxxxxxxx</v>
      </c>
      <c r="E106" s="626"/>
      <c r="F106" s="626"/>
      <c r="G106" s="461" t="s">
        <v>1155</v>
      </c>
      <c r="H106" s="461" t="s">
        <v>1156</v>
      </c>
      <c r="I106" s="621" t="s">
        <v>1154</v>
      </c>
      <c r="J106" s="621"/>
    </row>
    <row r="107" spans="2:10" ht="16.5" x14ac:dyDescent="0.3">
      <c r="B107" s="702"/>
      <c r="D107" s="461">
        <v>5.0999999999999996</v>
      </c>
      <c r="E107" s="680" t="s">
        <v>1245</v>
      </c>
      <c r="F107" s="681"/>
      <c r="G107" s="479"/>
      <c r="H107" s="479"/>
      <c r="I107" s="684"/>
      <c r="J107" s="684"/>
    </row>
    <row r="108" spans="2:10" ht="16.5" x14ac:dyDescent="0.3">
      <c r="B108" s="702"/>
      <c r="D108" s="461">
        <v>5.2</v>
      </c>
      <c r="E108" s="680" t="s">
        <v>1246</v>
      </c>
      <c r="F108" s="681"/>
      <c r="G108" s="479"/>
      <c r="H108" s="479"/>
      <c r="I108" s="682"/>
      <c r="J108" s="683"/>
    </row>
    <row r="109" spans="2:10" ht="16.5" x14ac:dyDescent="0.3">
      <c r="B109" s="702"/>
      <c r="D109" s="560">
        <v>5.3</v>
      </c>
      <c r="E109" s="680" t="s">
        <v>1247</v>
      </c>
      <c r="F109" s="681"/>
      <c r="G109" s="479"/>
      <c r="H109" s="479"/>
      <c r="I109" s="682"/>
      <c r="J109" s="683"/>
    </row>
    <row r="110" spans="2:10" ht="16.5" x14ac:dyDescent="0.3">
      <c r="B110" s="702"/>
      <c r="D110" s="560">
        <v>5.4</v>
      </c>
      <c r="E110" s="680" t="s">
        <v>1248</v>
      </c>
      <c r="F110" s="681"/>
      <c r="G110" s="479"/>
      <c r="H110" s="479"/>
      <c r="I110" s="684"/>
      <c r="J110" s="684"/>
    </row>
    <row r="111" spans="2:10" ht="16.5" x14ac:dyDescent="0.3">
      <c r="B111" s="702"/>
      <c r="D111" s="560">
        <v>5.5</v>
      </c>
      <c r="E111" s="680" t="s">
        <v>1249</v>
      </c>
      <c r="F111" s="681"/>
      <c r="G111" s="480"/>
      <c r="H111" s="480"/>
      <c r="I111" s="689"/>
      <c r="J111" s="689"/>
    </row>
    <row r="112" spans="2:10" ht="16.5" x14ac:dyDescent="0.3">
      <c r="B112" s="703"/>
      <c r="D112" s="560">
        <v>5.6</v>
      </c>
      <c r="E112" s="680" t="s">
        <v>1250</v>
      </c>
      <c r="F112" s="681"/>
      <c r="G112" s="480"/>
      <c r="H112" s="480"/>
      <c r="I112" s="689"/>
      <c r="J112" s="689"/>
    </row>
    <row r="113" spans="9:10" x14ac:dyDescent="0.25">
      <c r="I113" s="9"/>
      <c r="J113" s="9"/>
    </row>
    <row r="114" spans="9:10" x14ac:dyDescent="0.25"/>
    <row r="115" spans="9:10" x14ac:dyDescent="0.25"/>
    <row r="116" spans="9:10" x14ac:dyDescent="0.25"/>
    <row r="117" spans="9:10" x14ac:dyDescent="0.25"/>
    <row r="118" spans="9:10" x14ac:dyDescent="0.25"/>
    <row r="119" spans="9:10" x14ac:dyDescent="0.25"/>
    <row r="120" spans="9:10" x14ac:dyDescent="0.25"/>
    <row r="121" spans="9:10" x14ac:dyDescent="0.25"/>
    <row r="122" spans="9:10" x14ac:dyDescent="0.25"/>
    <row r="123" spans="9:10" x14ac:dyDescent="0.25"/>
    <row r="124" spans="9:10" x14ac:dyDescent="0.25"/>
    <row r="125" spans="9:10" x14ac:dyDescent="0.25"/>
    <row r="126" spans="9:10" x14ac:dyDescent="0.25"/>
    <row r="127" spans="9:10" x14ac:dyDescent="0.25"/>
    <row r="128" spans="9:10" x14ac:dyDescent="0.25"/>
    <row r="129" x14ac:dyDescent="0.25"/>
    <row r="130" x14ac:dyDescent="0.25"/>
    <row r="131" x14ac:dyDescent="0.25"/>
    <row r="132" x14ac:dyDescent="0.25"/>
    <row r="133" x14ac:dyDescent="0.25"/>
    <row r="134" x14ac:dyDescent="0.25"/>
    <row r="135" x14ac:dyDescent="0.25"/>
    <row r="136" x14ac:dyDescent="0.25"/>
    <row r="137" x14ac:dyDescent="0.25"/>
    <row r="138" x14ac:dyDescent="0.25"/>
    <row r="139" x14ac:dyDescent="0.25"/>
    <row r="140" x14ac:dyDescent="0.25"/>
    <row r="141" x14ac:dyDescent="0.25"/>
    <row r="142" x14ac:dyDescent="0.25"/>
    <row r="143" x14ac:dyDescent="0.25"/>
    <row r="144" x14ac:dyDescent="0.25"/>
    <row r="145" x14ac:dyDescent="0.25"/>
    <row r="146" x14ac:dyDescent="0.25"/>
    <row r="147" x14ac:dyDescent="0.25"/>
    <row r="148" x14ac:dyDescent="0.25"/>
    <row r="149" x14ac:dyDescent="0.25"/>
    <row r="150" x14ac:dyDescent="0.25"/>
    <row r="151" x14ac:dyDescent="0.25"/>
    <row r="152" x14ac:dyDescent="0.25"/>
    <row r="153" x14ac:dyDescent="0.25"/>
    <row r="154" x14ac:dyDescent="0.25"/>
    <row r="155" x14ac:dyDescent="0.25"/>
    <row r="156" x14ac:dyDescent="0.25"/>
    <row r="157" x14ac:dyDescent="0.25"/>
    <row r="158" x14ac:dyDescent="0.25"/>
    <row r="159" x14ac:dyDescent="0.25"/>
    <row r="160" x14ac:dyDescent="0.25"/>
    <row r="161" x14ac:dyDescent="0.25"/>
    <row r="162" x14ac:dyDescent="0.25"/>
    <row r="163" x14ac:dyDescent="0.25"/>
    <row r="164" x14ac:dyDescent="0.25"/>
    <row r="165" x14ac:dyDescent="0.25"/>
    <row r="166" x14ac:dyDescent="0.25"/>
    <row r="167" x14ac:dyDescent="0.25"/>
    <row r="168" x14ac:dyDescent="0.25"/>
    <row r="169" x14ac:dyDescent="0.25"/>
    <row r="170" x14ac:dyDescent="0.25"/>
    <row r="171" x14ac:dyDescent="0.25"/>
    <row r="172" x14ac:dyDescent="0.25"/>
    <row r="173" x14ac:dyDescent="0.25"/>
    <row r="174" x14ac:dyDescent="0.25"/>
    <row r="175" x14ac:dyDescent="0.25"/>
    <row r="176" x14ac:dyDescent="0.25"/>
    <row r="177" x14ac:dyDescent="0.25"/>
    <row r="178" x14ac:dyDescent="0.25"/>
    <row r="179" x14ac:dyDescent="0.25"/>
    <row r="180" x14ac:dyDescent="0.25"/>
    <row r="181" x14ac:dyDescent="0.25"/>
    <row r="182" x14ac:dyDescent="0.25"/>
    <row r="183" x14ac:dyDescent="0.25"/>
    <row r="184" x14ac:dyDescent="0.25"/>
    <row r="185" x14ac:dyDescent="0.25"/>
    <row r="186" x14ac:dyDescent="0.25"/>
    <row r="187" x14ac:dyDescent="0.25"/>
    <row r="188" x14ac:dyDescent="0.25"/>
    <row r="189" x14ac:dyDescent="0.25"/>
    <row r="190" x14ac:dyDescent="0.25"/>
    <row r="191" x14ac:dyDescent="0.25"/>
    <row r="192" x14ac:dyDescent="0.25"/>
    <row r="193" x14ac:dyDescent="0.25"/>
    <row r="194" x14ac:dyDescent="0.25"/>
    <row r="195" x14ac:dyDescent="0.25"/>
    <row r="196" x14ac:dyDescent="0.25"/>
    <row r="197" x14ac:dyDescent="0.25"/>
    <row r="198" x14ac:dyDescent="0.25"/>
    <row r="199" x14ac:dyDescent="0.25"/>
    <row r="200" x14ac:dyDescent="0.25"/>
    <row r="201" x14ac:dyDescent="0.25"/>
    <row r="202" x14ac:dyDescent="0.25"/>
    <row r="203" x14ac:dyDescent="0.25"/>
    <row r="204" x14ac:dyDescent="0.25"/>
    <row r="205" x14ac:dyDescent="0.25"/>
    <row r="206" x14ac:dyDescent="0.25"/>
    <row r="207" x14ac:dyDescent="0.25"/>
    <row r="208" x14ac:dyDescent="0.25"/>
    <row r="209" x14ac:dyDescent="0.25"/>
    <row r="210" x14ac:dyDescent="0.25"/>
  </sheetData>
  <sheetProtection algorithmName="SHA-512" hashValue="x3OapgvPoQl+GGGu0Y9uA8XtGO36buuSwITdYPkQkxzEvcZ23G5KYY5usLinyYgCMxBRZ42osIJIc68g2QLwOg==" saltValue="Zp32cAdLVXwxTxLoFZNEeg==" spinCount="100000" sheet="1" objects="1" scenarios="1" formatCells="0"/>
  <mergeCells count="162">
    <mergeCell ref="D47:D48"/>
    <mergeCell ref="O30:O32"/>
    <mergeCell ref="O33:O35"/>
    <mergeCell ref="O36:O38"/>
    <mergeCell ref="O39:O41"/>
    <mergeCell ref="O42:O44"/>
    <mergeCell ref="P30:P32"/>
    <mergeCell ref="P33:P35"/>
    <mergeCell ref="P36:P38"/>
    <mergeCell ref="P39:P41"/>
    <mergeCell ref="P42:P44"/>
    <mergeCell ref="D33:D35"/>
    <mergeCell ref="D36:D38"/>
    <mergeCell ref="D39:D41"/>
    <mergeCell ref="D42:D44"/>
    <mergeCell ref="N30:N32"/>
    <mergeCell ref="N33:N35"/>
    <mergeCell ref="N36:N38"/>
    <mergeCell ref="N39:N41"/>
    <mergeCell ref="N42:N44"/>
    <mergeCell ref="E47:L47"/>
    <mergeCell ref="M57:N59"/>
    <mergeCell ref="M60:N62"/>
    <mergeCell ref="M63:N65"/>
    <mergeCell ref="M66:N68"/>
    <mergeCell ref="M69:N71"/>
    <mergeCell ref="O57:O59"/>
    <mergeCell ref="O60:O62"/>
    <mergeCell ref="O63:O65"/>
    <mergeCell ref="O66:O68"/>
    <mergeCell ref="O69:O71"/>
    <mergeCell ref="P57:P59"/>
    <mergeCell ref="P60:P62"/>
    <mergeCell ref="P63:P65"/>
    <mergeCell ref="P66:P68"/>
    <mergeCell ref="P69:P71"/>
    <mergeCell ref="M55:N56"/>
    <mergeCell ref="E112:F112"/>
    <mergeCell ref="I112:J112"/>
    <mergeCell ref="E107:F107"/>
    <mergeCell ref="I107:J107"/>
    <mergeCell ref="E108:F108"/>
    <mergeCell ref="I108:J108"/>
    <mergeCell ref="E109:F109"/>
    <mergeCell ref="I109:J109"/>
    <mergeCell ref="E110:F110"/>
    <mergeCell ref="I110:J110"/>
    <mergeCell ref="E111:F111"/>
    <mergeCell ref="I111:J111"/>
    <mergeCell ref="I103:J103"/>
    <mergeCell ref="I104:J104"/>
    <mergeCell ref="D106:F106"/>
    <mergeCell ref="I106:J106"/>
    <mergeCell ref="I98:J98"/>
    <mergeCell ref="I99:J99"/>
    <mergeCell ref="I102:J102"/>
    <mergeCell ref="B28:B44"/>
    <mergeCell ref="O28:O29"/>
    <mergeCell ref="D74:F74"/>
    <mergeCell ref="E75:F75"/>
    <mergeCell ref="E76:F76"/>
    <mergeCell ref="D54:P54"/>
    <mergeCell ref="D57:D59"/>
    <mergeCell ref="E93:F93"/>
    <mergeCell ref="E94:F94"/>
    <mergeCell ref="P28:P29"/>
    <mergeCell ref="D60:D62"/>
    <mergeCell ref="D63:D65"/>
    <mergeCell ref="D69:D71"/>
    <mergeCell ref="I75:J75"/>
    <mergeCell ref="I76:J76"/>
    <mergeCell ref="D82:F82"/>
    <mergeCell ref="E83:F83"/>
    <mergeCell ref="E84:F84"/>
    <mergeCell ref="I80:J80"/>
    <mergeCell ref="I77:J77"/>
    <mergeCell ref="I100:J100"/>
    <mergeCell ref="I101:J101"/>
    <mergeCell ref="E99:F99"/>
    <mergeCell ref="E9:G9"/>
    <mergeCell ref="E13:G13"/>
    <mergeCell ref="B13:D13"/>
    <mergeCell ref="B9:D9"/>
    <mergeCell ref="D27:P27"/>
    <mergeCell ref="E16:F16"/>
    <mergeCell ref="E17:F17"/>
    <mergeCell ref="E18:F18"/>
    <mergeCell ref="E19:F19"/>
    <mergeCell ref="E21:F21"/>
    <mergeCell ref="H16:L16"/>
    <mergeCell ref="H17:L17"/>
    <mergeCell ref="H18:L18"/>
    <mergeCell ref="H19:L19"/>
    <mergeCell ref="H21:L21"/>
    <mergeCell ref="B11:D11"/>
    <mergeCell ref="E11:G11"/>
    <mergeCell ref="B47:B52"/>
    <mergeCell ref="D49:D52"/>
    <mergeCell ref="N49:N52"/>
    <mergeCell ref="O49:O52"/>
    <mergeCell ref="P49:P52"/>
    <mergeCell ref="D30:D32"/>
    <mergeCell ref="B74:B112"/>
    <mergeCell ref="E87:F87"/>
    <mergeCell ref="E88:F88"/>
    <mergeCell ref="D90:F90"/>
    <mergeCell ref="E91:F91"/>
    <mergeCell ref="E92:F92"/>
    <mergeCell ref="E60:E62"/>
    <mergeCell ref="E63:E65"/>
    <mergeCell ref="E69:E71"/>
    <mergeCell ref="B55:B71"/>
    <mergeCell ref="E104:F104"/>
    <mergeCell ref="E100:F100"/>
    <mergeCell ref="E101:F101"/>
    <mergeCell ref="E102:F102"/>
    <mergeCell ref="E103:F103"/>
    <mergeCell ref="E95:F95"/>
    <mergeCell ref="E96:F96"/>
    <mergeCell ref="D98:F98"/>
    <mergeCell ref="I96:J96"/>
    <mergeCell ref="I78:J78"/>
    <mergeCell ref="I79:J79"/>
    <mergeCell ref="D66:D68"/>
    <mergeCell ref="E66:E68"/>
    <mergeCell ref="E85:F85"/>
    <mergeCell ref="I82:J82"/>
    <mergeCell ref="I83:J83"/>
    <mergeCell ref="I84:J84"/>
    <mergeCell ref="I90:J90"/>
    <mergeCell ref="I87:J87"/>
    <mergeCell ref="I88:J88"/>
    <mergeCell ref="I91:J91"/>
    <mergeCell ref="I92:J92"/>
    <mergeCell ref="I93:J93"/>
    <mergeCell ref="I94:J94"/>
    <mergeCell ref="I95:J95"/>
    <mergeCell ref="D73:J73"/>
    <mergeCell ref="D28:D29"/>
    <mergeCell ref="D25:O25"/>
    <mergeCell ref="N28:N29"/>
    <mergeCell ref="E28:L28"/>
    <mergeCell ref="E20:F20"/>
    <mergeCell ref="H20:L20"/>
    <mergeCell ref="E55:E56"/>
    <mergeCell ref="E57:E59"/>
    <mergeCell ref="E86:F86"/>
    <mergeCell ref="E78:F78"/>
    <mergeCell ref="E79:F79"/>
    <mergeCell ref="E80:F80"/>
    <mergeCell ref="E77:F77"/>
    <mergeCell ref="I85:J85"/>
    <mergeCell ref="I86:J86"/>
    <mergeCell ref="I74:J74"/>
    <mergeCell ref="D46:P46"/>
    <mergeCell ref="O47:O48"/>
    <mergeCell ref="N47:N48"/>
    <mergeCell ref="P47:P48"/>
    <mergeCell ref="O55:O56"/>
    <mergeCell ref="P55:P56"/>
    <mergeCell ref="D55:D56"/>
    <mergeCell ref="F55:L55"/>
  </mergeCells>
  <phoneticPr fontId="0" type="noConversion"/>
  <dataValidations count="1">
    <dataValidation type="list" allowBlank="1" showInputMessage="1" showErrorMessage="1" sqref="E49:E52">
      <formula1>INDIRECT(#REF!)</formula1>
    </dataValidation>
  </dataValidation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BD_Ref!$A$21:$A$31</xm:f>
          </x14:formula1>
          <xm:sqref>D30 D33 D36 D39 D42</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5">
    <tabColor theme="8" tint="-0.499984740745262"/>
  </sheetPr>
  <dimension ref="A1:AK736"/>
  <sheetViews>
    <sheetView showGridLines="0" showZeros="0" zoomScale="80" zoomScaleNormal="80" workbookViewId="0">
      <pane xSplit="3" topLeftCell="D1" activePane="topRight" state="frozen"/>
      <selection activeCell="A19" sqref="A19"/>
      <selection pane="topRight"/>
    </sheetView>
  </sheetViews>
  <sheetFormatPr baseColWidth="10" defaultColWidth="11.42578125" defaultRowHeight="15" zeroHeight="1" outlineLevelRow="1" x14ac:dyDescent="0.25"/>
  <cols>
    <col min="1" max="1" width="10.42578125" style="433" customWidth="1"/>
    <col min="2" max="2" width="18.85546875" style="15" customWidth="1"/>
    <col min="3" max="3" width="73" style="15" customWidth="1"/>
    <col min="4" max="6" width="12.5703125" style="15" customWidth="1"/>
    <col min="7" max="7" width="14.85546875" style="15" customWidth="1"/>
    <col min="8" max="9" width="12.5703125" style="15" customWidth="1"/>
    <col min="10" max="10" width="14.28515625" style="15" customWidth="1"/>
    <col min="11" max="31" width="12.5703125" style="15" customWidth="1"/>
    <col min="32" max="32" width="11.42578125" style="15"/>
    <col min="33" max="33" width="13.42578125" style="15" bestFit="1" customWidth="1"/>
    <col min="34" max="16383" width="11.42578125" style="15"/>
    <col min="16384" max="16384" width="4.7109375" style="15" customWidth="1"/>
  </cols>
  <sheetData>
    <row r="1" spans="1:34" s="482" customFormat="1" x14ac:dyDescent="0.25">
      <c r="A1" s="481"/>
      <c r="B1" s="357"/>
      <c r="C1" s="357"/>
      <c r="D1" s="357"/>
      <c r="E1" s="357"/>
      <c r="F1" s="357"/>
      <c r="G1" s="357"/>
      <c r="H1" s="357"/>
      <c r="I1" s="357"/>
      <c r="J1" s="357"/>
      <c r="K1" s="357"/>
      <c r="L1" s="357"/>
      <c r="M1" s="357"/>
      <c r="N1" s="357"/>
      <c r="O1" s="357"/>
      <c r="P1" s="357"/>
      <c r="Q1" s="357"/>
      <c r="R1" s="357"/>
      <c r="S1" s="357"/>
      <c r="T1" s="357"/>
      <c r="U1" s="357"/>
      <c r="V1" s="357"/>
      <c r="W1" s="357"/>
      <c r="X1" s="357"/>
      <c r="Y1" s="357"/>
      <c r="Z1" s="357"/>
      <c r="AA1" s="357"/>
      <c r="AB1" s="357"/>
      <c r="AC1" s="357"/>
      <c r="AD1" s="357"/>
      <c r="AE1" s="357"/>
      <c r="AF1" s="357"/>
      <c r="AG1" s="357"/>
      <c r="AH1" s="357"/>
    </row>
    <row r="2" spans="1:34" s="482" customFormat="1" x14ac:dyDescent="0.25">
      <c r="A2" s="481"/>
      <c r="B2" s="375"/>
      <c r="C2" s="375"/>
      <c r="D2" s="375"/>
      <c r="E2" s="375"/>
      <c r="F2" s="375"/>
      <c r="G2" s="375"/>
      <c r="H2" s="357"/>
      <c r="I2" s="357"/>
      <c r="J2" s="357"/>
      <c r="K2" s="358" t="s">
        <v>4</v>
      </c>
      <c r="L2" s="358" t="s">
        <v>9</v>
      </c>
      <c r="M2" s="357"/>
      <c r="N2" s="357"/>
      <c r="O2" s="357"/>
      <c r="P2" s="357"/>
      <c r="Q2" s="357"/>
      <c r="R2" s="357"/>
      <c r="S2" s="357"/>
      <c r="T2" s="357"/>
      <c r="U2" s="357"/>
      <c r="V2" s="357"/>
      <c r="W2" s="357"/>
      <c r="X2" s="357"/>
      <c r="Y2" s="357"/>
      <c r="Z2" s="357"/>
      <c r="AA2" s="357"/>
      <c r="AB2" s="357"/>
      <c r="AC2" s="357"/>
      <c r="AD2" s="357"/>
      <c r="AE2" s="357"/>
      <c r="AF2" s="357"/>
      <c r="AG2" s="357"/>
      <c r="AH2" s="357"/>
    </row>
    <row r="3" spans="1:34" s="482" customFormat="1" x14ac:dyDescent="0.25">
      <c r="A3" s="481"/>
      <c r="B3" s="375"/>
      <c r="C3" s="375"/>
      <c r="D3" s="375"/>
      <c r="E3" s="375"/>
      <c r="F3" s="375"/>
      <c r="G3" s="375"/>
      <c r="H3" s="357"/>
      <c r="I3" s="357"/>
      <c r="J3" s="357"/>
      <c r="K3" s="358" t="s">
        <v>6</v>
      </c>
      <c r="L3" s="358">
        <v>6</v>
      </c>
      <c r="M3" s="357"/>
      <c r="N3" s="357"/>
      <c r="O3" s="357"/>
      <c r="P3" s="357"/>
      <c r="Q3" s="357"/>
      <c r="R3" s="357"/>
      <c r="S3" s="357"/>
      <c r="T3" s="357"/>
      <c r="U3" s="357"/>
      <c r="V3" s="357"/>
      <c r="W3" s="357"/>
      <c r="X3" s="357"/>
      <c r="Y3" s="357"/>
      <c r="Z3" s="357"/>
      <c r="AA3" s="357"/>
      <c r="AB3" s="357"/>
      <c r="AC3" s="357"/>
      <c r="AD3" s="357"/>
      <c r="AE3" s="357"/>
      <c r="AF3" s="357"/>
      <c r="AG3" s="357"/>
      <c r="AH3" s="357"/>
    </row>
    <row r="4" spans="1:34" s="482" customFormat="1" x14ac:dyDescent="0.25">
      <c r="A4" s="481"/>
      <c r="B4" s="375"/>
      <c r="C4" s="375"/>
      <c r="D4" s="375"/>
      <c r="E4" s="375"/>
      <c r="F4" s="375"/>
      <c r="G4" s="375"/>
      <c r="H4" s="357"/>
      <c r="I4" s="357"/>
      <c r="J4" s="357"/>
      <c r="K4" s="358" t="s">
        <v>7</v>
      </c>
      <c r="L4" s="379">
        <v>43685</v>
      </c>
      <c r="M4" s="483"/>
      <c r="N4" s="357"/>
      <c r="O4" s="357"/>
      <c r="P4" s="357"/>
      <c r="Q4" s="357"/>
      <c r="R4" s="357"/>
      <c r="S4" s="357"/>
      <c r="T4" s="357"/>
      <c r="U4" s="357"/>
      <c r="V4" s="357"/>
      <c r="W4" s="357"/>
      <c r="X4" s="357"/>
      <c r="Y4" s="357"/>
      <c r="Z4" s="357"/>
      <c r="AA4" s="357"/>
      <c r="AB4" s="357"/>
      <c r="AC4" s="357"/>
      <c r="AD4" s="357"/>
      <c r="AE4" s="357"/>
      <c r="AF4" s="357"/>
      <c r="AG4" s="357"/>
      <c r="AH4" s="357"/>
    </row>
    <row r="5" spans="1:34" s="482" customFormat="1" x14ac:dyDescent="0.25">
      <c r="A5" s="481"/>
      <c r="B5" s="357"/>
      <c r="C5" s="357"/>
      <c r="D5" s="357"/>
      <c r="E5" s="357"/>
      <c r="F5" s="357"/>
      <c r="G5" s="357"/>
      <c r="H5" s="357"/>
      <c r="I5" s="357"/>
      <c r="J5" s="357"/>
      <c r="K5" s="358" t="s">
        <v>8</v>
      </c>
      <c r="L5" s="358" t="s">
        <v>100</v>
      </c>
      <c r="M5" s="484"/>
      <c r="N5" s="357"/>
      <c r="O5" s="357"/>
      <c r="P5" s="357"/>
      <c r="Q5" s="357"/>
      <c r="R5" s="357"/>
      <c r="S5" s="357"/>
      <c r="T5" s="357"/>
      <c r="U5" s="357"/>
      <c r="V5" s="357"/>
      <c r="W5" s="357"/>
      <c r="X5" s="357"/>
      <c r="Y5" s="357"/>
      <c r="Z5" s="357"/>
      <c r="AA5" s="357"/>
      <c r="AB5" s="357"/>
      <c r="AC5" s="357"/>
      <c r="AD5" s="357"/>
      <c r="AE5" s="357"/>
      <c r="AF5" s="357"/>
      <c r="AG5" s="357"/>
      <c r="AH5" s="357"/>
    </row>
    <row r="6" spans="1:34" s="482" customFormat="1" x14ac:dyDescent="0.25">
      <c r="A6" s="481"/>
      <c r="B6" s="357"/>
      <c r="C6" s="357"/>
      <c r="D6" s="357"/>
      <c r="E6" s="357"/>
      <c r="F6" s="357"/>
      <c r="G6" s="357"/>
      <c r="H6" s="357"/>
      <c r="I6" s="357"/>
      <c r="J6" s="357"/>
      <c r="K6" s="357"/>
      <c r="L6" s="357"/>
      <c r="M6" s="357"/>
      <c r="N6" s="357"/>
      <c r="O6" s="357"/>
      <c r="P6" s="357"/>
      <c r="Q6" s="357"/>
      <c r="R6" s="357"/>
      <c r="S6" s="357"/>
      <c r="T6" s="357"/>
      <c r="U6" s="357"/>
      <c r="V6" s="357"/>
      <c r="W6" s="357"/>
      <c r="X6" s="357"/>
      <c r="Y6" s="357"/>
      <c r="Z6" s="357"/>
      <c r="AA6" s="357"/>
      <c r="AB6" s="357"/>
      <c r="AC6" s="357"/>
      <c r="AD6" s="357"/>
      <c r="AE6" s="357"/>
      <c r="AF6" s="357"/>
      <c r="AG6" s="357"/>
      <c r="AH6" s="357"/>
    </row>
    <row r="7" spans="1:34" s="482" customFormat="1" ht="37.5" customHeight="1" x14ac:dyDescent="0.25">
      <c r="A7" s="481"/>
      <c r="B7" s="376"/>
      <c r="C7" s="376"/>
      <c r="D7" s="376"/>
      <c r="E7" s="376"/>
      <c r="F7" s="376"/>
      <c r="G7" s="376"/>
      <c r="H7" s="376"/>
      <c r="I7" s="376"/>
      <c r="J7" s="376"/>
      <c r="K7" s="376"/>
      <c r="L7" s="376"/>
      <c r="M7" s="376"/>
      <c r="N7" s="357"/>
      <c r="O7" s="357"/>
      <c r="P7" s="357"/>
      <c r="Q7" s="357"/>
      <c r="R7" s="357"/>
      <c r="S7" s="357"/>
      <c r="T7" s="357"/>
      <c r="U7" s="357"/>
      <c r="V7" s="357"/>
      <c r="W7" s="357"/>
      <c r="X7" s="357"/>
      <c r="Y7" s="357"/>
      <c r="Z7" s="357"/>
      <c r="AA7" s="357"/>
      <c r="AB7" s="357"/>
      <c r="AC7" s="357"/>
      <c r="AD7" s="357"/>
      <c r="AE7" s="357"/>
      <c r="AF7" s="357"/>
      <c r="AG7" s="357"/>
      <c r="AH7" s="357"/>
    </row>
    <row r="8" spans="1:34" s="7" customFormat="1" ht="27" customHeight="1" x14ac:dyDescent="0.25">
      <c r="A8" s="433"/>
    </row>
    <row r="9" spans="1:34" s="486" customFormat="1" ht="30.95" customHeight="1" x14ac:dyDescent="0.25">
      <c r="A9" s="485"/>
      <c r="B9" s="13" t="s">
        <v>1225</v>
      </c>
      <c r="C9" s="722">
        <f>'PDI-01'!E13</f>
        <v>0</v>
      </c>
      <c r="D9" s="722"/>
      <c r="E9" s="722"/>
      <c r="F9" s="722"/>
      <c r="G9" s="722"/>
      <c r="H9" s="722"/>
      <c r="I9" s="722"/>
      <c r="J9" s="722"/>
      <c r="K9" s="722"/>
      <c r="L9" s="722"/>
      <c r="M9" s="722"/>
      <c r="N9" s="722"/>
      <c r="O9" s="13"/>
    </row>
    <row r="10" spans="1:34" s="486" customFormat="1" ht="6.75" customHeight="1" x14ac:dyDescent="0.25">
      <c r="A10" s="485"/>
      <c r="B10" s="13"/>
      <c r="C10" s="13"/>
      <c r="D10" s="13"/>
      <c r="E10" s="13"/>
      <c r="F10" s="13"/>
      <c r="G10" s="13"/>
      <c r="H10" s="13"/>
      <c r="I10" s="13"/>
      <c r="J10" s="13"/>
      <c r="K10" s="13"/>
      <c r="L10" s="13"/>
      <c r="M10" s="13"/>
      <c r="N10" s="13"/>
      <c r="O10" s="13"/>
    </row>
    <row r="11" spans="1:34" s="486" customFormat="1" ht="30.95" customHeight="1" x14ac:dyDescent="0.25">
      <c r="A11" s="485"/>
      <c r="B11" s="13" t="s">
        <v>1277</v>
      </c>
      <c r="C11" s="722">
        <f>'PDI-01'!E15</f>
        <v>0</v>
      </c>
      <c r="D11" s="722"/>
      <c r="E11" s="722"/>
      <c r="F11" s="722"/>
      <c r="G11" s="722"/>
      <c r="H11" s="722"/>
      <c r="I11" s="722"/>
      <c r="J11" s="722"/>
      <c r="K11" s="722"/>
      <c r="L11" s="722"/>
      <c r="M11" s="722"/>
      <c r="N11" s="722"/>
      <c r="O11" s="13"/>
    </row>
    <row r="12" spans="1:34" s="486" customFormat="1" ht="6.75" customHeight="1" x14ac:dyDescent="0.25">
      <c r="A12" s="485"/>
      <c r="B12" s="487"/>
      <c r="C12" s="487"/>
      <c r="D12" s="487"/>
      <c r="E12" s="487"/>
      <c r="F12" s="487"/>
      <c r="G12" s="487"/>
      <c r="H12" s="487"/>
      <c r="I12" s="487"/>
    </row>
    <row r="13" spans="1:34" s="486" customFormat="1" ht="30.95" customHeight="1" x14ac:dyDescent="0.25">
      <c r="A13" s="485"/>
      <c r="B13" s="13" t="s">
        <v>32</v>
      </c>
      <c r="C13" s="722">
        <f>'PDI-01'!E11</f>
        <v>0</v>
      </c>
      <c r="D13" s="722"/>
      <c r="E13" s="722"/>
      <c r="F13" s="722"/>
      <c r="G13" s="722"/>
      <c r="H13" s="722"/>
      <c r="I13" s="722"/>
      <c r="J13" s="722"/>
      <c r="K13" s="722"/>
      <c r="L13" s="722"/>
      <c r="M13" s="722"/>
      <c r="N13" s="722"/>
      <c r="O13" s="13"/>
    </row>
    <row r="14" spans="1:34" ht="30" customHeight="1" x14ac:dyDescent="0.25"/>
    <row r="15" spans="1:34" ht="69" customHeight="1" x14ac:dyDescent="0.25">
      <c r="B15" s="754" t="s">
        <v>55</v>
      </c>
      <c r="C15" s="755"/>
      <c r="D15" s="756"/>
      <c r="E15" s="751" t="s">
        <v>101</v>
      </c>
      <c r="F15" s="752"/>
      <c r="G15" s="752"/>
      <c r="H15" s="752"/>
      <c r="I15" s="752"/>
      <c r="J15" s="752"/>
      <c r="K15" s="752"/>
      <c r="L15" s="752"/>
      <c r="M15" s="752"/>
      <c r="N15" s="753"/>
      <c r="O15" s="488"/>
      <c r="P15" s="489"/>
      <c r="Q15" s="489"/>
      <c r="R15" s="489"/>
      <c r="S15" s="489"/>
      <c r="T15" s="489"/>
      <c r="U15" s="489"/>
      <c r="V15" s="431"/>
    </row>
    <row r="16" spans="1:34" ht="30.75" customHeight="1" x14ac:dyDescent="0.25">
      <c r="B16" s="728" t="s">
        <v>1091</v>
      </c>
      <c r="C16" s="729"/>
      <c r="D16" s="729"/>
      <c r="E16" s="729"/>
      <c r="F16" s="729"/>
      <c r="G16" s="729"/>
      <c r="H16" s="729"/>
      <c r="I16" s="729"/>
      <c r="J16" s="729"/>
      <c r="K16" s="729"/>
      <c r="L16" s="729"/>
      <c r="M16" s="729"/>
      <c r="N16" s="730"/>
      <c r="O16" s="490"/>
      <c r="P16" s="491"/>
      <c r="Q16" s="491"/>
      <c r="R16" s="491"/>
      <c r="S16" s="491"/>
      <c r="T16" s="491"/>
      <c r="U16" s="491"/>
      <c r="V16" s="431"/>
    </row>
    <row r="17" spans="1:37" ht="16.5" customHeight="1" thickBot="1" x14ac:dyDescent="0.3">
      <c r="B17" s="557" t="s">
        <v>1152</v>
      </c>
      <c r="P17" s="431"/>
      <c r="Q17" s="431"/>
      <c r="R17" s="431"/>
      <c r="S17" s="431"/>
      <c r="T17" s="431"/>
      <c r="U17" s="431"/>
      <c r="V17" s="431"/>
    </row>
    <row r="18" spans="1:37" ht="34.5" customHeight="1" x14ac:dyDescent="0.25">
      <c r="B18" s="492"/>
      <c r="J18" s="762" t="s">
        <v>1275</v>
      </c>
      <c r="K18" s="763"/>
      <c r="L18" s="763"/>
      <c r="M18" s="763"/>
      <c r="N18" s="764"/>
      <c r="P18" s="431"/>
      <c r="Q18" s="431"/>
      <c r="R18" s="431"/>
      <c r="S18" s="431"/>
      <c r="T18" s="431"/>
      <c r="U18" s="431"/>
      <c r="V18" s="431"/>
    </row>
    <row r="19" spans="1:37" ht="20.25" customHeight="1" thickBot="1" x14ac:dyDescent="0.3">
      <c r="B19" s="492"/>
      <c r="J19" s="765"/>
      <c r="K19" s="766"/>
      <c r="L19" s="766"/>
      <c r="M19" s="766"/>
      <c r="N19" s="767"/>
      <c r="P19" s="431"/>
      <c r="Q19" s="431"/>
      <c r="R19" s="431"/>
      <c r="S19" s="431"/>
      <c r="T19" s="431"/>
      <c r="U19" s="431"/>
      <c r="V19" s="431"/>
    </row>
    <row r="20" spans="1:37" ht="16.5" customHeight="1" thickBot="1" x14ac:dyDescent="0.3">
      <c r="B20" s="492"/>
      <c r="P20" s="431"/>
      <c r="Q20" s="431"/>
      <c r="R20" s="431"/>
      <c r="S20" s="431"/>
      <c r="T20" s="431"/>
      <c r="U20" s="431"/>
      <c r="V20" s="431"/>
    </row>
    <row r="21" spans="1:37" ht="16.5" customHeight="1" thickTop="1" thickBot="1" x14ac:dyDescent="0.3">
      <c r="B21" s="436"/>
      <c r="C21" s="493"/>
      <c r="D21" s="759" t="s">
        <v>1094</v>
      </c>
      <c r="E21" s="760"/>
      <c r="F21" s="760"/>
      <c r="G21" s="760"/>
      <c r="H21" s="760"/>
      <c r="I21" s="760"/>
      <c r="J21" s="760"/>
      <c r="K21" s="760"/>
      <c r="L21" s="760"/>
      <c r="M21" s="760"/>
      <c r="N21" s="760"/>
      <c r="O21" s="760"/>
      <c r="P21" s="760"/>
      <c r="Q21" s="760"/>
      <c r="R21" s="760"/>
      <c r="S21" s="760"/>
      <c r="T21" s="760"/>
      <c r="U21" s="760"/>
      <c r="V21" s="760"/>
      <c r="W21" s="760"/>
      <c r="X21" s="760"/>
      <c r="Y21" s="760"/>
      <c r="Z21" s="760"/>
      <c r="AA21" s="760"/>
      <c r="AB21" s="760"/>
      <c r="AC21" s="760"/>
      <c r="AD21" s="760"/>
      <c r="AE21" s="761"/>
      <c r="AF21" s="438" t="s">
        <v>1114</v>
      </c>
      <c r="AG21" s="438"/>
    </row>
    <row r="22" spans="1:37" s="496" customFormat="1" ht="87" hidden="1" customHeight="1" thickTop="1" thickBot="1" x14ac:dyDescent="0.3">
      <c r="A22" s="494"/>
      <c r="B22" s="495"/>
      <c r="D22" s="406" t="str">
        <f>+D23&amp;D24</f>
        <v>Contratación de PersonalR.INV</v>
      </c>
      <c r="E22" s="406" t="str">
        <f>+D23&amp;E24</f>
        <v>Contratación de PersonalR.AG</v>
      </c>
      <c r="F22" s="406" t="str">
        <f>+F23&amp;F24</f>
        <v>Compra de equipoR.INV</v>
      </c>
      <c r="G22" s="406" t="str">
        <f>+F23&amp;G24</f>
        <v>Compra de equipoR.AG</v>
      </c>
      <c r="H22" s="406" t="str">
        <f>+H23&amp;H24</f>
        <v>SegurosR.INV</v>
      </c>
      <c r="I22" s="406" t="str">
        <f>+H23&amp;I24</f>
        <v>SegurosR.AG</v>
      </c>
      <c r="J22" s="406" t="str">
        <f>+J23&amp;J24</f>
        <v>Servicios de mantenimientoR.INV</v>
      </c>
      <c r="K22" s="406" t="str">
        <f>+J23&amp;K24</f>
        <v>Servicios de mantenimientoR.AG</v>
      </c>
      <c r="L22" s="406" t="str">
        <f>+L23&amp;L24</f>
        <v>MaterialesR.INV</v>
      </c>
      <c r="M22" s="406" t="str">
        <f>+L23&amp;M24</f>
        <v>MaterialesR.AG</v>
      </c>
      <c r="N22" s="406" t="str">
        <f>+N23&amp;N24</f>
        <v>Impresos y publicacionesR.INV</v>
      </c>
      <c r="O22" s="406" t="str">
        <f>+N23&amp;O24</f>
        <v>Impresos y publicacionesR.AG</v>
      </c>
      <c r="P22" s="406" t="str">
        <f>+P23&amp;P24</f>
        <v>Libros y/o revistasR.INV</v>
      </c>
      <c r="Q22" s="406" t="str">
        <f>+P23&amp;Q24</f>
        <v>Libros y/o revistasR.AG</v>
      </c>
      <c r="R22" s="406" t="str">
        <f>+R23&amp;R24</f>
        <v>Comunicación y transporteR.INV</v>
      </c>
      <c r="S22" s="406" t="str">
        <f>+R23&amp;S24</f>
        <v>Comunicación y transporteR.AG</v>
      </c>
      <c r="T22" s="406" t="str">
        <f>+T23&amp;T24</f>
        <v>ArrendamientoR.INV</v>
      </c>
      <c r="U22" s="406" t="str">
        <f>+T23&amp;U24</f>
        <v>ArrendamientoR.AG</v>
      </c>
      <c r="V22" s="406" t="str">
        <f>+V23&amp;V24</f>
        <v>ImpuestosR.INV</v>
      </c>
      <c r="W22" s="406" t="str">
        <f>+V23&amp;W24</f>
        <v>ImpuestosR.AG</v>
      </c>
      <c r="X22" s="406" t="str">
        <f>+X23&amp;X24</f>
        <v>Servicios públicosR.INV</v>
      </c>
      <c r="Y22" s="406" t="str">
        <f>+X23&amp;Y24</f>
        <v>Servicios públicosR.AG</v>
      </c>
      <c r="Z22" s="406" t="str">
        <f>+Z23&amp;Z24</f>
        <v>ViáticosR.INV</v>
      </c>
      <c r="AA22" s="406" t="str">
        <f>+Z23&amp;AA24</f>
        <v>ViáticosR.AG</v>
      </c>
      <c r="AB22" s="406" t="str">
        <f>+AB23&amp;AB24</f>
        <v>CapacitaciónR.INV</v>
      </c>
      <c r="AC22" s="406" t="str">
        <f>+AB23&amp;AC24</f>
        <v>CapacitaciónR.AG</v>
      </c>
      <c r="AD22" s="406" t="str">
        <f>+AD23&amp;AD24</f>
        <v>Estudiantes (seguros)R.INV</v>
      </c>
      <c r="AE22" s="406" t="str">
        <f>+AD23&amp;AE24</f>
        <v>Estudiantes (seguros)R.AG</v>
      </c>
      <c r="AF22" s="407" t="str">
        <f>+AF23&amp;AF24</f>
        <v>TOTAL 2020R.INV</v>
      </c>
      <c r="AG22" s="407" t="str">
        <f>+AF23&amp;AG24</f>
        <v>TOTAL 2020R.AG</v>
      </c>
      <c r="AH22" s="15"/>
      <c r="AI22" s="15"/>
      <c r="AJ22" s="15"/>
      <c r="AK22" s="15"/>
    </row>
    <row r="23" spans="1:37" s="498" customFormat="1" ht="38.25" customHeight="1" outlineLevel="1" thickTop="1" thickBot="1" x14ac:dyDescent="0.3">
      <c r="A23" s="497"/>
      <c r="B23" s="771" t="s">
        <v>1128</v>
      </c>
      <c r="C23" s="772"/>
      <c r="D23" s="745" t="s">
        <v>1095</v>
      </c>
      <c r="E23" s="746"/>
      <c r="F23" s="745" t="s">
        <v>1096</v>
      </c>
      <c r="G23" s="746"/>
      <c r="H23" s="745" t="s">
        <v>1097</v>
      </c>
      <c r="I23" s="746"/>
      <c r="J23" s="745" t="s">
        <v>1098</v>
      </c>
      <c r="K23" s="746"/>
      <c r="L23" s="745" t="s">
        <v>1099</v>
      </c>
      <c r="M23" s="746"/>
      <c r="N23" s="745" t="s">
        <v>1100</v>
      </c>
      <c r="O23" s="746"/>
      <c r="P23" s="745" t="s">
        <v>178</v>
      </c>
      <c r="Q23" s="746"/>
      <c r="R23" s="745" t="s">
        <v>1101</v>
      </c>
      <c r="S23" s="746"/>
      <c r="T23" s="745" t="s">
        <v>1102</v>
      </c>
      <c r="U23" s="746"/>
      <c r="V23" s="745" t="s">
        <v>1103</v>
      </c>
      <c r="W23" s="746"/>
      <c r="X23" s="745" t="s">
        <v>1104</v>
      </c>
      <c r="Y23" s="746"/>
      <c r="Z23" s="745" t="s">
        <v>1105</v>
      </c>
      <c r="AA23" s="746"/>
      <c r="AB23" s="745" t="s">
        <v>1106</v>
      </c>
      <c r="AC23" s="746"/>
      <c r="AD23" s="745" t="s">
        <v>1107</v>
      </c>
      <c r="AE23" s="747"/>
      <c r="AF23" s="438" t="s">
        <v>1122</v>
      </c>
      <c r="AG23" s="438"/>
      <c r="AH23" s="15"/>
      <c r="AI23" s="15"/>
      <c r="AJ23" s="15"/>
      <c r="AK23" s="15"/>
    </row>
    <row r="24" spans="1:37" s="437" customFormat="1" ht="16.5" outlineLevel="1" thickTop="1" thickBot="1" x14ac:dyDescent="0.3">
      <c r="A24" s="499"/>
      <c r="B24" s="757"/>
      <c r="C24" s="758"/>
      <c r="D24" s="408" t="s">
        <v>1120</v>
      </c>
      <c r="E24" s="409" t="s">
        <v>1121</v>
      </c>
      <c r="F24" s="408" t="s">
        <v>1120</v>
      </c>
      <c r="G24" s="409" t="s">
        <v>1121</v>
      </c>
      <c r="H24" s="408" t="s">
        <v>1120</v>
      </c>
      <c r="I24" s="409" t="s">
        <v>1121</v>
      </c>
      <c r="J24" s="408" t="s">
        <v>1120</v>
      </c>
      <c r="K24" s="409" t="s">
        <v>1121</v>
      </c>
      <c r="L24" s="408" t="s">
        <v>1120</v>
      </c>
      <c r="M24" s="409" t="s">
        <v>1121</v>
      </c>
      <c r="N24" s="408" t="s">
        <v>1120</v>
      </c>
      <c r="O24" s="409" t="s">
        <v>1121</v>
      </c>
      <c r="P24" s="408" t="s">
        <v>1120</v>
      </c>
      <c r="Q24" s="409" t="s">
        <v>1121</v>
      </c>
      <c r="R24" s="408" t="s">
        <v>1120</v>
      </c>
      <c r="S24" s="409" t="s">
        <v>1121</v>
      </c>
      <c r="T24" s="408" t="s">
        <v>1120</v>
      </c>
      <c r="U24" s="409" t="s">
        <v>1121</v>
      </c>
      <c r="V24" s="408" t="s">
        <v>1120</v>
      </c>
      <c r="W24" s="409" t="s">
        <v>1121</v>
      </c>
      <c r="X24" s="408" t="s">
        <v>1120</v>
      </c>
      <c r="Y24" s="409" t="s">
        <v>1121</v>
      </c>
      <c r="Z24" s="408" t="s">
        <v>1120</v>
      </c>
      <c r="AA24" s="409" t="s">
        <v>1121</v>
      </c>
      <c r="AB24" s="408" t="s">
        <v>1120</v>
      </c>
      <c r="AC24" s="409" t="s">
        <v>1121</v>
      </c>
      <c r="AD24" s="408" t="s">
        <v>1120</v>
      </c>
      <c r="AE24" s="410" t="s">
        <v>1121</v>
      </c>
      <c r="AF24" s="439" t="s">
        <v>1120</v>
      </c>
      <c r="AG24" s="440" t="s">
        <v>1121</v>
      </c>
      <c r="AH24" s="15"/>
      <c r="AI24" s="15"/>
      <c r="AJ24" s="15"/>
      <c r="AK24" s="15"/>
    </row>
    <row r="25" spans="1:37" ht="16.5" customHeight="1" outlineLevel="1" thickTop="1" thickBot="1" x14ac:dyDescent="0.3">
      <c r="B25" s="434" t="s">
        <v>1108</v>
      </c>
      <c r="C25" s="435" t="str">
        <f>'PDI-03'!E57</f>
        <v>Plan operativo 1. xxxxxxxx</v>
      </c>
      <c r="D25" s="417">
        <f t="shared" ref="D25:AE25" si="0">SUM(D26:D45)</f>
        <v>0</v>
      </c>
      <c r="E25" s="418">
        <f t="shared" si="0"/>
        <v>0</v>
      </c>
      <c r="F25" s="417">
        <f t="shared" si="0"/>
        <v>0</v>
      </c>
      <c r="G25" s="418">
        <f t="shared" si="0"/>
        <v>0</v>
      </c>
      <c r="H25" s="417">
        <f t="shared" si="0"/>
        <v>0</v>
      </c>
      <c r="I25" s="418">
        <f t="shared" si="0"/>
        <v>0</v>
      </c>
      <c r="J25" s="417">
        <f t="shared" si="0"/>
        <v>0</v>
      </c>
      <c r="K25" s="418">
        <f t="shared" si="0"/>
        <v>0</v>
      </c>
      <c r="L25" s="417">
        <f t="shared" si="0"/>
        <v>0</v>
      </c>
      <c r="M25" s="418">
        <f t="shared" si="0"/>
        <v>0</v>
      </c>
      <c r="N25" s="417">
        <f t="shared" si="0"/>
        <v>0</v>
      </c>
      <c r="O25" s="418">
        <f t="shared" si="0"/>
        <v>0</v>
      </c>
      <c r="P25" s="417">
        <f t="shared" si="0"/>
        <v>0</v>
      </c>
      <c r="Q25" s="418">
        <f t="shared" si="0"/>
        <v>0</v>
      </c>
      <c r="R25" s="417">
        <f t="shared" si="0"/>
        <v>0</v>
      </c>
      <c r="S25" s="418">
        <f t="shared" si="0"/>
        <v>0</v>
      </c>
      <c r="T25" s="417">
        <f t="shared" si="0"/>
        <v>0</v>
      </c>
      <c r="U25" s="418">
        <f t="shared" si="0"/>
        <v>0</v>
      </c>
      <c r="V25" s="417">
        <f t="shared" si="0"/>
        <v>0</v>
      </c>
      <c r="W25" s="418">
        <f t="shared" si="0"/>
        <v>0</v>
      </c>
      <c r="X25" s="417">
        <f t="shared" si="0"/>
        <v>0</v>
      </c>
      <c r="Y25" s="418">
        <f t="shared" si="0"/>
        <v>0</v>
      </c>
      <c r="Z25" s="417">
        <f t="shared" si="0"/>
        <v>0</v>
      </c>
      <c r="AA25" s="418">
        <f t="shared" si="0"/>
        <v>0</v>
      </c>
      <c r="AB25" s="417">
        <f t="shared" si="0"/>
        <v>0</v>
      </c>
      <c r="AC25" s="418">
        <f t="shared" si="0"/>
        <v>0</v>
      </c>
      <c r="AD25" s="417">
        <f t="shared" si="0"/>
        <v>0</v>
      </c>
      <c r="AE25" s="419">
        <f t="shared" si="0"/>
        <v>0</v>
      </c>
      <c r="AF25" s="441">
        <f>SUMIF($D$24:$AE$24,AF$24,$D25:$AE25)</f>
        <v>0</v>
      </c>
      <c r="AG25" s="442">
        <f>SUMIF($D$24:$AE$24,AG$24,$D25:$AE25)</f>
        <v>0</v>
      </c>
    </row>
    <row r="26" spans="1:37" ht="16.5" customHeight="1" outlineLevel="1" thickTop="1" thickBot="1" x14ac:dyDescent="0.3">
      <c r="B26" s="554"/>
      <c r="C26" s="555"/>
      <c r="D26" s="422"/>
      <c r="E26" s="423"/>
      <c r="F26" s="422"/>
      <c r="G26" s="423"/>
      <c r="H26" s="422"/>
      <c r="I26" s="423"/>
      <c r="J26" s="422"/>
      <c r="K26" s="423"/>
      <c r="L26" s="422"/>
      <c r="M26" s="423"/>
      <c r="N26" s="422"/>
      <c r="O26" s="423"/>
      <c r="P26" s="422"/>
      <c r="Q26" s="423"/>
      <c r="R26" s="422"/>
      <c r="S26" s="423"/>
      <c r="T26" s="422"/>
      <c r="U26" s="423"/>
      <c r="V26" s="422"/>
      <c r="W26" s="423"/>
      <c r="X26" s="422"/>
      <c r="Y26" s="423"/>
      <c r="Z26" s="422"/>
      <c r="AA26" s="423"/>
      <c r="AB26" s="422"/>
      <c r="AC26" s="423"/>
      <c r="AD26" s="422"/>
      <c r="AE26" s="424"/>
      <c r="AF26" s="558">
        <f t="shared" ref="AF26:AG69" si="1">SUMIF($D$24:$AE$24,AF$24,$D26:$AE26)</f>
        <v>0</v>
      </c>
      <c r="AG26" s="559">
        <f t="shared" si="1"/>
        <v>0</v>
      </c>
    </row>
    <row r="27" spans="1:37" ht="16.5" customHeight="1" outlineLevel="1" thickTop="1" thickBot="1" x14ac:dyDescent="0.3">
      <c r="B27" s="554"/>
      <c r="C27" s="555"/>
      <c r="D27" s="422"/>
      <c r="E27" s="423"/>
      <c r="F27" s="422"/>
      <c r="G27" s="423"/>
      <c r="H27" s="422"/>
      <c r="I27" s="423"/>
      <c r="J27" s="422"/>
      <c r="K27" s="423"/>
      <c r="L27" s="422"/>
      <c r="M27" s="423"/>
      <c r="N27" s="422"/>
      <c r="O27" s="423"/>
      <c r="P27" s="422"/>
      <c r="Q27" s="423"/>
      <c r="R27" s="422"/>
      <c r="S27" s="423"/>
      <c r="T27" s="422"/>
      <c r="U27" s="423"/>
      <c r="V27" s="422"/>
      <c r="W27" s="423"/>
      <c r="X27" s="422"/>
      <c r="Y27" s="423"/>
      <c r="Z27" s="422"/>
      <c r="AA27" s="423"/>
      <c r="AB27" s="422"/>
      <c r="AC27" s="423"/>
      <c r="AD27" s="422"/>
      <c r="AE27" s="424"/>
      <c r="AF27" s="558">
        <f t="shared" si="1"/>
        <v>0</v>
      </c>
      <c r="AG27" s="559">
        <f t="shared" si="1"/>
        <v>0</v>
      </c>
    </row>
    <row r="28" spans="1:37" ht="16.5" customHeight="1" outlineLevel="1" thickTop="1" thickBot="1" x14ac:dyDescent="0.3">
      <c r="B28" s="554"/>
      <c r="C28" s="555"/>
      <c r="D28" s="422"/>
      <c r="E28" s="423"/>
      <c r="F28" s="422"/>
      <c r="G28" s="423"/>
      <c r="H28" s="422"/>
      <c r="I28" s="423"/>
      <c r="J28" s="422"/>
      <c r="K28" s="423"/>
      <c r="L28" s="422"/>
      <c r="M28" s="423"/>
      <c r="N28" s="422"/>
      <c r="O28" s="423"/>
      <c r="P28" s="422"/>
      <c r="Q28" s="423"/>
      <c r="R28" s="422"/>
      <c r="S28" s="423"/>
      <c r="T28" s="422"/>
      <c r="U28" s="423"/>
      <c r="V28" s="422"/>
      <c r="W28" s="423"/>
      <c r="X28" s="422"/>
      <c r="Y28" s="423"/>
      <c r="Z28" s="422"/>
      <c r="AA28" s="423"/>
      <c r="AB28" s="422"/>
      <c r="AC28" s="423"/>
      <c r="AD28" s="422"/>
      <c r="AE28" s="424"/>
      <c r="AF28" s="558">
        <f t="shared" si="1"/>
        <v>0</v>
      </c>
      <c r="AG28" s="559">
        <f t="shared" si="1"/>
        <v>0</v>
      </c>
    </row>
    <row r="29" spans="1:37" ht="16.5" customHeight="1" outlineLevel="1" thickTop="1" thickBot="1" x14ac:dyDescent="0.3">
      <c r="B29" s="554"/>
      <c r="C29" s="555"/>
      <c r="D29" s="422"/>
      <c r="E29" s="423"/>
      <c r="F29" s="422"/>
      <c r="G29" s="423"/>
      <c r="H29" s="422"/>
      <c r="I29" s="423"/>
      <c r="J29" s="422"/>
      <c r="K29" s="423"/>
      <c r="L29" s="422"/>
      <c r="M29" s="423"/>
      <c r="N29" s="422"/>
      <c r="O29" s="423"/>
      <c r="P29" s="422"/>
      <c r="Q29" s="423"/>
      <c r="R29" s="422"/>
      <c r="S29" s="423"/>
      <c r="T29" s="422"/>
      <c r="U29" s="423"/>
      <c r="V29" s="422"/>
      <c r="W29" s="423"/>
      <c r="X29" s="422"/>
      <c r="Y29" s="423"/>
      <c r="Z29" s="422"/>
      <c r="AA29" s="423"/>
      <c r="AB29" s="422"/>
      <c r="AC29" s="423"/>
      <c r="AD29" s="422"/>
      <c r="AE29" s="424"/>
      <c r="AF29" s="558">
        <f t="shared" si="1"/>
        <v>0</v>
      </c>
      <c r="AG29" s="559">
        <f t="shared" si="1"/>
        <v>0</v>
      </c>
    </row>
    <row r="30" spans="1:37" ht="16.5" customHeight="1" outlineLevel="1" thickTop="1" thickBot="1" x14ac:dyDescent="0.3">
      <c r="B30" s="554"/>
      <c r="C30" s="555"/>
      <c r="D30" s="422"/>
      <c r="E30" s="423"/>
      <c r="F30" s="422"/>
      <c r="G30" s="423"/>
      <c r="H30" s="422"/>
      <c r="I30" s="423"/>
      <c r="J30" s="422"/>
      <c r="K30" s="423"/>
      <c r="L30" s="422"/>
      <c r="M30" s="423"/>
      <c r="N30" s="422"/>
      <c r="O30" s="423"/>
      <c r="P30" s="422"/>
      <c r="Q30" s="423"/>
      <c r="R30" s="422"/>
      <c r="S30" s="423"/>
      <c r="T30" s="422"/>
      <c r="U30" s="423"/>
      <c r="V30" s="422"/>
      <c r="W30" s="423"/>
      <c r="X30" s="422"/>
      <c r="Y30" s="423"/>
      <c r="Z30" s="422"/>
      <c r="AA30" s="423"/>
      <c r="AB30" s="422"/>
      <c r="AC30" s="423"/>
      <c r="AD30" s="422"/>
      <c r="AE30" s="424"/>
      <c r="AF30" s="558">
        <f t="shared" si="1"/>
        <v>0</v>
      </c>
      <c r="AG30" s="559">
        <f t="shared" si="1"/>
        <v>0</v>
      </c>
    </row>
    <row r="31" spans="1:37" ht="16.5" customHeight="1" outlineLevel="1" thickTop="1" thickBot="1" x14ac:dyDescent="0.3">
      <c r="B31" s="554"/>
      <c r="C31" s="555"/>
      <c r="D31" s="422"/>
      <c r="E31" s="423"/>
      <c r="F31" s="422"/>
      <c r="G31" s="423"/>
      <c r="H31" s="422"/>
      <c r="I31" s="423"/>
      <c r="J31" s="422"/>
      <c r="K31" s="423"/>
      <c r="L31" s="422"/>
      <c r="M31" s="423"/>
      <c r="N31" s="422"/>
      <c r="O31" s="423"/>
      <c r="P31" s="422"/>
      <c r="Q31" s="423"/>
      <c r="R31" s="422"/>
      <c r="S31" s="423"/>
      <c r="T31" s="422"/>
      <c r="U31" s="423"/>
      <c r="V31" s="422"/>
      <c r="W31" s="423"/>
      <c r="X31" s="422"/>
      <c r="Y31" s="423"/>
      <c r="Z31" s="422"/>
      <c r="AA31" s="423"/>
      <c r="AB31" s="422"/>
      <c r="AC31" s="423"/>
      <c r="AD31" s="422"/>
      <c r="AE31" s="424"/>
      <c r="AF31" s="558">
        <f t="shared" si="1"/>
        <v>0</v>
      </c>
      <c r="AG31" s="559">
        <f t="shared" si="1"/>
        <v>0</v>
      </c>
    </row>
    <row r="32" spans="1:37" ht="16.5" customHeight="1" outlineLevel="1" thickTop="1" thickBot="1" x14ac:dyDescent="0.3">
      <c r="B32" s="554"/>
      <c r="C32" s="555"/>
      <c r="D32" s="422"/>
      <c r="E32" s="423"/>
      <c r="F32" s="422"/>
      <c r="G32" s="423"/>
      <c r="H32" s="422"/>
      <c r="I32" s="423"/>
      <c r="J32" s="422"/>
      <c r="K32" s="423"/>
      <c r="L32" s="422"/>
      <c r="M32" s="423"/>
      <c r="N32" s="422"/>
      <c r="O32" s="423"/>
      <c r="P32" s="422"/>
      <c r="Q32" s="423"/>
      <c r="R32" s="422"/>
      <c r="S32" s="423"/>
      <c r="T32" s="422"/>
      <c r="U32" s="423"/>
      <c r="V32" s="422"/>
      <c r="W32" s="423"/>
      <c r="X32" s="422"/>
      <c r="Y32" s="423"/>
      <c r="Z32" s="422"/>
      <c r="AA32" s="423"/>
      <c r="AB32" s="422"/>
      <c r="AC32" s="423"/>
      <c r="AD32" s="422"/>
      <c r="AE32" s="424"/>
      <c r="AF32" s="558">
        <f t="shared" si="1"/>
        <v>0</v>
      </c>
      <c r="AG32" s="559">
        <f t="shared" si="1"/>
        <v>0</v>
      </c>
    </row>
    <row r="33" spans="2:34" ht="16.5" customHeight="1" outlineLevel="1" thickTop="1" thickBot="1" x14ac:dyDescent="0.3">
      <c r="B33" s="554"/>
      <c r="C33" s="555"/>
      <c r="D33" s="422"/>
      <c r="E33" s="423"/>
      <c r="F33" s="422"/>
      <c r="G33" s="423"/>
      <c r="H33" s="422"/>
      <c r="I33" s="423"/>
      <c r="J33" s="422"/>
      <c r="K33" s="423"/>
      <c r="L33" s="422"/>
      <c r="M33" s="423"/>
      <c r="N33" s="422"/>
      <c r="O33" s="423"/>
      <c r="P33" s="422"/>
      <c r="Q33" s="423"/>
      <c r="R33" s="422"/>
      <c r="S33" s="423"/>
      <c r="T33" s="422"/>
      <c r="U33" s="423"/>
      <c r="V33" s="422"/>
      <c r="W33" s="423"/>
      <c r="X33" s="422"/>
      <c r="Y33" s="423"/>
      <c r="Z33" s="422"/>
      <c r="AA33" s="423"/>
      <c r="AB33" s="422"/>
      <c r="AC33" s="423"/>
      <c r="AD33" s="422"/>
      <c r="AE33" s="424"/>
      <c r="AF33" s="558">
        <f t="shared" si="1"/>
        <v>0</v>
      </c>
      <c r="AG33" s="559">
        <f t="shared" si="1"/>
        <v>0</v>
      </c>
    </row>
    <row r="34" spans="2:34" ht="16.5" customHeight="1" outlineLevel="1" thickTop="1" thickBot="1" x14ac:dyDescent="0.3">
      <c r="B34" s="554"/>
      <c r="C34" s="555"/>
      <c r="D34" s="422"/>
      <c r="E34" s="423"/>
      <c r="F34" s="422"/>
      <c r="G34" s="423"/>
      <c r="H34" s="422"/>
      <c r="I34" s="423"/>
      <c r="J34" s="422"/>
      <c r="K34" s="423"/>
      <c r="L34" s="422"/>
      <c r="M34" s="423"/>
      <c r="N34" s="422"/>
      <c r="O34" s="423"/>
      <c r="P34" s="422"/>
      <c r="Q34" s="423"/>
      <c r="R34" s="422"/>
      <c r="S34" s="423"/>
      <c r="T34" s="422"/>
      <c r="U34" s="423"/>
      <c r="V34" s="422"/>
      <c r="W34" s="423"/>
      <c r="X34" s="422"/>
      <c r="Y34" s="423"/>
      <c r="Z34" s="422"/>
      <c r="AA34" s="423"/>
      <c r="AB34" s="422"/>
      <c r="AC34" s="423"/>
      <c r="AD34" s="422"/>
      <c r="AE34" s="424"/>
      <c r="AF34" s="558">
        <f t="shared" si="1"/>
        <v>0</v>
      </c>
      <c r="AG34" s="559">
        <f t="shared" si="1"/>
        <v>0</v>
      </c>
    </row>
    <row r="35" spans="2:34" ht="16.5" customHeight="1" outlineLevel="1" thickTop="1" thickBot="1" x14ac:dyDescent="0.3">
      <c r="B35" s="554"/>
      <c r="C35" s="555"/>
      <c r="D35" s="422"/>
      <c r="E35" s="423"/>
      <c r="F35" s="422"/>
      <c r="G35" s="423"/>
      <c r="H35" s="422"/>
      <c r="I35" s="423"/>
      <c r="J35" s="422"/>
      <c r="K35" s="423"/>
      <c r="L35" s="422"/>
      <c r="M35" s="423"/>
      <c r="N35" s="422"/>
      <c r="O35" s="423"/>
      <c r="P35" s="422"/>
      <c r="Q35" s="423"/>
      <c r="R35" s="422"/>
      <c r="S35" s="423"/>
      <c r="T35" s="422"/>
      <c r="U35" s="423"/>
      <c r="V35" s="422"/>
      <c r="W35" s="423"/>
      <c r="X35" s="422"/>
      <c r="Y35" s="423"/>
      <c r="Z35" s="422"/>
      <c r="AA35" s="423"/>
      <c r="AB35" s="422"/>
      <c r="AC35" s="423"/>
      <c r="AD35" s="422"/>
      <c r="AE35" s="424"/>
      <c r="AF35" s="558">
        <f t="shared" si="1"/>
        <v>0</v>
      </c>
      <c r="AG35" s="559">
        <f t="shared" si="1"/>
        <v>0</v>
      </c>
    </row>
    <row r="36" spans="2:34" ht="16.5" customHeight="1" outlineLevel="1" thickTop="1" thickBot="1" x14ac:dyDescent="0.3">
      <c r="B36" s="554"/>
      <c r="C36" s="555"/>
      <c r="D36" s="422"/>
      <c r="E36" s="423"/>
      <c r="F36" s="422"/>
      <c r="G36" s="423"/>
      <c r="H36" s="422"/>
      <c r="I36" s="423"/>
      <c r="J36" s="422"/>
      <c r="K36" s="423"/>
      <c r="L36" s="422"/>
      <c r="M36" s="423"/>
      <c r="N36" s="422"/>
      <c r="O36" s="423"/>
      <c r="P36" s="422"/>
      <c r="Q36" s="423"/>
      <c r="R36" s="422"/>
      <c r="S36" s="423"/>
      <c r="T36" s="422"/>
      <c r="U36" s="423"/>
      <c r="V36" s="422"/>
      <c r="W36" s="423"/>
      <c r="X36" s="422"/>
      <c r="Y36" s="423"/>
      <c r="Z36" s="422"/>
      <c r="AA36" s="423"/>
      <c r="AB36" s="422"/>
      <c r="AC36" s="423"/>
      <c r="AD36" s="422"/>
      <c r="AE36" s="424"/>
      <c r="AF36" s="558">
        <f t="shared" si="1"/>
        <v>0</v>
      </c>
      <c r="AG36" s="559">
        <f t="shared" si="1"/>
        <v>0</v>
      </c>
    </row>
    <row r="37" spans="2:34" ht="16.5" customHeight="1" outlineLevel="1" thickTop="1" thickBot="1" x14ac:dyDescent="0.3">
      <c r="B37" s="554"/>
      <c r="C37" s="555"/>
      <c r="D37" s="422"/>
      <c r="E37" s="423"/>
      <c r="F37" s="422"/>
      <c r="G37" s="423"/>
      <c r="H37" s="422"/>
      <c r="I37" s="423"/>
      <c r="J37" s="422"/>
      <c r="K37" s="423"/>
      <c r="L37" s="422"/>
      <c r="M37" s="423"/>
      <c r="N37" s="422"/>
      <c r="O37" s="423"/>
      <c r="P37" s="422"/>
      <c r="Q37" s="423"/>
      <c r="R37" s="422"/>
      <c r="S37" s="423"/>
      <c r="T37" s="422"/>
      <c r="U37" s="423"/>
      <c r="V37" s="422"/>
      <c r="W37" s="423"/>
      <c r="X37" s="422"/>
      <c r="Y37" s="423"/>
      <c r="Z37" s="422"/>
      <c r="AA37" s="423"/>
      <c r="AB37" s="422"/>
      <c r="AC37" s="423"/>
      <c r="AD37" s="422"/>
      <c r="AE37" s="424"/>
      <c r="AF37" s="558">
        <f t="shared" si="1"/>
        <v>0</v>
      </c>
      <c r="AG37" s="559">
        <f t="shared" si="1"/>
        <v>0</v>
      </c>
    </row>
    <row r="38" spans="2:34" ht="16.5" customHeight="1" outlineLevel="1" thickTop="1" thickBot="1" x14ac:dyDescent="0.3">
      <c r="B38" s="554"/>
      <c r="C38" s="555"/>
      <c r="D38" s="422"/>
      <c r="E38" s="423"/>
      <c r="F38" s="422"/>
      <c r="G38" s="423"/>
      <c r="H38" s="422"/>
      <c r="I38" s="423"/>
      <c r="J38" s="422"/>
      <c r="K38" s="423"/>
      <c r="L38" s="422"/>
      <c r="M38" s="423"/>
      <c r="N38" s="422"/>
      <c r="O38" s="423"/>
      <c r="P38" s="422"/>
      <c r="Q38" s="423"/>
      <c r="R38" s="422"/>
      <c r="S38" s="423"/>
      <c r="T38" s="422"/>
      <c r="U38" s="423"/>
      <c r="V38" s="422"/>
      <c r="W38" s="423"/>
      <c r="X38" s="422"/>
      <c r="Y38" s="423"/>
      <c r="Z38" s="422"/>
      <c r="AA38" s="423"/>
      <c r="AB38" s="422"/>
      <c r="AC38" s="423"/>
      <c r="AD38" s="422"/>
      <c r="AE38" s="424"/>
      <c r="AF38" s="558">
        <f t="shared" si="1"/>
        <v>0</v>
      </c>
      <c r="AG38" s="559">
        <f t="shared" si="1"/>
        <v>0</v>
      </c>
    </row>
    <row r="39" spans="2:34" ht="16.5" customHeight="1" outlineLevel="1" thickTop="1" thickBot="1" x14ac:dyDescent="0.3">
      <c r="B39" s="554"/>
      <c r="C39" s="555"/>
      <c r="D39" s="422"/>
      <c r="E39" s="423"/>
      <c r="F39" s="422"/>
      <c r="G39" s="423"/>
      <c r="H39" s="422"/>
      <c r="I39" s="423"/>
      <c r="J39" s="422"/>
      <c r="K39" s="423"/>
      <c r="L39" s="422"/>
      <c r="M39" s="423"/>
      <c r="N39" s="422"/>
      <c r="O39" s="423"/>
      <c r="P39" s="422"/>
      <c r="Q39" s="423"/>
      <c r="R39" s="422"/>
      <c r="S39" s="423"/>
      <c r="T39" s="422"/>
      <c r="U39" s="423"/>
      <c r="V39" s="422"/>
      <c r="W39" s="423"/>
      <c r="X39" s="422"/>
      <c r="Y39" s="423"/>
      <c r="Z39" s="422"/>
      <c r="AA39" s="423"/>
      <c r="AB39" s="422"/>
      <c r="AC39" s="423"/>
      <c r="AD39" s="422"/>
      <c r="AE39" s="424"/>
      <c r="AF39" s="558">
        <f t="shared" si="1"/>
        <v>0</v>
      </c>
      <c r="AG39" s="559">
        <f t="shared" si="1"/>
        <v>0</v>
      </c>
    </row>
    <row r="40" spans="2:34" ht="16.5" customHeight="1" outlineLevel="1" thickTop="1" thickBot="1" x14ac:dyDescent="0.3">
      <c r="B40" s="554"/>
      <c r="C40" s="555"/>
      <c r="D40" s="422"/>
      <c r="E40" s="423"/>
      <c r="F40" s="422"/>
      <c r="G40" s="423"/>
      <c r="H40" s="422"/>
      <c r="I40" s="423"/>
      <c r="J40" s="422"/>
      <c r="K40" s="423"/>
      <c r="L40" s="422"/>
      <c r="M40" s="423"/>
      <c r="N40" s="422"/>
      <c r="O40" s="423"/>
      <c r="P40" s="422"/>
      <c r="Q40" s="423"/>
      <c r="R40" s="422"/>
      <c r="S40" s="423"/>
      <c r="T40" s="422"/>
      <c r="U40" s="423"/>
      <c r="V40" s="422"/>
      <c r="W40" s="423"/>
      <c r="X40" s="422"/>
      <c r="Y40" s="423"/>
      <c r="Z40" s="422"/>
      <c r="AA40" s="423"/>
      <c r="AB40" s="422"/>
      <c r="AC40" s="423"/>
      <c r="AD40" s="422"/>
      <c r="AE40" s="424"/>
      <c r="AF40" s="558">
        <f t="shared" si="1"/>
        <v>0</v>
      </c>
      <c r="AG40" s="559">
        <f t="shared" si="1"/>
        <v>0</v>
      </c>
    </row>
    <row r="41" spans="2:34" ht="16.5" customHeight="1" outlineLevel="1" thickTop="1" thickBot="1" x14ac:dyDescent="0.3">
      <c r="B41" s="554"/>
      <c r="C41" s="555"/>
      <c r="D41" s="422"/>
      <c r="E41" s="423"/>
      <c r="F41" s="422"/>
      <c r="G41" s="423"/>
      <c r="H41" s="422"/>
      <c r="I41" s="423"/>
      <c r="J41" s="422"/>
      <c r="K41" s="423"/>
      <c r="L41" s="422"/>
      <c r="M41" s="423"/>
      <c r="N41" s="422"/>
      <c r="O41" s="423"/>
      <c r="P41" s="422"/>
      <c r="Q41" s="423"/>
      <c r="R41" s="422"/>
      <c r="S41" s="423"/>
      <c r="T41" s="422"/>
      <c r="U41" s="423"/>
      <c r="V41" s="422"/>
      <c r="W41" s="423"/>
      <c r="X41" s="422"/>
      <c r="Y41" s="423"/>
      <c r="Z41" s="422"/>
      <c r="AA41" s="423"/>
      <c r="AB41" s="422"/>
      <c r="AC41" s="423"/>
      <c r="AD41" s="422"/>
      <c r="AE41" s="424"/>
      <c r="AF41" s="558">
        <f t="shared" si="1"/>
        <v>0</v>
      </c>
      <c r="AG41" s="559">
        <f t="shared" si="1"/>
        <v>0</v>
      </c>
    </row>
    <row r="42" spans="2:34" ht="16.5" customHeight="1" outlineLevel="1" thickTop="1" thickBot="1" x14ac:dyDescent="0.3">
      <c r="B42" s="554"/>
      <c r="C42" s="555"/>
      <c r="D42" s="422"/>
      <c r="E42" s="423"/>
      <c r="F42" s="422"/>
      <c r="G42" s="423"/>
      <c r="H42" s="422"/>
      <c r="I42" s="423"/>
      <c r="J42" s="422"/>
      <c r="K42" s="423"/>
      <c r="L42" s="422"/>
      <c r="M42" s="423"/>
      <c r="N42" s="422"/>
      <c r="O42" s="423"/>
      <c r="P42" s="422"/>
      <c r="Q42" s="423"/>
      <c r="R42" s="422"/>
      <c r="S42" s="423"/>
      <c r="T42" s="422"/>
      <c r="U42" s="423"/>
      <c r="V42" s="422"/>
      <c r="W42" s="423"/>
      <c r="X42" s="422"/>
      <c r="Y42" s="423"/>
      <c r="Z42" s="422"/>
      <c r="AA42" s="423"/>
      <c r="AB42" s="422"/>
      <c r="AC42" s="423"/>
      <c r="AD42" s="422"/>
      <c r="AE42" s="424"/>
      <c r="AF42" s="558">
        <f t="shared" si="1"/>
        <v>0</v>
      </c>
      <c r="AG42" s="559">
        <f t="shared" si="1"/>
        <v>0</v>
      </c>
    </row>
    <row r="43" spans="2:34" ht="16.5" customHeight="1" outlineLevel="1" thickTop="1" thickBot="1" x14ac:dyDescent="0.3">
      <c r="B43" s="554"/>
      <c r="C43" s="555"/>
      <c r="D43" s="422"/>
      <c r="E43" s="423"/>
      <c r="F43" s="422"/>
      <c r="G43" s="423"/>
      <c r="H43" s="422"/>
      <c r="I43" s="423"/>
      <c r="J43" s="422"/>
      <c r="K43" s="423"/>
      <c r="L43" s="422"/>
      <c r="M43" s="423"/>
      <c r="N43" s="422"/>
      <c r="O43" s="423"/>
      <c r="P43" s="422"/>
      <c r="Q43" s="423"/>
      <c r="R43" s="422"/>
      <c r="S43" s="423"/>
      <c r="T43" s="422"/>
      <c r="U43" s="423"/>
      <c r="V43" s="422"/>
      <c r="W43" s="423"/>
      <c r="X43" s="422"/>
      <c r="Y43" s="423"/>
      <c r="Z43" s="422"/>
      <c r="AA43" s="423"/>
      <c r="AB43" s="422"/>
      <c r="AC43" s="423"/>
      <c r="AD43" s="422"/>
      <c r="AE43" s="424"/>
      <c r="AF43" s="558">
        <f t="shared" si="1"/>
        <v>0</v>
      </c>
      <c r="AG43" s="559">
        <f t="shared" si="1"/>
        <v>0</v>
      </c>
    </row>
    <row r="44" spans="2:34" ht="16.5" customHeight="1" outlineLevel="1" thickTop="1" thickBot="1" x14ac:dyDescent="0.3">
      <c r="B44" s="554"/>
      <c r="C44" s="555"/>
      <c r="D44" s="422"/>
      <c r="E44" s="423"/>
      <c r="F44" s="422"/>
      <c r="G44" s="423"/>
      <c r="H44" s="422"/>
      <c r="I44" s="423"/>
      <c r="J44" s="422"/>
      <c r="K44" s="423"/>
      <c r="L44" s="422"/>
      <c r="M44" s="423"/>
      <c r="N44" s="422"/>
      <c r="O44" s="423"/>
      <c r="P44" s="422"/>
      <c r="Q44" s="423"/>
      <c r="R44" s="422"/>
      <c r="S44" s="423"/>
      <c r="T44" s="422"/>
      <c r="U44" s="423"/>
      <c r="V44" s="422"/>
      <c r="W44" s="423"/>
      <c r="X44" s="422"/>
      <c r="Y44" s="423"/>
      <c r="Z44" s="422"/>
      <c r="AA44" s="423"/>
      <c r="AB44" s="422"/>
      <c r="AC44" s="423"/>
      <c r="AD44" s="422"/>
      <c r="AE44" s="424"/>
      <c r="AF44" s="558">
        <f t="shared" si="1"/>
        <v>0</v>
      </c>
      <c r="AG44" s="559">
        <f t="shared" si="1"/>
        <v>0</v>
      </c>
    </row>
    <row r="45" spans="2:34" ht="16.5" customHeight="1" outlineLevel="1" thickTop="1" thickBot="1" x14ac:dyDescent="0.3">
      <c r="B45" s="554"/>
      <c r="C45" s="555"/>
      <c r="D45" s="422"/>
      <c r="E45" s="423"/>
      <c r="F45" s="422"/>
      <c r="G45" s="423"/>
      <c r="H45" s="422"/>
      <c r="I45" s="423"/>
      <c r="J45" s="422"/>
      <c r="K45" s="423"/>
      <c r="L45" s="422"/>
      <c r="M45" s="423"/>
      <c r="N45" s="422"/>
      <c r="O45" s="423"/>
      <c r="P45" s="422"/>
      <c r="Q45" s="423"/>
      <c r="R45" s="422"/>
      <c r="S45" s="423"/>
      <c r="T45" s="422"/>
      <c r="U45" s="423"/>
      <c r="V45" s="422"/>
      <c r="W45" s="423"/>
      <c r="X45" s="422"/>
      <c r="Y45" s="423"/>
      <c r="Z45" s="422"/>
      <c r="AA45" s="423"/>
      <c r="AB45" s="422"/>
      <c r="AC45" s="423"/>
      <c r="AD45" s="422"/>
      <c r="AE45" s="424"/>
      <c r="AF45" s="558">
        <f t="shared" si="1"/>
        <v>0</v>
      </c>
      <c r="AG45" s="559">
        <f t="shared" si="1"/>
        <v>0</v>
      </c>
    </row>
    <row r="46" spans="2:34" ht="7.5" customHeight="1" outlineLevel="1" thickTop="1" thickBot="1" x14ac:dyDescent="0.3">
      <c r="B46" s="436"/>
      <c r="C46" s="437"/>
      <c r="AF46" s="414" t="str">
        <f>IF(SUM(AF26:AF45)=AF25,"","Revisar Fórmula")</f>
        <v/>
      </c>
      <c r="AG46" s="414" t="str">
        <f t="shared" ref="AG46" si="2">IF(SUM(AG26:AG45)=AG25,"","Revisar Fórmula")</f>
        <v/>
      </c>
      <c r="AH46" s="414"/>
    </row>
    <row r="47" spans="2:34" ht="16.5" customHeight="1" outlineLevel="1" thickTop="1" thickBot="1" x14ac:dyDescent="0.3">
      <c r="B47" s="434" t="s">
        <v>1109</v>
      </c>
      <c r="C47" s="435" t="str">
        <f>'PDI-03'!E60</f>
        <v>Plan operativo 2. xxxxxxxx</v>
      </c>
      <c r="D47" s="417">
        <f t="shared" ref="D47:AE47" si="3">SUM(D48:D67)</f>
        <v>0</v>
      </c>
      <c r="E47" s="418">
        <f t="shared" si="3"/>
        <v>0</v>
      </c>
      <c r="F47" s="417">
        <f t="shared" si="3"/>
        <v>0</v>
      </c>
      <c r="G47" s="418">
        <f t="shared" si="3"/>
        <v>0</v>
      </c>
      <c r="H47" s="417">
        <f t="shared" si="3"/>
        <v>0</v>
      </c>
      <c r="I47" s="418">
        <f t="shared" si="3"/>
        <v>0</v>
      </c>
      <c r="J47" s="417">
        <f t="shared" si="3"/>
        <v>0</v>
      </c>
      <c r="K47" s="418">
        <f t="shared" si="3"/>
        <v>0</v>
      </c>
      <c r="L47" s="417">
        <f t="shared" si="3"/>
        <v>0</v>
      </c>
      <c r="M47" s="418">
        <f t="shared" si="3"/>
        <v>0</v>
      </c>
      <c r="N47" s="417">
        <f t="shared" si="3"/>
        <v>0</v>
      </c>
      <c r="O47" s="418">
        <f t="shared" si="3"/>
        <v>0</v>
      </c>
      <c r="P47" s="417">
        <f t="shared" si="3"/>
        <v>0</v>
      </c>
      <c r="Q47" s="418">
        <f t="shared" si="3"/>
        <v>0</v>
      </c>
      <c r="R47" s="417">
        <f t="shared" si="3"/>
        <v>0</v>
      </c>
      <c r="S47" s="418">
        <f t="shared" si="3"/>
        <v>0</v>
      </c>
      <c r="T47" s="417">
        <f t="shared" si="3"/>
        <v>0</v>
      </c>
      <c r="U47" s="418">
        <f t="shared" si="3"/>
        <v>0</v>
      </c>
      <c r="V47" s="417">
        <f t="shared" si="3"/>
        <v>0</v>
      </c>
      <c r="W47" s="418">
        <f t="shared" si="3"/>
        <v>0</v>
      </c>
      <c r="X47" s="417">
        <f t="shared" si="3"/>
        <v>0</v>
      </c>
      <c r="Y47" s="418">
        <f t="shared" si="3"/>
        <v>0</v>
      </c>
      <c r="Z47" s="417">
        <f t="shared" si="3"/>
        <v>0</v>
      </c>
      <c r="AA47" s="418">
        <f t="shared" si="3"/>
        <v>0</v>
      </c>
      <c r="AB47" s="417">
        <f t="shared" si="3"/>
        <v>0</v>
      </c>
      <c r="AC47" s="418">
        <f t="shared" si="3"/>
        <v>0</v>
      </c>
      <c r="AD47" s="417">
        <f t="shared" si="3"/>
        <v>0</v>
      </c>
      <c r="AE47" s="419">
        <f t="shared" si="3"/>
        <v>0</v>
      </c>
      <c r="AF47" s="441">
        <f t="shared" si="1"/>
        <v>0</v>
      </c>
      <c r="AG47" s="442">
        <f t="shared" si="1"/>
        <v>0</v>
      </c>
    </row>
    <row r="48" spans="2:34" ht="16.5" customHeight="1" outlineLevel="1" thickTop="1" thickBot="1" x14ac:dyDescent="0.3">
      <c r="B48" s="556" t="s">
        <v>1251</v>
      </c>
      <c r="C48" s="555"/>
      <c r="D48" s="422"/>
      <c r="E48" s="423"/>
      <c r="F48" s="422"/>
      <c r="G48" s="423"/>
      <c r="H48" s="422"/>
      <c r="I48" s="423"/>
      <c r="J48" s="422"/>
      <c r="K48" s="423"/>
      <c r="L48" s="422"/>
      <c r="M48" s="423"/>
      <c r="N48" s="422"/>
      <c r="O48" s="423"/>
      <c r="P48" s="422"/>
      <c r="Q48" s="423"/>
      <c r="R48" s="422"/>
      <c r="S48" s="423"/>
      <c r="T48" s="422"/>
      <c r="U48" s="423"/>
      <c r="V48" s="422"/>
      <c r="W48" s="423"/>
      <c r="X48" s="422"/>
      <c r="Y48" s="423"/>
      <c r="Z48" s="422"/>
      <c r="AA48" s="423"/>
      <c r="AB48" s="422"/>
      <c r="AC48" s="423"/>
      <c r="AD48" s="422"/>
      <c r="AE48" s="424"/>
      <c r="AF48" s="558">
        <f t="shared" si="1"/>
        <v>0</v>
      </c>
      <c r="AG48" s="559">
        <f t="shared" si="1"/>
        <v>0</v>
      </c>
    </row>
    <row r="49" spans="2:33" ht="16.5" customHeight="1" outlineLevel="1" thickTop="1" thickBot="1" x14ac:dyDescent="0.3">
      <c r="B49" s="556" t="s">
        <v>1252</v>
      </c>
      <c r="C49" s="555"/>
      <c r="D49" s="422"/>
      <c r="E49" s="423"/>
      <c r="F49" s="422"/>
      <c r="G49" s="423"/>
      <c r="H49" s="422"/>
      <c r="I49" s="423"/>
      <c r="J49" s="422"/>
      <c r="K49" s="423"/>
      <c r="L49" s="422"/>
      <c r="M49" s="423"/>
      <c r="N49" s="422"/>
      <c r="O49" s="423"/>
      <c r="P49" s="422"/>
      <c r="Q49" s="423"/>
      <c r="R49" s="422"/>
      <c r="S49" s="423"/>
      <c r="T49" s="422"/>
      <c r="U49" s="423"/>
      <c r="V49" s="422"/>
      <c r="W49" s="423"/>
      <c r="X49" s="422"/>
      <c r="Y49" s="423"/>
      <c r="Z49" s="422"/>
      <c r="AA49" s="423"/>
      <c r="AB49" s="422"/>
      <c r="AC49" s="423"/>
      <c r="AD49" s="422"/>
      <c r="AE49" s="424"/>
      <c r="AF49" s="558">
        <f t="shared" si="1"/>
        <v>0</v>
      </c>
      <c r="AG49" s="559">
        <f t="shared" si="1"/>
        <v>0</v>
      </c>
    </row>
    <row r="50" spans="2:33" ht="16.5" customHeight="1" outlineLevel="1" thickTop="1" thickBot="1" x14ac:dyDescent="0.3">
      <c r="B50" s="556"/>
      <c r="C50" s="555"/>
      <c r="D50" s="422"/>
      <c r="E50" s="423"/>
      <c r="F50" s="422"/>
      <c r="G50" s="423"/>
      <c r="H50" s="422"/>
      <c r="I50" s="423"/>
      <c r="J50" s="422"/>
      <c r="K50" s="423"/>
      <c r="L50" s="422"/>
      <c r="M50" s="423"/>
      <c r="N50" s="422"/>
      <c r="O50" s="423"/>
      <c r="P50" s="422"/>
      <c r="Q50" s="423"/>
      <c r="R50" s="422"/>
      <c r="S50" s="423"/>
      <c r="T50" s="422"/>
      <c r="U50" s="423"/>
      <c r="V50" s="422"/>
      <c r="W50" s="423"/>
      <c r="X50" s="422"/>
      <c r="Y50" s="423"/>
      <c r="Z50" s="422"/>
      <c r="AA50" s="423"/>
      <c r="AB50" s="422"/>
      <c r="AC50" s="423"/>
      <c r="AD50" s="422"/>
      <c r="AE50" s="424"/>
      <c r="AF50" s="558">
        <f t="shared" si="1"/>
        <v>0</v>
      </c>
      <c r="AG50" s="559">
        <f t="shared" si="1"/>
        <v>0</v>
      </c>
    </row>
    <row r="51" spans="2:33" ht="16.5" customHeight="1" outlineLevel="1" thickTop="1" thickBot="1" x14ac:dyDescent="0.3">
      <c r="B51" s="556"/>
      <c r="C51" s="555"/>
      <c r="D51" s="422"/>
      <c r="E51" s="423"/>
      <c r="F51" s="422"/>
      <c r="G51" s="423"/>
      <c r="H51" s="422"/>
      <c r="I51" s="423"/>
      <c r="J51" s="422"/>
      <c r="K51" s="423"/>
      <c r="L51" s="422"/>
      <c r="M51" s="423"/>
      <c r="N51" s="422"/>
      <c r="O51" s="423"/>
      <c r="P51" s="422"/>
      <c r="Q51" s="423"/>
      <c r="R51" s="422"/>
      <c r="S51" s="423"/>
      <c r="T51" s="422"/>
      <c r="U51" s="423"/>
      <c r="V51" s="422"/>
      <c r="W51" s="423"/>
      <c r="X51" s="422"/>
      <c r="Y51" s="423"/>
      <c r="Z51" s="422"/>
      <c r="AA51" s="423"/>
      <c r="AB51" s="422"/>
      <c r="AC51" s="423"/>
      <c r="AD51" s="422"/>
      <c r="AE51" s="424"/>
      <c r="AF51" s="558">
        <f t="shared" si="1"/>
        <v>0</v>
      </c>
      <c r="AG51" s="559">
        <f t="shared" si="1"/>
        <v>0</v>
      </c>
    </row>
    <row r="52" spans="2:33" ht="16.5" customHeight="1" outlineLevel="1" thickTop="1" thickBot="1" x14ac:dyDescent="0.3">
      <c r="B52" s="556"/>
      <c r="C52" s="555"/>
      <c r="D52" s="422"/>
      <c r="E52" s="423"/>
      <c r="F52" s="422"/>
      <c r="G52" s="423"/>
      <c r="H52" s="422"/>
      <c r="I52" s="423"/>
      <c r="J52" s="422"/>
      <c r="K52" s="423"/>
      <c r="L52" s="422"/>
      <c r="M52" s="423"/>
      <c r="N52" s="422"/>
      <c r="O52" s="423"/>
      <c r="P52" s="422"/>
      <c r="Q52" s="423"/>
      <c r="R52" s="422"/>
      <c r="S52" s="423"/>
      <c r="T52" s="422"/>
      <c r="U52" s="423"/>
      <c r="V52" s="422"/>
      <c r="W52" s="423"/>
      <c r="X52" s="422"/>
      <c r="Y52" s="423"/>
      <c r="Z52" s="422"/>
      <c r="AA52" s="423"/>
      <c r="AB52" s="422"/>
      <c r="AC52" s="423"/>
      <c r="AD52" s="422"/>
      <c r="AE52" s="424"/>
      <c r="AF52" s="558">
        <f t="shared" si="1"/>
        <v>0</v>
      </c>
      <c r="AG52" s="559">
        <f t="shared" si="1"/>
        <v>0</v>
      </c>
    </row>
    <row r="53" spans="2:33" ht="16.5" customHeight="1" outlineLevel="1" thickTop="1" thickBot="1" x14ac:dyDescent="0.3">
      <c r="B53" s="556"/>
      <c r="C53" s="555"/>
      <c r="D53" s="422"/>
      <c r="E53" s="423"/>
      <c r="F53" s="422"/>
      <c r="G53" s="423"/>
      <c r="H53" s="422"/>
      <c r="I53" s="423"/>
      <c r="J53" s="422"/>
      <c r="K53" s="423"/>
      <c r="L53" s="422"/>
      <c r="M53" s="423"/>
      <c r="N53" s="422"/>
      <c r="O53" s="423"/>
      <c r="P53" s="422"/>
      <c r="Q53" s="423"/>
      <c r="R53" s="422"/>
      <c r="S53" s="423"/>
      <c r="T53" s="422"/>
      <c r="U53" s="423"/>
      <c r="V53" s="422"/>
      <c r="W53" s="423"/>
      <c r="X53" s="422"/>
      <c r="Y53" s="423"/>
      <c r="Z53" s="422"/>
      <c r="AA53" s="423"/>
      <c r="AB53" s="422"/>
      <c r="AC53" s="423"/>
      <c r="AD53" s="422"/>
      <c r="AE53" s="424"/>
      <c r="AF53" s="558">
        <f t="shared" si="1"/>
        <v>0</v>
      </c>
      <c r="AG53" s="559">
        <f t="shared" si="1"/>
        <v>0</v>
      </c>
    </row>
    <row r="54" spans="2:33" ht="16.5" customHeight="1" outlineLevel="1" thickTop="1" thickBot="1" x14ac:dyDescent="0.3">
      <c r="B54" s="556"/>
      <c r="C54" s="555"/>
      <c r="D54" s="422"/>
      <c r="E54" s="423"/>
      <c r="F54" s="422"/>
      <c r="G54" s="423"/>
      <c r="H54" s="422"/>
      <c r="I54" s="423"/>
      <c r="J54" s="422"/>
      <c r="K54" s="423"/>
      <c r="L54" s="422"/>
      <c r="M54" s="423"/>
      <c r="N54" s="422"/>
      <c r="O54" s="423"/>
      <c r="P54" s="422"/>
      <c r="Q54" s="423"/>
      <c r="R54" s="422"/>
      <c r="S54" s="423"/>
      <c r="T54" s="422"/>
      <c r="U54" s="423"/>
      <c r="V54" s="422"/>
      <c r="W54" s="423"/>
      <c r="X54" s="422"/>
      <c r="Y54" s="423"/>
      <c r="Z54" s="422"/>
      <c r="AA54" s="423"/>
      <c r="AB54" s="422"/>
      <c r="AC54" s="423"/>
      <c r="AD54" s="422"/>
      <c r="AE54" s="424"/>
      <c r="AF54" s="558">
        <f t="shared" si="1"/>
        <v>0</v>
      </c>
      <c r="AG54" s="559">
        <f t="shared" si="1"/>
        <v>0</v>
      </c>
    </row>
    <row r="55" spans="2:33" ht="16.5" customHeight="1" outlineLevel="1" thickTop="1" thickBot="1" x14ac:dyDescent="0.3">
      <c r="B55" s="556"/>
      <c r="C55" s="555"/>
      <c r="D55" s="422"/>
      <c r="E55" s="423"/>
      <c r="F55" s="422"/>
      <c r="G55" s="423"/>
      <c r="H55" s="422"/>
      <c r="I55" s="423"/>
      <c r="J55" s="422"/>
      <c r="K55" s="423"/>
      <c r="L55" s="422"/>
      <c r="M55" s="423"/>
      <c r="N55" s="422"/>
      <c r="O55" s="423"/>
      <c r="P55" s="422"/>
      <c r="Q55" s="423"/>
      <c r="R55" s="422"/>
      <c r="S55" s="423"/>
      <c r="T55" s="422"/>
      <c r="U55" s="423"/>
      <c r="V55" s="422"/>
      <c r="W55" s="423"/>
      <c r="X55" s="422"/>
      <c r="Y55" s="423"/>
      <c r="Z55" s="422"/>
      <c r="AA55" s="423"/>
      <c r="AB55" s="422"/>
      <c r="AC55" s="423"/>
      <c r="AD55" s="422"/>
      <c r="AE55" s="424"/>
      <c r="AF55" s="558">
        <f t="shared" si="1"/>
        <v>0</v>
      </c>
      <c r="AG55" s="559">
        <f t="shared" si="1"/>
        <v>0</v>
      </c>
    </row>
    <row r="56" spans="2:33" ht="16.5" customHeight="1" outlineLevel="1" thickTop="1" thickBot="1" x14ac:dyDescent="0.3">
      <c r="B56" s="556"/>
      <c r="C56" s="555"/>
      <c r="D56" s="422"/>
      <c r="E56" s="423"/>
      <c r="F56" s="422"/>
      <c r="G56" s="423"/>
      <c r="H56" s="422"/>
      <c r="I56" s="423"/>
      <c r="J56" s="422"/>
      <c r="K56" s="423"/>
      <c r="L56" s="422"/>
      <c r="M56" s="423"/>
      <c r="N56" s="422"/>
      <c r="O56" s="423"/>
      <c r="P56" s="422"/>
      <c r="Q56" s="423"/>
      <c r="R56" s="422"/>
      <c r="S56" s="423"/>
      <c r="T56" s="422"/>
      <c r="U56" s="423"/>
      <c r="V56" s="422"/>
      <c r="W56" s="423"/>
      <c r="X56" s="422"/>
      <c r="Y56" s="423"/>
      <c r="Z56" s="422"/>
      <c r="AA56" s="423"/>
      <c r="AB56" s="422"/>
      <c r="AC56" s="423"/>
      <c r="AD56" s="422"/>
      <c r="AE56" s="424"/>
      <c r="AF56" s="558">
        <f t="shared" si="1"/>
        <v>0</v>
      </c>
      <c r="AG56" s="559">
        <f t="shared" si="1"/>
        <v>0</v>
      </c>
    </row>
    <row r="57" spans="2:33" ht="16.5" customHeight="1" outlineLevel="1" thickTop="1" thickBot="1" x14ac:dyDescent="0.3">
      <c r="B57" s="556"/>
      <c r="C57" s="555"/>
      <c r="D57" s="422"/>
      <c r="E57" s="423"/>
      <c r="F57" s="422"/>
      <c r="G57" s="423"/>
      <c r="H57" s="422"/>
      <c r="I57" s="423"/>
      <c r="J57" s="422"/>
      <c r="K57" s="423"/>
      <c r="L57" s="422"/>
      <c r="M57" s="423"/>
      <c r="N57" s="422"/>
      <c r="O57" s="423"/>
      <c r="P57" s="422"/>
      <c r="Q57" s="423"/>
      <c r="R57" s="422"/>
      <c r="S57" s="423"/>
      <c r="T57" s="422"/>
      <c r="U57" s="423"/>
      <c r="V57" s="422"/>
      <c r="W57" s="423"/>
      <c r="X57" s="422"/>
      <c r="Y57" s="423"/>
      <c r="Z57" s="422"/>
      <c r="AA57" s="423"/>
      <c r="AB57" s="422"/>
      <c r="AC57" s="423"/>
      <c r="AD57" s="422"/>
      <c r="AE57" s="424"/>
      <c r="AF57" s="558">
        <f t="shared" si="1"/>
        <v>0</v>
      </c>
      <c r="AG57" s="559">
        <f t="shared" si="1"/>
        <v>0</v>
      </c>
    </row>
    <row r="58" spans="2:33" ht="16.5" customHeight="1" outlineLevel="1" thickTop="1" thickBot="1" x14ac:dyDescent="0.3">
      <c r="B58" s="556"/>
      <c r="C58" s="555"/>
      <c r="D58" s="422"/>
      <c r="E58" s="423"/>
      <c r="F58" s="422"/>
      <c r="G58" s="423"/>
      <c r="H58" s="422"/>
      <c r="I58" s="423"/>
      <c r="J58" s="422"/>
      <c r="K58" s="423"/>
      <c r="L58" s="422"/>
      <c r="M58" s="423"/>
      <c r="N58" s="422"/>
      <c r="O58" s="423"/>
      <c r="P58" s="422"/>
      <c r="Q58" s="423"/>
      <c r="R58" s="422"/>
      <c r="S58" s="423"/>
      <c r="T58" s="422"/>
      <c r="U58" s="423"/>
      <c r="V58" s="422"/>
      <c r="W58" s="423"/>
      <c r="X58" s="422"/>
      <c r="Y58" s="423"/>
      <c r="Z58" s="422"/>
      <c r="AA58" s="423"/>
      <c r="AB58" s="422"/>
      <c r="AC58" s="423"/>
      <c r="AD58" s="422"/>
      <c r="AE58" s="424"/>
      <c r="AF58" s="558">
        <f t="shared" si="1"/>
        <v>0</v>
      </c>
      <c r="AG58" s="559">
        <f t="shared" si="1"/>
        <v>0</v>
      </c>
    </row>
    <row r="59" spans="2:33" ht="16.5" customHeight="1" outlineLevel="1" thickTop="1" thickBot="1" x14ac:dyDescent="0.3">
      <c r="B59" s="556"/>
      <c r="C59" s="555"/>
      <c r="D59" s="422"/>
      <c r="E59" s="423"/>
      <c r="F59" s="422"/>
      <c r="G59" s="423"/>
      <c r="H59" s="422"/>
      <c r="I59" s="423"/>
      <c r="J59" s="422"/>
      <c r="K59" s="423"/>
      <c r="L59" s="422"/>
      <c r="M59" s="423"/>
      <c r="N59" s="422"/>
      <c r="O59" s="423"/>
      <c r="P59" s="422"/>
      <c r="Q59" s="423"/>
      <c r="R59" s="422"/>
      <c r="S59" s="423"/>
      <c r="T59" s="422"/>
      <c r="U59" s="423"/>
      <c r="V59" s="422"/>
      <c r="W59" s="423"/>
      <c r="X59" s="422"/>
      <c r="Y59" s="423"/>
      <c r="Z59" s="422"/>
      <c r="AA59" s="423"/>
      <c r="AB59" s="422"/>
      <c r="AC59" s="423"/>
      <c r="AD59" s="422"/>
      <c r="AE59" s="424"/>
      <c r="AF59" s="558">
        <f t="shared" si="1"/>
        <v>0</v>
      </c>
      <c r="AG59" s="559">
        <f t="shared" si="1"/>
        <v>0</v>
      </c>
    </row>
    <row r="60" spans="2:33" ht="16.5" customHeight="1" outlineLevel="1" thickTop="1" thickBot="1" x14ac:dyDescent="0.3">
      <c r="B60" s="556"/>
      <c r="C60" s="555"/>
      <c r="D60" s="422"/>
      <c r="E60" s="423"/>
      <c r="F60" s="422"/>
      <c r="G60" s="423"/>
      <c r="H60" s="422"/>
      <c r="I60" s="423"/>
      <c r="J60" s="422"/>
      <c r="K60" s="423"/>
      <c r="L60" s="422"/>
      <c r="M60" s="423"/>
      <c r="N60" s="422"/>
      <c r="O60" s="423"/>
      <c r="P60" s="422"/>
      <c r="Q60" s="423"/>
      <c r="R60" s="422"/>
      <c r="S60" s="423"/>
      <c r="T60" s="422"/>
      <c r="U60" s="423"/>
      <c r="V60" s="422"/>
      <c r="W60" s="423"/>
      <c r="X60" s="422"/>
      <c r="Y60" s="423"/>
      <c r="Z60" s="422"/>
      <c r="AA60" s="423"/>
      <c r="AB60" s="422"/>
      <c r="AC60" s="423"/>
      <c r="AD60" s="422"/>
      <c r="AE60" s="424"/>
      <c r="AF60" s="558">
        <f t="shared" si="1"/>
        <v>0</v>
      </c>
      <c r="AG60" s="559">
        <f t="shared" si="1"/>
        <v>0</v>
      </c>
    </row>
    <row r="61" spans="2:33" ht="16.5" customHeight="1" outlineLevel="1" thickTop="1" thickBot="1" x14ac:dyDescent="0.3">
      <c r="B61" s="556"/>
      <c r="C61" s="555"/>
      <c r="D61" s="422"/>
      <c r="E61" s="423"/>
      <c r="F61" s="422"/>
      <c r="G61" s="423"/>
      <c r="H61" s="422"/>
      <c r="I61" s="423"/>
      <c r="J61" s="422"/>
      <c r="K61" s="423"/>
      <c r="L61" s="422"/>
      <c r="M61" s="423"/>
      <c r="N61" s="422"/>
      <c r="O61" s="423"/>
      <c r="P61" s="422"/>
      <c r="Q61" s="423"/>
      <c r="R61" s="422"/>
      <c r="S61" s="423"/>
      <c r="T61" s="422"/>
      <c r="U61" s="423"/>
      <c r="V61" s="422"/>
      <c r="W61" s="423"/>
      <c r="X61" s="422"/>
      <c r="Y61" s="423"/>
      <c r="Z61" s="422"/>
      <c r="AA61" s="423"/>
      <c r="AB61" s="422"/>
      <c r="AC61" s="423"/>
      <c r="AD61" s="422"/>
      <c r="AE61" s="424"/>
      <c r="AF61" s="558">
        <f t="shared" si="1"/>
        <v>0</v>
      </c>
      <c r="AG61" s="559">
        <f t="shared" si="1"/>
        <v>0</v>
      </c>
    </row>
    <row r="62" spans="2:33" ht="16.5" customHeight="1" outlineLevel="1" thickTop="1" thickBot="1" x14ac:dyDescent="0.3">
      <c r="B62" s="556"/>
      <c r="C62" s="555"/>
      <c r="D62" s="422"/>
      <c r="E62" s="423"/>
      <c r="F62" s="422"/>
      <c r="G62" s="423"/>
      <c r="H62" s="422"/>
      <c r="I62" s="423"/>
      <c r="J62" s="422"/>
      <c r="K62" s="423"/>
      <c r="L62" s="422"/>
      <c r="M62" s="423"/>
      <c r="N62" s="422"/>
      <c r="O62" s="423"/>
      <c r="P62" s="422"/>
      <c r="Q62" s="423"/>
      <c r="R62" s="422"/>
      <c r="S62" s="423"/>
      <c r="T62" s="422"/>
      <c r="U62" s="423"/>
      <c r="V62" s="422"/>
      <c r="W62" s="423"/>
      <c r="X62" s="422"/>
      <c r="Y62" s="423"/>
      <c r="Z62" s="422"/>
      <c r="AA62" s="423"/>
      <c r="AB62" s="422"/>
      <c r="AC62" s="423"/>
      <c r="AD62" s="422"/>
      <c r="AE62" s="424"/>
      <c r="AF62" s="558">
        <f t="shared" si="1"/>
        <v>0</v>
      </c>
      <c r="AG62" s="559">
        <f t="shared" si="1"/>
        <v>0</v>
      </c>
    </row>
    <row r="63" spans="2:33" ht="16.5" customHeight="1" outlineLevel="1" thickTop="1" thickBot="1" x14ac:dyDescent="0.3">
      <c r="B63" s="556"/>
      <c r="C63" s="555"/>
      <c r="D63" s="422"/>
      <c r="E63" s="423"/>
      <c r="F63" s="422"/>
      <c r="G63" s="423"/>
      <c r="H63" s="422"/>
      <c r="I63" s="423"/>
      <c r="J63" s="422"/>
      <c r="K63" s="423"/>
      <c r="L63" s="422"/>
      <c r="M63" s="423"/>
      <c r="N63" s="422"/>
      <c r="O63" s="423"/>
      <c r="P63" s="422"/>
      <c r="Q63" s="423"/>
      <c r="R63" s="422"/>
      <c r="S63" s="423"/>
      <c r="T63" s="422"/>
      <c r="U63" s="423"/>
      <c r="V63" s="422"/>
      <c r="W63" s="423"/>
      <c r="X63" s="422"/>
      <c r="Y63" s="423"/>
      <c r="Z63" s="422"/>
      <c r="AA63" s="423"/>
      <c r="AB63" s="422"/>
      <c r="AC63" s="423"/>
      <c r="AD63" s="422"/>
      <c r="AE63" s="424"/>
      <c r="AF63" s="558">
        <f t="shared" si="1"/>
        <v>0</v>
      </c>
      <c r="AG63" s="559">
        <f t="shared" si="1"/>
        <v>0</v>
      </c>
    </row>
    <row r="64" spans="2:33" ht="16.5" customHeight="1" outlineLevel="1" thickTop="1" thickBot="1" x14ac:dyDescent="0.3">
      <c r="B64" s="556" t="s">
        <v>1253</v>
      </c>
      <c r="C64" s="555"/>
      <c r="D64" s="422"/>
      <c r="E64" s="423"/>
      <c r="F64" s="422"/>
      <c r="G64" s="423"/>
      <c r="H64" s="422"/>
      <c r="I64" s="423"/>
      <c r="J64" s="422"/>
      <c r="K64" s="423"/>
      <c r="L64" s="422"/>
      <c r="M64" s="423"/>
      <c r="N64" s="422"/>
      <c r="O64" s="423"/>
      <c r="P64" s="422"/>
      <c r="Q64" s="423"/>
      <c r="R64" s="422"/>
      <c r="S64" s="423"/>
      <c r="T64" s="422"/>
      <c r="U64" s="423"/>
      <c r="V64" s="422"/>
      <c r="W64" s="423"/>
      <c r="X64" s="422"/>
      <c r="Y64" s="423"/>
      <c r="Z64" s="422"/>
      <c r="AA64" s="423"/>
      <c r="AB64" s="422"/>
      <c r="AC64" s="423"/>
      <c r="AD64" s="422"/>
      <c r="AE64" s="424"/>
      <c r="AF64" s="558">
        <f t="shared" si="1"/>
        <v>0</v>
      </c>
      <c r="AG64" s="559">
        <f t="shared" si="1"/>
        <v>0</v>
      </c>
    </row>
    <row r="65" spans="2:34" ht="16.5" customHeight="1" outlineLevel="1" thickTop="1" thickBot="1" x14ac:dyDescent="0.3">
      <c r="B65" s="556" t="s">
        <v>1254</v>
      </c>
      <c r="C65" s="555"/>
      <c r="D65" s="422"/>
      <c r="E65" s="423"/>
      <c r="F65" s="422"/>
      <c r="G65" s="423"/>
      <c r="H65" s="422"/>
      <c r="I65" s="423"/>
      <c r="J65" s="422"/>
      <c r="K65" s="423"/>
      <c r="L65" s="422"/>
      <c r="M65" s="423"/>
      <c r="N65" s="422"/>
      <c r="O65" s="423"/>
      <c r="P65" s="422"/>
      <c r="Q65" s="423"/>
      <c r="R65" s="422"/>
      <c r="S65" s="423"/>
      <c r="T65" s="422"/>
      <c r="U65" s="423"/>
      <c r="V65" s="422"/>
      <c r="W65" s="423"/>
      <c r="X65" s="422"/>
      <c r="Y65" s="423"/>
      <c r="Z65" s="422"/>
      <c r="AA65" s="423"/>
      <c r="AB65" s="422"/>
      <c r="AC65" s="423"/>
      <c r="AD65" s="422"/>
      <c r="AE65" s="424"/>
      <c r="AF65" s="558">
        <f t="shared" si="1"/>
        <v>0</v>
      </c>
      <c r="AG65" s="559">
        <f t="shared" si="1"/>
        <v>0</v>
      </c>
    </row>
    <row r="66" spans="2:34" ht="16.5" customHeight="1" outlineLevel="1" thickTop="1" thickBot="1" x14ac:dyDescent="0.3">
      <c r="B66" s="556" t="s">
        <v>1255</v>
      </c>
      <c r="C66" s="555"/>
      <c r="D66" s="422"/>
      <c r="E66" s="423"/>
      <c r="F66" s="422"/>
      <c r="G66" s="423"/>
      <c r="H66" s="422"/>
      <c r="I66" s="423"/>
      <c r="J66" s="422"/>
      <c r="K66" s="423"/>
      <c r="L66" s="422"/>
      <c r="M66" s="423"/>
      <c r="N66" s="422"/>
      <c r="O66" s="423"/>
      <c r="P66" s="422"/>
      <c r="Q66" s="423"/>
      <c r="R66" s="422"/>
      <c r="S66" s="423"/>
      <c r="T66" s="422"/>
      <c r="U66" s="423"/>
      <c r="V66" s="422"/>
      <c r="W66" s="423"/>
      <c r="X66" s="422"/>
      <c r="Y66" s="423"/>
      <c r="Z66" s="422"/>
      <c r="AA66" s="423"/>
      <c r="AB66" s="422"/>
      <c r="AC66" s="423"/>
      <c r="AD66" s="422"/>
      <c r="AE66" s="424"/>
      <c r="AF66" s="558">
        <f t="shared" si="1"/>
        <v>0</v>
      </c>
      <c r="AG66" s="559">
        <f t="shared" si="1"/>
        <v>0</v>
      </c>
    </row>
    <row r="67" spans="2:34" ht="16.5" customHeight="1" outlineLevel="1" thickTop="1" thickBot="1" x14ac:dyDescent="0.3">
      <c r="B67" s="556" t="s">
        <v>1256</v>
      </c>
      <c r="C67" s="555"/>
      <c r="D67" s="422"/>
      <c r="E67" s="423"/>
      <c r="F67" s="422"/>
      <c r="G67" s="423"/>
      <c r="H67" s="422"/>
      <c r="I67" s="423"/>
      <c r="J67" s="422"/>
      <c r="K67" s="423"/>
      <c r="L67" s="422"/>
      <c r="M67" s="423"/>
      <c r="N67" s="422"/>
      <c r="O67" s="423"/>
      <c r="P67" s="422"/>
      <c r="Q67" s="423"/>
      <c r="R67" s="422"/>
      <c r="S67" s="423"/>
      <c r="T67" s="422"/>
      <c r="U67" s="423"/>
      <c r="V67" s="422"/>
      <c r="W67" s="423"/>
      <c r="X67" s="422"/>
      <c r="Y67" s="423"/>
      <c r="Z67" s="422"/>
      <c r="AA67" s="423"/>
      <c r="AB67" s="422"/>
      <c r="AC67" s="423"/>
      <c r="AD67" s="422"/>
      <c r="AE67" s="424"/>
      <c r="AF67" s="558">
        <f t="shared" si="1"/>
        <v>0</v>
      </c>
      <c r="AG67" s="559">
        <f t="shared" si="1"/>
        <v>0</v>
      </c>
    </row>
    <row r="68" spans="2:34" ht="6.75" customHeight="1" outlineLevel="1" thickTop="1" thickBot="1" x14ac:dyDescent="0.3">
      <c r="B68" s="436"/>
      <c r="C68" s="437" t="str">
        <f>IFERROR(IF(MID(B68,1,1)="P",VLOOKUP(#REF!,[1]BD!#REF!,9,0),VLOOKUP(#REF!,[1]BD!#REF!,9,0)),"")</f>
        <v/>
      </c>
      <c r="AF68" s="414" t="str">
        <f>IF(SUM(AF48:AF67)=AF47,"","Revisar Fórmula")</f>
        <v/>
      </c>
      <c r="AG68" s="414" t="str">
        <f t="shared" ref="AG68" si="4">IF(SUM(AG48:AG67)=AG47,"","Revisar Fórmula")</f>
        <v/>
      </c>
      <c r="AH68" s="414"/>
    </row>
    <row r="69" spans="2:34" ht="16.5" customHeight="1" outlineLevel="1" thickTop="1" thickBot="1" x14ac:dyDescent="0.3">
      <c r="B69" s="434" t="s">
        <v>1110</v>
      </c>
      <c r="C69" s="435" t="str">
        <f>'PDI-03'!E63</f>
        <v>Plan operativo 3. xxxxxxxx</v>
      </c>
      <c r="D69" s="417">
        <f t="shared" ref="D69:AE69" si="5">SUM(D70:D89)</f>
        <v>0</v>
      </c>
      <c r="E69" s="418">
        <f t="shared" si="5"/>
        <v>0</v>
      </c>
      <c r="F69" s="417">
        <f t="shared" si="5"/>
        <v>0</v>
      </c>
      <c r="G69" s="418">
        <f t="shared" si="5"/>
        <v>0</v>
      </c>
      <c r="H69" s="417">
        <f t="shared" si="5"/>
        <v>0</v>
      </c>
      <c r="I69" s="418">
        <f t="shared" si="5"/>
        <v>0</v>
      </c>
      <c r="J69" s="417">
        <f t="shared" si="5"/>
        <v>0</v>
      </c>
      <c r="K69" s="418">
        <f t="shared" si="5"/>
        <v>0</v>
      </c>
      <c r="L69" s="417">
        <f t="shared" si="5"/>
        <v>0</v>
      </c>
      <c r="M69" s="418">
        <f t="shared" si="5"/>
        <v>0</v>
      </c>
      <c r="N69" s="417">
        <f t="shared" si="5"/>
        <v>0</v>
      </c>
      <c r="O69" s="418">
        <f t="shared" si="5"/>
        <v>0</v>
      </c>
      <c r="P69" s="417">
        <f t="shared" si="5"/>
        <v>0</v>
      </c>
      <c r="Q69" s="418">
        <f t="shared" si="5"/>
        <v>0</v>
      </c>
      <c r="R69" s="417">
        <f t="shared" si="5"/>
        <v>0</v>
      </c>
      <c r="S69" s="418">
        <f t="shared" si="5"/>
        <v>0</v>
      </c>
      <c r="T69" s="417">
        <f t="shared" si="5"/>
        <v>0</v>
      </c>
      <c r="U69" s="418">
        <f t="shared" si="5"/>
        <v>0</v>
      </c>
      <c r="V69" s="417">
        <f t="shared" si="5"/>
        <v>0</v>
      </c>
      <c r="W69" s="418">
        <f t="shared" si="5"/>
        <v>0</v>
      </c>
      <c r="X69" s="417">
        <f t="shared" si="5"/>
        <v>0</v>
      </c>
      <c r="Y69" s="418">
        <f t="shared" si="5"/>
        <v>0</v>
      </c>
      <c r="Z69" s="417">
        <f t="shared" si="5"/>
        <v>0</v>
      </c>
      <c r="AA69" s="418">
        <f t="shared" si="5"/>
        <v>0</v>
      </c>
      <c r="AB69" s="417">
        <f t="shared" si="5"/>
        <v>0</v>
      </c>
      <c r="AC69" s="418">
        <f t="shared" si="5"/>
        <v>0</v>
      </c>
      <c r="AD69" s="417">
        <f t="shared" si="5"/>
        <v>0</v>
      </c>
      <c r="AE69" s="419">
        <f t="shared" si="5"/>
        <v>0</v>
      </c>
      <c r="AF69" s="441">
        <f t="shared" si="1"/>
        <v>0</v>
      </c>
      <c r="AG69" s="442">
        <f t="shared" si="1"/>
        <v>0</v>
      </c>
    </row>
    <row r="70" spans="2:34" ht="16.5" customHeight="1" outlineLevel="1" thickTop="1" thickBot="1" x14ac:dyDescent="0.3">
      <c r="B70" s="556" t="s">
        <v>1257</v>
      </c>
      <c r="C70" s="555"/>
      <c r="D70" s="422"/>
      <c r="E70" s="423"/>
      <c r="F70" s="422"/>
      <c r="G70" s="423"/>
      <c r="H70" s="422"/>
      <c r="I70" s="423"/>
      <c r="J70" s="422"/>
      <c r="K70" s="423"/>
      <c r="L70" s="422"/>
      <c r="M70" s="423"/>
      <c r="N70" s="422"/>
      <c r="O70" s="423"/>
      <c r="P70" s="422"/>
      <c r="Q70" s="423"/>
      <c r="R70" s="422"/>
      <c r="S70" s="423"/>
      <c r="T70" s="422"/>
      <c r="U70" s="423"/>
      <c r="V70" s="422"/>
      <c r="W70" s="423"/>
      <c r="X70" s="422"/>
      <c r="Y70" s="423"/>
      <c r="Z70" s="422"/>
      <c r="AA70" s="423"/>
      <c r="AB70" s="422"/>
      <c r="AC70" s="423"/>
      <c r="AD70" s="422"/>
      <c r="AE70" s="424"/>
      <c r="AF70" s="558">
        <f t="shared" ref="AF70:AG133" si="6">SUMIF($D$24:$AE$24,AF$24,$D70:$AE70)</f>
        <v>0</v>
      </c>
      <c r="AG70" s="559">
        <f t="shared" si="6"/>
        <v>0</v>
      </c>
    </row>
    <row r="71" spans="2:34" ht="16.5" customHeight="1" outlineLevel="1" thickTop="1" thickBot="1" x14ac:dyDescent="0.3">
      <c r="B71" s="556" t="s">
        <v>1258</v>
      </c>
      <c r="C71" s="555"/>
      <c r="D71" s="422"/>
      <c r="E71" s="423"/>
      <c r="F71" s="422"/>
      <c r="G71" s="423"/>
      <c r="H71" s="422"/>
      <c r="I71" s="423"/>
      <c r="J71" s="422"/>
      <c r="K71" s="423"/>
      <c r="L71" s="422"/>
      <c r="M71" s="423"/>
      <c r="N71" s="422"/>
      <c r="O71" s="423"/>
      <c r="P71" s="422"/>
      <c r="Q71" s="423"/>
      <c r="R71" s="422"/>
      <c r="S71" s="423"/>
      <c r="T71" s="422"/>
      <c r="U71" s="423"/>
      <c r="V71" s="422"/>
      <c r="W71" s="423"/>
      <c r="X71" s="422"/>
      <c r="Y71" s="423"/>
      <c r="Z71" s="422"/>
      <c r="AA71" s="423"/>
      <c r="AB71" s="422"/>
      <c r="AC71" s="423"/>
      <c r="AD71" s="422"/>
      <c r="AE71" s="424"/>
      <c r="AF71" s="558">
        <f t="shared" si="6"/>
        <v>0</v>
      </c>
      <c r="AG71" s="559">
        <f t="shared" si="6"/>
        <v>0</v>
      </c>
    </row>
    <row r="72" spans="2:34" ht="16.5" customHeight="1" outlineLevel="1" thickTop="1" thickBot="1" x14ac:dyDescent="0.3">
      <c r="B72" s="556"/>
      <c r="C72" s="555"/>
      <c r="D72" s="422"/>
      <c r="E72" s="423"/>
      <c r="F72" s="422"/>
      <c r="G72" s="423"/>
      <c r="H72" s="422"/>
      <c r="I72" s="423"/>
      <c r="J72" s="422"/>
      <c r="K72" s="423"/>
      <c r="L72" s="422"/>
      <c r="M72" s="423"/>
      <c r="N72" s="422"/>
      <c r="O72" s="423"/>
      <c r="P72" s="422"/>
      <c r="Q72" s="423"/>
      <c r="R72" s="422"/>
      <c r="S72" s="423"/>
      <c r="T72" s="422"/>
      <c r="U72" s="423"/>
      <c r="V72" s="422"/>
      <c r="W72" s="423"/>
      <c r="X72" s="422"/>
      <c r="Y72" s="423"/>
      <c r="Z72" s="422"/>
      <c r="AA72" s="423"/>
      <c r="AB72" s="422"/>
      <c r="AC72" s="423"/>
      <c r="AD72" s="422"/>
      <c r="AE72" s="424"/>
      <c r="AF72" s="558">
        <f t="shared" si="6"/>
        <v>0</v>
      </c>
      <c r="AG72" s="559">
        <f t="shared" si="6"/>
        <v>0</v>
      </c>
    </row>
    <row r="73" spans="2:34" ht="16.5" customHeight="1" outlineLevel="1" thickTop="1" thickBot="1" x14ac:dyDescent="0.3">
      <c r="B73" s="556"/>
      <c r="C73" s="555"/>
      <c r="D73" s="422"/>
      <c r="E73" s="423"/>
      <c r="F73" s="422"/>
      <c r="G73" s="423"/>
      <c r="H73" s="422"/>
      <c r="I73" s="423"/>
      <c r="J73" s="422"/>
      <c r="K73" s="423"/>
      <c r="L73" s="422"/>
      <c r="M73" s="423"/>
      <c r="N73" s="422"/>
      <c r="O73" s="423"/>
      <c r="P73" s="422"/>
      <c r="Q73" s="423"/>
      <c r="R73" s="422"/>
      <c r="S73" s="423"/>
      <c r="T73" s="422"/>
      <c r="U73" s="423"/>
      <c r="V73" s="422"/>
      <c r="W73" s="423"/>
      <c r="X73" s="422"/>
      <c r="Y73" s="423"/>
      <c r="Z73" s="422"/>
      <c r="AA73" s="423"/>
      <c r="AB73" s="422"/>
      <c r="AC73" s="423"/>
      <c r="AD73" s="422"/>
      <c r="AE73" s="424"/>
      <c r="AF73" s="558">
        <f t="shared" si="6"/>
        <v>0</v>
      </c>
      <c r="AG73" s="559">
        <f t="shared" si="6"/>
        <v>0</v>
      </c>
    </row>
    <row r="74" spans="2:34" ht="16.5" customHeight="1" outlineLevel="1" thickTop="1" thickBot="1" x14ac:dyDescent="0.3">
      <c r="B74" s="556"/>
      <c r="C74" s="555"/>
      <c r="D74" s="422"/>
      <c r="E74" s="423"/>
      <c r="F74" s="422"/>
      <c r="G74" s="423"/>
      <c r="H74" s="422"/>
      <c r="I74" s="423"/>
      <c r="J74" s="422"/>
      <c r="K74" s="423"/>
      <c r="L74" s="422"/>
      <c r="M74" s="423"/>
      <c r="N74" s="422"/>
      <c r="O74" s="423"/>
      <c r="P74" s="422"/>
      <c r="Q74" s="423"/>
      <c r="R74" s="422"/>
      <c r="S74" s="423"/>
      <c r="T74" s="422"/>
      <c r="U74" s="423"/>
      <c r="V74" s="422"/>
      <c r="W74" s="423"/>
      <c r="X74" s="422"/>
      <c r="Y74" s="423"/>
      <c r="Z74" s="422"/>
      <c r="AA74" s="423"/>
      <c r="AB74" s="422"/>
      <c r="AC74" s="423"/>
      <c r="AD74" s="422"/>
      <c r="AE74" s="424"/>
      <c r="AF74" s="558">
        <f t="shared" si="6"/>
        <v>0</v>
      </c>
      <c r="AG74" s="559">
        <f t="shared" si="6"/>
        <v>0</v>
      </c>
    </row>
    <row r="75" spans="2:34" ht="16.5" customHeight="1" outlineLevel="1" thickTop="1" thickBot="1" x14ac:dyDescent="0.3">
      <c r="B75" s="556"/>
      <c r="C75" s="555"/>
      <c r="D75" s="422"/>
      <c r="E75" s="423"/>
      <c r="F75" s="422"/>
      <c r="G75" s="423"/>
      <c r="H75" s="422"/>
      <c r="I75" s="423"/>
      <c r="J75" s="422"/>
      <c r="K75" s="423"/>
      <c r="L75" s="422"/>
      <c r="M75" s="423"/>
      <c r="N75" s="422"/>
      <c r="O75" s="423"/>
      <c r="P75" s="422"/>
      <c r="Q75" s="423"/>
      <c r="R75" s="422"/>
      <c r="S75" s="423"/>
      <c r="T75" s="422"/>
      <c r="U75" s="423"/>
      <c r="V75" s="422"/>
      <c r="W75" s="423"/>
      <c r="X75" s="422"/>
      <c r="Y75" s="423"/>
      <c r="Z75" s="422"/>
      <c r="AA75" s="423"/>
      <c r="AB75" s="422"/>
      <c r="AC75" s="423"/>
      <c r="AD75" s="422"/>
      <c r="AE75" s="424"/>
      <c r="AF75" s="558">
        <f t="shared" si="6"/>
        <v>0</v>
      </c>
      <c r="AG75" s="559">
        <f t="shared" si="6"/>
        <v>0</v>
      </c>
    </row>
    <row r="76" spans="2:34" ht="16.5" customHeight="1" outlineLevel="1" thickTop="1" thickBot="1" x14ac:dyDescent="0.3">
      <c r="B76" s="556"/>
      <c r="C76" s="555"/>
      <c r="D76" s="422"/>
      <c r="E76" s="423"/>
      <c r="F76" s="422"/>
      <c r="G76" s="423"/>
      <c r="H76" s="422"/>
      <c r="I76" s="423"/>
      <c r="J76" s="422"/>
      <c r="K76" s="423"/>
      <c r="L76" s="422"/>
      <c r="M76" s="423"/>
      <c r="N76" s="422"/>
      <c r="O76" s="423"/>
      <c r="P76" s="422"/>
      <c r="Q76" s="423"/>
      <c r="R76" s="422"/>
      <c r="S76" s="423"/>
      <c r="T76" s="422"/>
      <c r="U76" s="423"/>
      <c r="V76" s="422"/>
      <c r="W76" s="423"/>
      <c r="X76" s="422"/>
      <c r="Y76" s="423"/>
      <c r="Z76" s="422"/>
      <c r="AA76" s="423"/>
      <c r="AB76" s="422"/>
      <c r="AC76" s="423"/>
      <c r="AD76" s="422"/>
      <c r="AE76" s="424"/>
      <c r="AF76" s="558">
        <f t="shared" si="6"/>
        <v>0</v>
      </c>
      <c r="AG76" s="559">
        <f t="shared" si="6"/>
        <v>0</v>
      </c>
    </row>
    <row r="77" spans="2:34" ht="16.5" customHeight="1" outlineLevel="1" thickTop="1" thickBot="1" x14ac:dyDescent="0.3">
      <c r="B77" s="556"/>
      <c r="C77" s="555"/>
      <c r="D77" s="422"/>
      <c r="E77" s="423"/>
      <c r="F77" s="422"/>
      <c r="G77" s="423"/>
      <c r="H77" s="422"/>
      <c r="I77" s="423"/>
      <c r="J77" s="422"/>
      <c r="K77" s="423"/>
      <c r="L77" s="422"/>
      <c r="M77" s="423"/>
      <c r="N77" s="422"/>
      <c r="O77" s="423"/>
      <c r="P77" s="422"/>
      <c r="Q77" s="423"/>
      <c r="R77" s="422"/>
      <c r="S77" s="423"/>
      <c r="T77" s="422"/>
      <c r="U77" s="423"/>
      <c r="V77" s="422"/>
      <c r="W77" s="423"/>
      <c r="X77" s="422"/>
      <c r="Y77" s="423"/>
      <c r="Z77" s="422"/>
      <c r="AA77" s="423"/>
      <c r="AB77" s="422"/>
      <c r="AC77" s="423"/>
      <c r="AD77" s="422"/>
      <c r="AE77" s="424"/>
      <c r="AF77" s="558">
        <f t="shared" si="6"/>
        <v>0</v>
      </c>
      <c r="AG77" s="559">
        <f t="shared" si="6"/>
        <v>0</v>
      </c>
    </row>
    <row r="78" spans="2:34" ht="16.5" customHeight="1" outlineLevel="1" thickTop="1" thickBot="1" x14ac:dyDescent="0.3">
      <c r="B78" s="556"/>
      <c r="C78" s="555"/>
      <c r="D78" s="422"/>
      <c r="E78" s="423"/>
      <c r="F78" s="422"/>
      <c r="G78" s="423"/>
      <c r="H78" s="422"/>
      <c r="I78" s="423"/>
      <c r="J78" s="422"/>
      <c r="K78" s="423"/>
      <c r="L78" s="422"/>
      <c r="M78" s="423"/>
      <c r="N78" s="422"/>
      <c r="O78" s="423"/>
      <c r="P78" s="422"/>
      <c r="Q78" s="423"/>
      <c r="R78" s="422"/>
      <c r="S78" s="423"/>
      <c r="T78" s="422"/>
      <c r="U78" s="423"/>
      <c r="V78" s="422"/>
      <c r="W78" s="423"/>
      <c r="X78" s="422"/>
      <c r="Y78" s="423"/>
      <c r="Z78" s="422"/>
      <c r="AA78" s="423"/>
      <c r="AB78" s="422"/>
      <c r="AC78" s="423"/>
      <c r="AD78" s="422"/>
      <c r="AE78" s="424"/>
      <c r="AF78" s="558">
        <f t="shared" si="6"/>
        <v>0</v>
      </c>
      <c r="AG78" s="559">
        <f t="shared" si="6"/>
        <v>0</v>
      </c>
    </row>
    <row r="79" spans="2:34" ht="16.5" customHeight="1" outlineLevel="1" thickTop="1" thickBot="1" x14ac:dyDescent="0.3">
      <c r="B79" s="556"/>
      <c r="C79" s="555"/>
      <c r="D79" s="422"/>
      <c r="E79" s="423"/>
      <c r="F79" s="422"/>
      <c r="G79" s="423"/>
      <c r="H79" s="422"/>
      <c r="I79" s="423"/>
      <c r="J79" s="422"/>
      <c r="K79" s="423"/>
      <c r="L79" s="422"/>
      <c r="M79" s="423"/>
      <c r="N79" s="422"/>
      <c r="O79" s="423"/>
      <c r="P79" s="422"/>
      <c r="Q79" s="423"/>
      <c r="R79" s="422"/>
      <c r="S79" s="423"/>
      <c r="T79" s="422"/>
      <c r="U79" s="423"/>
      <c r="V79" s="422"/>
      <c r="W79" s="423"/>
      <c r="X79" s="422"/>
      <c r="Y79" s="423"/>
      <c r="Z79" s="422"/>
      <c r="AA79" s="423"/>
      <c r="AB79" s="422"/>
      <c r="AC79" s="423"/>
      <c r="AD79" s="422"/>
      <c r="AE79" s="424"/>
      <c r="AF79" s="558">
        <f t="shared" si="6"/>
        <v>0</v>
      </c>
      <c r="AG79" s="559">
        <f t="shared" si="6"/>
        <v>0</v>
      </c>
    </row>
    <row r="80" spans="2:34" ht="16.5" customHeight="1" outlineLevel="1" thickTop="1" thickBot="1" x14ac:dyDescent="0.3">
      <c r="B80" s="556"/>
      <c r="C80" s="555"/>
      <c r="D80" s="422"/>
      <c r="E80" s="423"/>
      <c r="F80" s="422"/>
      <c r="G80" s="423"/>
      <c r="H80" s="422"/>
      <c r="I80" s="423"/>
      <c r="J80" s="422"/>
      <c r="K80" s="423"/>
      <c r="L80" s="422"/>
      <c r="M80" s="423"/>
      <c r="N80" s="422"/>
      <c r="O80" s="423"/>
      <c r="P80" s="422"/>
      <c r="Q80" s="423"/>
      <c r="R80" s="422"/>
      <c r="S80" s="423"/>
      <c r="T80" s="422"/>
      <c r="U80" s="423"/>
      <c r="V80" s="422"/>
      <c r="W80" s="423"/>
      <c r="X80" s="422"/>
      <c r="Y80" s="423"/>
      <c r="Z80" s="422"/>
      <c r="AA80" s="423"/>
      <c r="AB80" s="422"/>
      <c r="AC80" s="423"/>
      <c r="AD80" s="422"/>
      <c r="AE80" s="424"/>
      <c r="AF80" s="558">
        <f t="shared" si="6"/>
        <v>0</v>
      </c>
      <c r="AG80" s="559">
        <f t="shared" si="6"/>
        <v>0</v>
      </c>
    </row>
    <row r="81" spans="2:34" ht="16.5" customHeight="1" outlineLevel="1" thickTop="1" thickBot="1" x14ac:dyDescent="0.3">
      <c r="B81" s="556"/>
      <c r="C81" s="555"/>
      <c r="D81" s="422"/>
      <c r="E81" s="423"/>
      <c r="F81" s="422"/>
      <c r="G81" s="423"/>
      <c r="H81" s="422"/>
      <c r="I81" s="423"/>
      <c r="J81" s="422"/>
      <c r="K81" s="423"/>
      <c r="L81" s="422"/>
      <c r="M81" s="423"/>
      <c r="N81" s="422"/>
      <c r="O81" s="423"/>
      <c r="P81" s="422"/>
      <c r="Q81" s="423"/>
      <c r="R81" s="422"/>
      <c r="S81" s="423"/>
      <c r="T81" s="422"/>
      <c r="U81" s="423"/>
      <c r="V81" s="422"/>
      <c r="W81" s="423"/>
      <c r="X81" s="422"/>
      <c r="Y81" s="423"/>
      <c r="Z81" s="422"/>
      <c r="AA81" s="423"/>
      <c r="AB81" s="422"/>
      <c r="AC81" s="423"/>
      <c r="AD81" s="422"/>
      <c r="AE81" s="424"/>
      <c r="AF81" s="558">
        <f t="shared" si="6"/>
        <v>0</v>
      </c>
      <c r="AG81" s="559">
        <f t="shared" si="6"/>
        <v>0</v>
      </c>
    </row>
    <row r="82" spans="2:34" ht="16.5" customHeight="1" outlineLevel="1" thickTop="1" thickBot="1" x14ac:dyDescent="0.3">
      <c r="B82" s="556"/>
      <c r="C82" s="555"/>
      <c r="D82" s="422"/>
      <c r="E82" s="423"/>
      <c r="F82" s="422"/>
      <c r="G82" s="423"/>
      <c r="H82" s="422"/>
      <c r="I82" s="423"/>
      <c r="J82" s="422"/>
      <c r="K82" s="423"/>
      <c r="L82" s="422"/>
      <c r="M82" s="423"/>
      <c r="N82" s="422"/>
      <c r="O82" s="423"/>
      <c r="P82" s="422"/>
      <c r="Q82" s="423"/>
      <c r="R82" s="422"/>
      <c r="S82" s="423"/>
      <c r="T82" s="422"/>
      <c r="U82" s="423"/>
      <c r="V82" s="422"/>
      <c r="W82" s="423"/>
      <c r="X82" s="422"/>
      <c r="Y82" s="423"/>
      <c r="Z82" s="422"/>
      <c r="AA82" s="423"/>
      <c r="AB82" s="422"/>
      <c r="AC82" s="423"/>
      <c r="AD82" s="422"/>
      <c r="AE82" s="424"/>
      <c r="AF82" s="558">
        <f t="shared" si="6"/>
        <v>0</v>
      </c>
      <c r="AG82" s="559">
        <f t="shared" si="6"/>
        <v>0</v>
      </c>
    </row>
    <row r="83" spans="2:34" ht="16.5" customHeight="1" outlineLevel="1" thickTop="1" thickBot="1" x14ac:dyDescent="0.3">
      <c r="B83" s="556"/>
      <c r="C83" s="555"/>
      <c r="D83" s="422"/>
      <c r="E83" s="423"/>
      <c r="F83" s="422"/>
      <c r="G83" s="423"/>
      <c r="H83" s="422"/>
      <c r="I83" s="423"/>
      <c r="J83" s="422"/>
      <c r="K83" s="423"/>
      <c r="L83" s="422"/>
      <c r="M83" s="423"/>
      <c r="N83" s="422"/>
      <c r="O83" s="423"/>
      <c r="P83" s="422"/>
      <c r="Q83" s="423"/>
      <c r="R83" s="422"/>
      <c r="S83" s="423"/>
      <c r="T83" s="422"/>
      <c r="U83" s="423"/>
      <c r="V83" s="422"/>
      <c r="W83" s="423"/>
      <c r="X83" s="422"/>
      <c r="Y83" s="423"/>
      <c r="Z83" s="422"/>
      <c r="AA83" s="423"/>
      <c r="AB83" s="422"/>
      <c r="AC83" s="423"/>
      <c r="AD83" s="422"/>
      <c r="AE83" s="424"/>
      <c r="AF83" s="558">
        <f t="shared" si="6"/>
        <v>0</v>
      </c>
      <c r="AG83" s="559">
        <f t="shared" si="6"/>
        <v>0</v>
      </c>
    </row>
    <row r="84" spans="2:34" ht="16.5" customHeight="1" outlineLevel="1" thickTop="1" thickBot="1" x14ac:dyDescent="0.3">
      <c r="B84" s="556"/>
      <c r="C84" s="555"/>
      <c r="D84" s="422"/>
      <c r="E84" s="423"/>
      <c r="F84" s="422"/>
      <c r="G84" s="423"/>
      <c r="H84" s="422"/>
      <c r="I84" s="423"/>
      <c r="J84" s="422"/>
      <c r="K84" s="423"/>
      <c r="L84" s="422"/>
      <c r="M84" s="423"/>
      <c r="N84" s="422"/>
      <c r="O84" s="423"/>
      <c r="P84" s="422"/>
      <c r="Q84" s="423"/>
      <c r="R84" s="422"/>
      <c r="S84" s="423"/>
      <c r="T84" s="422"/>
      <c r="U84" s="423"/>
      <c r="V84" s="422"/>
      <c r="W84" s="423"/>
      <c r="X84" s="422"/>
      <c r="Y84" s="423"/>
      <c r="Z84" s="422"/>
      <c r="AA84" s="423"/>
      <c r="AB84" s="422"/>
      <c r="AC84" s="423"/>
      <c r="AD84" s="422"/>
      <c r="AE84" s="424"/>
      <c r="AF84" s="558">
        <f t="shared" si="6"/>
        <v>0</v>
      </c>
      <c r="AG84" s="559">
        <f t="shared" si="6"/>
        <v>0</v>
      </c>
    </row>
    <row r="85" spans="2:34" ht="16.5" customHeight="1" outlineLevel="1" thickTop="1" thickBot="1" x14ac:dyDescent="0.3">
      <c r="B85" s="556"/>
      <c r="C85" s="555"/>
      <c r="D85" s="422"/>
      <c r="E85" s="423"/>
      <c r="F85" s="422"/>
      <c r="G85" s="423"/>
      <c r="H85" s="422"/>
      <c r="I85" s="423"/>
      <c r="J85" s="422"/>
      <c r="K85" s="423"/>
      <c r="L85" s="422"/>
      <c r="M85" s="423"/>
      <c r="N85" s="422"/>
      <c r="O85" s="423"/>
      <c r="P85" s="422"/>
      <c r="Q85" s="423"/>
      <c r="R85" s="422"/>
      <c r="S85" s="423"/>
      <c r="T85" s="422"/>
      <c r="U85" s="423"/>
      <c r="V85" s="422"/>
      <c r="W85" s="423"/>
      <c r="X85" s="422"/>
      <c r="Y85" s="423"/>
      <c r="Z85" s="422"/>
      <c r="AA85" s="423"/>
      <c r="AB85" s="422"/>
      <c r="AC85" s="423"/>
      <c r="AD85" s="422"/>
      <c r="AE85" s="424"/>
      <c r="AF85" s="558">
        <f t="shared" si="6"/>
        <v>0</v>
      </c>
      <c r="AG85" s="559">
        <f t="shared" si="6"/>
        <v>0</v>
      </c>
    </row>
    <row r="86" spans="2:34" ht="16.5" customHeight="1" outlineLevel="1" thickTop="1" thickBot="1" x14ac:dyDescent="0.3">
      <c r="B86" s="556" t="s">
        <v>1259</v>
      </c>
      <c r="C86" s="555"/>
      <c r="D86" s="422"/>
      <c r="E86" s="423"/>
      <c r="F86" s="422"/>
      <c r="G86" s="423"/>
      <c r="H86" s="422"/>
      <c r="I86" s="423"/>
      <c r="J86" s="422"/>
      <c r="K86" s="423"/>
      <c r="L86" s="422"/>
      <c r="M86" s="423"/>
      <c r="N86" s="422"/>
      <c r="O86" s="423"/>
      <c r="P86" s="422"/>
      <c r="Q86" s="423"/>
      <c r="R86" s="422"/>
      <c r="S86" s="423"/>
      <c r="T86" s="422"/>
      <c r="U86" s="423"/>
      <c r="V86" s="422"/>
      <c r="W86" s="423"/>
      <c r="X86" s="422"/>
      <c r="Y86" s="423"/>
      <c r="Z86" s="422"/>
      <c r="AA86" s="423"/>
      <c r="AB86" s="422"/>
      <c r="AC86" s="423"/>
      <c r="AD86" s="422"/>
      <c r="AE86" s="424"/>
      <c r="AF86" s="558">
        <f t="shared" si="6"/>
        <v>0</v>
      </c>
      <c r="AG86" s="559">
        <f t="shared" si="6"/>
        <v>0</v>
      </c>
    </row>
    <row r="87" spans="2:34" ht="16.5" customHeight="1" outlineLevel="1" thickTop="1" thickBot="1" x14ac:dyDescent="0.3">
      <c r="B87" s="556" t="s">
        <v>1260</v>
      </c>
      <c r="C87" s="555"/>
      <c r="D87" s="422"/>
      <c r="E87" s="423"/>
      <c r="F87" s="422"/>
      <c r="G87" s="423"/>
      <c r="H87" s="422"/>
      <c r="I87" s="423"/>
      <c r="J87" s="422"/>
      <c r="K87" s="423"/>
      <c r="L87" s="422"/>
      <c r="M87" s="423"/>
      <c r="N87" s="422"/>
      <c r="O87" s="423"/>
      <c r="P87" s="422"/>
      <c r="Q87" s="423"/>
      <c r="R87" s="422"/>
      <c r="S87" s="423"/>
      <c r="T87" s="422"/>
      <c r="U87" s="423"/>
      <c r="V87" s="422"/>
      <c r="W87" s="423"/>
      <c r="X87" s="422"/>
      <c r="Y87" s="423"/>
      <c r="Z87" s="422"/>
      <c r="AA87" s="423"/>
      <c r="AB87" s="422"/>
      <c r="AC87" s="423"/>
      <c r="AD87" s="422"/>
      <c r="AE87" s="424"/>
      <c r="AF87" s="558">
        <f t="shared" si="6"/>
        <v>0</v>
      </c>
      <c r="AG87" s="559">
        <f t="shared" si="6"/>
        <v>0</v>
      </c>
    </row>
    <row r="88" spans="2:34" ht="16.5" customHeight="1" outlineLevel="1" thickTop="1" thickBot="1" x14ac:dyDescent="0.3">
      <c r="B88" s="556" t="s">
        <v>1261</v>
      </c>
      <c r="C88" s="555"/>
      <c r="D88" s="422"/>
      <c r="E88" s="423"/>
      <c r="F88" s="422"/>
      <c r="G88" s="423"/>
      <c r="H88" s="422"/>
      <c r="I88" s="423"/>
      <c r="J88" s="422"/>
      <c r="K88" s="423"/>
      <c r="L88" s="422"/>
      <c r="M88" s="423"/>
      <c r="N88" s="422"/>
      <c r="O88" s="423"/>
      <c r="P88" s="422"/>
      <c r="Q88" s="423"/>
      <c r="R88" s="422"/>
      <c r="S88" s="423"/>
      <c r="T88" s="422"/>
      <c r="U88" s="423"/>
      <c r="V88" s="422"/>
      <c r="W88" s="423"/>
      <c r="X88" s="422"/>
      <c r="Y88" s="423"/>
      <c r="Z88" s="422"/>
      <c r="AA88" s="423"/>
      <c r="AB88" s="422"/>
      <c r="AC88" s="423"/>
      <c r="AD88" s="422"/>
      <c r="AE88" s="424"/>
      <c r="AF88" s="558">
        <f t="shared" si="6"/>
        <v>0</v>
      </c>
      <c r="AG88" s="559">
        <f t="shared" si="6"/>
        <v>0</v>
      </c>
    </row>
    <row r="89" spans="2:34" ht="16.5" customHeight="1" outlineLevel="1" thickTop="1" thickBot="1" x14ac:dyDescent="0.3">
      <c r="B89" s="556" t="s">
        <v>1262</v>
      </c>
      <c r="C89" s="555"/>
      <c r="D89" s="422"/>
      <c r="E89" s="423"/>
      <c r="F89" s="422"/>
      <c r="G89" s="423"/>
      <c r="H89" s="422"/>
      <c r="I89" s="423"/>
      <c r="J89" s="422"/>
      <c r="K89" s="423"/>
      <c r="L89" s="422"/>
      <c r="M89" s="423"/>
      <c r="N89" s="422"/>
      <c r="O89" s="423"/>
      <c r="P89" s="422"/>
      <c r="Q89" s="423"/>
      <c r="R89" s="422"/>
      <c r="S89" s="423"/>
      <c r="T89" s="422"/>
      <c r="U89" s="423"/>
      <c r="V89" s="422"/>
      <c r="W89" s="423"/>
      <c r="X89" s="422"/>
      <c r="Y89" s="423"/>
      <c r="Z89" s="422"/>
      <c r="AA89" s="423"/>
      <c r="AB89" s="422"/>
      <c r="AC89" s="423"/>
      <c r="AD89" s="422"/>
      <c r="AE89" s="424"/>
      <c r="AF89" s="558">
        <f t="shared" si="6"/>
        <v>0</v>
      </c>
      <c r="AG89" s="559">
        <f t="shared" si="6"/>
        <v>0</v>
      </c>
    </row>
    <row r="90" spans="2:34" ht="6.75" customHeight="1" outlineLevel="1" thickTop="1" thickBot="1" x14ac:dyDescent="0.3">
      <c r="B90" s="436"/>
      <c r="C90" s="437"/>
      <c r="AF90" s="414" t="str">
        <f>IF(SUM(AF70:AF89)=AF69,"","Revisar Fórmula")</f>
        <v/>
      </c>
      <c r="AG90" s="414" t="str">
        <f t="shared" ref="AG90" si="7">IF(SUM(AG70:AG89)=AG69,"","Revisar Fórmula")</f>
        <v/>
      </c>
      <c r="AH90" s="414"/>
    </row>
    <row r="91" spans="2:34" ht="16.5" customHeight="1" outlineLevel="1" thickTop="1" thickBot="1" x14ac:dyDescent="0.3">
      <c r="B91" s="434" t="s">
        <v>1111</v>
      </c>
      <c r="C91" s="435" t="str">
        <f>'PDI-03'!E66</f>
        <v>Plan operativo 4. xxxxxxxx</v>
      </c>
      <c r="D91" s="417">
        <f t="shared" ref="D91:AE91" si="8">SUM(D92:D111)</f>
        <v>0</v>
      </c>
      <c r="E91" s="418">
        <f t="shared" si="8"/>
        <v>0</v>
      </c>
      <c r="F91" s="417">
        <f t="shared" si="8"/>
        <v>0</v>
      </c>
      <c r="G91" s="418">
        <f t="shared" si="8"/>
        <v>0</v>
      </c>
      <c r="H91" s="417">
        <f t="shared" si="8"/>
        <v>0</v>
      </c>
      <c r="I91" s="418">
        <f t="shared" si="8"/>
        <v>0</v>
      </c>
      <c r="J91" s="417">
        <f t="shared" si="8"/>
        <v>0</v>
      </c>
      <c r="K91" s="418">
        <f t="shared" si="8"/>
        <v>0</v>
      </c>
      <c r="L91" s="417">
        <f t="shared" si="8"/>
        <v>0</v>
      </c>
      <c r="M91" s="418">
        <f t="shared" si="8"/>
        <v>0</v>
      </c>
      <c r="N91" s="417">
        <f t="shared" si="8"/>
        <v>0</v>
      </c>
      <c r="O91" s="418">
        <f t="shared" si="8"/>
        <v>0</v>
      </c>
      <c r="P91" s="417">
        <f t="shared" si="8"/>
        <v>0</v>
      </c>
      <c r="Q91" s="418">
        <f t="shared" si="8"/>
        <v>0</v>
      </c>
      <c r="R91" s="417">
        <f t="shared" si="8"/>
        <v>0</v>
      </c>
      <c r="S91" s="418">
        <f t="shared" si="8"/>
        <v>0</v>
      </c>
      <c r="T91" s="417">
        <f t="shared" si="8"/>
        <v>0</v>
      </c>
      <c r="U91" s="418">
        <f t="shared" si="8"/>
        <v>0</v>
      </c>
      <c r="V91" s="417">
        <f t="shared" si="8"/>
        <v>0</v>
      </c>
      <c r="W91" s="418">
        <f t="shared" si="8"/>
        <v>0</v>
      </c>
      <c r="X91" s="417">
        <f t="shared" si="8"/>
        <v>0</v>
      </c>
      <c r="Y91" s="418">
        <f t="shared" si="8"/>
        <v>0</v>
      </c>
      <c r="Z91" s="417">
        <f t="shared" si="8"/>
        <v>0</v>
      </c>
      <c r="AA91" s="418">
        <f t="shared" si="8"/>
        <v>0</v>
      </c>
      <c r="AB91" s="417">
        <f t="shared" si="8"/>
        <v>0</v>
      </c>
      <c r="AC91" s="418">
        <f t="shared" si="8"/>
        <v>0</v>
      </c>
      <c r="AD91" s="417">
        <f t="shared" si="8"/>
        <v>0</v>
      </c>
      <c r="AE91" s="419">
        <f t="shared" si="8"/>
        <v>0</v>
      </c>
      <c r="AF91" s="441">
        <f t="shared" si="6"/>
        <v>0</v>
      </c>
      <c r="AG91" s="442">
        <f t="shared" si="6"/>
        <v>0</v>
      </c>
    </row>
    <row r="92" spans="2:34" ht="16.5" customHeight="1" outlineLevel="1" thickTop="1" thickBot="1" x14ac:dyDescent="0.3">
      <c r="B92" s="556" t="s">
        <v>1263</v>
      </c>
      <c r="C92" s="555"/>
      <c r="D92" s="422"/>
      <c r="E92" s="423"/>
      <c r="F92" s="422"/>
      <c r="G92" s="423"/>
      <c r="H92" s="422"/>
      <c r="I92" s="423"/>
      <c r="J92" s="422"/>
      <c r="K92" s="423"/>
      <c r="L92" s="422"/>
      <c r="M92" s="423"/>
      <c r="N92" s="422"/>
      <c r="O92" s="423"/>
      <c r="P92" s="422"/>
      <c r="Q92" s="423"/>
      <c r="R92" s="422"/>
      <c r="S92" s="423"/>
      <c r="T92" s="422"/>
      <c r="U92" s="423"/>
      <c r="V92" s="422"/>
      <c r="W92" s="423"/>
      <c r="X92" s="422"/>
      <c r="Y92" s="423"/>
      <c r="Z92" s="422"/>
      <c r="AA92" s="423"/>
      <c r="AB92" s="422"/>
      <c r="AC92" s="423"/>
      <c r="AD92" s="422"/>
      <c r="AE92" s="424"/>
      <c r="AF92" s="558">
        <f t="shared" si="6"/>
        <v>0</v>
      </c>
      <c r="AG92" s="559">
        <f t="shared" si="6"/>
        <v>0</v>
      </c>
    </row>
    <row r="93" spans="2:34" ht="16.5" customHeight="1" outlineLevel="1" thickTop="1" thickBot="1" x14ac:dyDescent="0.3">
      <c r="B93" s="556"/>
      <c r="C93" s="555"/>
      <c r="D93" s="422"/>
      <c r="E93" s="423"/>
      <c r="F93" s="422"/>
      <c r="G93" s="423"/>
      <c r="H93" s="422"/>
      <c r="I93" s="423"/>
      <c r="J93" s="422"/>
      <c r="K93" s="423"/>
      <c r="L93" s="422"/>
      <c r="M93" s="423"/>
      <c r="N93" s="422"/>
      <c r="O93" s="423"/>
      <c r="P93" s="422"/>
      <c r="Q93" s="423"/>
      <c r="R93" s="422"/>
      <c r="S93" s="423"/>
      <c r="T93" s="422"/>
      <c r="U93" s="423"/>
      <c r="V93" s="422"/>
      <c r="W93" s="423"/>
      <c r="X93" s="422"/>
      <c r="Y93" s="423"/>
      <c r="Z93" s="422"/>
      <c r="AA93" s="423"/>
      <c r="AB93" s="422"/>
      <c r="AC93" s="423"/>
      <c r="AD93" s="422"/>
      <c r="AE93" s="424"/>
      <c r="AF93" s="558">
        <f t="shared" si="6"/>
        <v>0</v>
      </c>
      <c r="AG93" s="559">
        <f t="shared" si="6"/>
        <v>0</v>
      </c>
    </row>
    <row r="94" spans="2:34" ht="16.5" customHeight="1" outlineLevel="1" thickTop="1" thickBot="1" x14ac:dyDescent="0.3">
      <c r="B94" s="556"/>
      <c r="C94" s="555"/>
      <c r="D94" s="422"/>
      <c r="E94" s="423"/>
      <c r="F94" s="422"/>
      <c r="G94" s="423"/>
      <c r="H94" s="422"/>
      <c r="I94" s="423"/>
      <c r="J94" s="422"/>
      <c r="K94" s="423"/>
      <c r="L94" s="422"/>
      <c r="M94" s="423"/>
      <c r="N94" s="422"/>
      <c r="O94" s="423"/>
      <c r="P94" s="422"/>
      <c r="Q94" s="423"/>
      <c r="R94" s="422"/>
      <c r="S94" s="423"/>
      <c r="T94" s="422"/>
      <c r="U94" s="423"/>
      <c r="V94" s="422"/>
      <c r="W94" s="423"/>
      <c r="X94" s="422"/>
      <c r="Y94" s="423"/>
      <c r="Z94" s="422"/>
      <c r="AA94" s="423"/>
      <c r="AB94" s="422"/>
      <c r="AC94" s="423"/>
      <c r="AD94" s="422"/>
      <c r="AE94" s="424"/>
      <c r="AF94" s="558">
        <f t="shared" si="6"/>
        <v>0</v>
      </c>
      <c r="AG94" s="559">
        <f t="shared" si="6"/>
        <v>0</v>
      </c>
    </row>
    <row r="95" spans="2:34" ht="16.5" customHeight="1" outlineLevel="1" thickTop="1" thickBot="1" x14ac:dyDescent="0.3">
      <c r="B95" s="556"/>
      <c r="C95" s="555"/>
      <c r="D95" s="422"/>
      <c r="E95" s="423"/>
      <c r="F95" s="422"/>
      <c r="G95" s="423"/>
      <c r="H95" s="422"/>
      <c r="I95" s="423"/>
      <c r="J95" s="422"/>
      <c r="K95" s="423"/>
      <c r="L95" s="422"/>
      <c r="M95" s="423"/>
      <c r="N95" s="422"/>
      <c r="O95" s="423"/>
      <c r="P95" s="422"/>
      <c r="Q95" s="423"/>
      <c r="R95" s="422"/>
      <c r="S95" s="423"/>
      <c r="T95" s="422"/>
      <c r="U95" s="423"/>
      <c r="V95" s="422"/>
      <c r="W95" s="423"/>
      <c r="X95" s="422"/>
      <c r="Y95" s="423"/>
      <c r="Z95" s="422"/>
      <c r="AA95" s="423"/>
      <c r="AB95" s="422"/>
      <c r="AC95" s="423"/>
      <c r="AD95" s="422"/>
      <c r="AE95" s="424"/>
      <c r="AF95" s="558">
        <f t="shared" si="6"/>
        <v>0</v>
      </c>
      <c r="AG95" s="559">
        <f t="shared" si="6"/>
        <v>0</v>
      </c>
    </row>
    <row r="96" spans="2:34" ht="16.5" customHeight="1" outlineLevel="1" thickTop="1" thickBot="1" x14ac:dyDescent="0.3">
      <c r="B96" s="556"/>
      <c r="C96" s="555"/>
      <c r="D96" s="422"/>
      <c r="E96" s="423"/>
      <c r="F96" s="422"/>
      <c r="G96" s="423"/>
      <c r="H96" s="422"/>
      <c r="I96" s="423"/>
      <c r="J96" s="422"/>
      <c r="K96" s="423"/>
      <c r="L96" s="422"/>
      <c r="M96" s="423"/>
      <c r="N96" s="422"/>
      <c r="O96" s="423"/>
      <c r="P96" s="422"/>
      <c r="Q96" s="423"/>
      <c r="R96" s="422"/>
      <c r="S96" s="423"/>
      <c r="T96" s="422"/>
      <c r="U96" s="423"/>
      <c r="V96" s="422"/>
      <c r="W96" s="423"/>
      <c r="X96" s="422"/>
      <c r="Y96" s="423"/>
      <c r="Z96" s="422"/>
      <c r="AA96" s="423"/>
      <c r="AB96" s="422"/>
      <c r="AC96" s="423"/>
      <c r="AD96" s="422"/>
      <c r="AE96" s="424"/>
      <c r="AF96" s="558">
        <f t="shared" si="6"/>
        <v>0</v>
      </c>
      <c r="AG96" s="559">
        <f t="shared" si="6"/>
        <v>0</v>
      </c>
    </row>
    <row r="97" spans="2:34" ht="16.5" customHeight="1" outlineLevel="1" thickTop="1" thickBot="1" x14ac:dyDescent="0.3">
      <c r="B97" s="556"/>
      <c r="C97" s="555"/>
      <c r="D97" s="422"/>
      <c r="E97" s="423"/>
      <c r="F97" s="422"/>
      <c r="G97" s="423"/>
      <c r="H97" s="422"/>
      <c r="I97" s="423"/>
      <c r="J97" s="422"/>
      <c r="K97" s="423"/>
      <c r="L97" s="422"/>
      <c r="M97" s="423"/>
      <c r="N97" s="422"/>
      <c r="O97" s="423"/>
      <c r="P97" s="422"/>
      <c r="Q97" s="423"/>
      <c r="R97" s="422"/>
      <c r="S97" s="423"/>
      <c r="T97" s="422"/>
      <c r="U97" s="423"/>
      <c r="V97" s="422"/>
      <c r="W97" s="423"/>
      <c r="X97" s="422"/>
      <c r="Y97" s="423"/>
      <c r="Z97" s="422"/>
      <c r="AA97" s="423"/>
      <c r="AB97" s="422"/>
      <c r="AC97" s="423"/>
      <c r="AD97" s="422"/>
      <c r="AE97" s="424"/>
      <c r="AF97" s="558">
        <f t="shared" si="6"/>
        <v>0</v>
      </c>
      <c r="AG97" s="559">
        <f t="shared" si="6"/>
        <v>0</v>
      </c>
    </row>
    <row r="98" spans="2:34" ht="16.5" customHeight="1" outlineLevel="1" thickTop="1" thickBot="1" x14ac:dyDescent="0.3">
      <c r="B98" s="556"/>
      <c r="C98" s="555"/>
      <c r="D98" s="422"/>
      <c r="E98" s="423"/>
      <c r="F98" s="422"/>
      <c r="G98" s="423"/>
      <c r="H98" s="422"/>
      <c r="I98" s="423"/>
      <c r="J98" s="422"/>
      <c r="K98" s="423"/>
      <c r="L98" s="422"/>
      <c r="M98" s="423"/>
      <c r="N98" s="422"/>
      <c r="O98" s="423"/>
      <c r="P98" s="422"/>
      <c r="Q98" s="423"/>
      <c r="R98" s="422"/>
      <c r="S98" s="423"/>
      <c r="T98" s="422"/>
      <c r="U98" s="423"/>
      <c r="V98" s="422"/>
      <c r="W98" s="423"/>
      <c r="X98" s="422"/>
      <c r="Y98" s="423"/>
      <c r="Z98" s="422"/>
      <c r="AA98" s="423"/>
      <c r="AB98" s="422"/>
      <c r="AC98" s="423"/>
      <c r="AD98" s="422"/>
      <c r="AE98" s="424"/>
      <c r="AF98" s="558">
        <f t="shared" si="6"/>
        <v>0</v>
      </c>
      <c r="AG98" s="559">
        <f t="shared" si="6"/>
        <v>0</v>
      </c>
    </row>
    <row r="99" spans="2:34" ht="16.5" customHeight="1" outlineLevel="1" thickTop="1" thickBot="1" x14ac:dyDescent="0.3">
      <c r="B99" s="556"/>
      <c r="C99" s="555"/>
      <c r="D99" s="422"/>
      <c r="E99" s="423"/>
      <c r="F99" s="422"/>
      <c r="G99" s="423"/>
      <c r="H99" s="422"/>
      <c r="I99" s="423"/>
      <c r="J99" s="422"/>
      <c r="K99" s="423"/>
      <c r="L99" s="422"/>
      <c r="M99" s="423"/>
      <c r="N99" s="422"/>
      <c r="O99" s="423"/>
      <c r="P99" s="422"/>
      <c r="Q99" s="423"/>
      <c r="R99" s="422"/>
      <c r="S99" s="423"/>
      <c r="T99" s="422"/>
      <c r="U99" s="423"/>
      <c r="V99" s="422"/>
      <c r="W99" s="423"/>
      <c r="X99" s="422"/>
      <c r="Y99" s="423"/>
      <c r="Z99" s="422"/>
      <c r="AA99" s="423"/>
      <c r="AB99" s="422"/>
      <c r="AC99" s="423"/>
      <c r="AD99" s="422"/>
      <c r="AE99" s="424"/>
      <c r="AF99" s="558">
        <f t="shared" si="6"/>
        <v>0</v>
      </c>
      <c r="AG99" s="559">
        <f t="shared" si="6"/>
        <v>0</v>
      </c>
    </row>
    <row r="100" spans="2:34" ht="16.5" customHeight="1" outlineLevel="1" thickTop="1" thickBot="1" x14ac:dyDescent="0.3">
      <c r="B100" s="556"/>
      <c r="C100" s="555"/>
      <c r="D100" s="422"/>
      <c r="E100" s="423"/>
      <c r="F100" s="422"/>
      <c r="G100" s="423"/>
      <c r="H100" s="422"/>
      <c r="I100" s="423"/>
      <c r="J100" s="422"/>
      <c r="K100" s="423"/>
      <c r="L100" s="422"/>
      <c r="M100" s="423"/>
      <c r="N100" s="422"/>
      <c r="O100" s="423"/>
      <c r="P100" s="422"/>
      <c r="Q100" s="423"/>
      <c r="R100" s="422"/>
      <c r="S100" s="423"/>
      <c r="T100" s="422"/>
      <c r="U100" s="423"/>
      <c r="V100" s="422"/>
      <c r="W100" s="423"/>
      <c r="X100" s="422"/>
      <c r="Y100" s="423"/>
      <c r="Z100" s="422"/>
      <c r="AA100" s="423"/>
      <c r="AB100" s="422"/>
      <c r="AC100" s="423"/>
      <c r="AD100" s="422"/>
      <c r="AE100" s="424"/>
      <c r="AF100" s="558">
        <f t="shared" si="6"/>
        <v>0</v>
      </c>
      <c r="AG100" s="559">
        <f t="shared" si="6"/>
        <v>0</v>
      </c>
    </row>
    <row r="101" spans="2:34" ht="16.5" customHeight="1" outlineLevel="1" thickTop="1" thickBot="1" x14ac:dyDescent="0.3">
      <c r="B101" s="556" t="s">
        <v>1264</v>
      </c>
      <c r="C101" s="555"/>
      <c r="D101" s="422"/>
      <c r="E101" s="423"/>
      <c r="F101" s="422"/>
      <c r="G101" s="423"/>
      <c r="H101" s="422"/>
      <c r="I101" s="423"/>
      <c r="J101" s="422"/>
      <c r="K101" s="423"/>
      <c r="L101" s="422"/>
      <c r="M101" s="423"/>
      <c r="N101" s="422"/>
      <c r="O101" s="423"/>
      <c r="P101" s="422"/>
      <c r="Q101" s="423"/>
      <c r="R101" s="422"/>
      <c r="S101" s="423"/>
      <c r="T101" s="422"/>
      <c r="U101" s="423"/>
      <c r="V101" s="422"/>
      <c r="W101" s="423"/>
      <c r="X101" s="422"/>
      <c r="Y101" s="423"/>
      <c r="Z101" s="422"/>
      <c r="AA101" s="423"/>
      <c r="AB101" s="422"/>
      <c r="AC101" s="423"/>
      <c r="AD101" s="422"/>
      <c r="AE101" s="424"/>
      <c r="AF101" s="558">
        <f t="shared" si="6"/>
        <v>0</v>
      </c>
      <c r="AG101" s="559">
        <f t="shared" si="6"/>
        <v>0</v>
      </c>
    </row>
    <row r="102" spans="2:34" ht="16.5" customHeight="1" outlineLevel="1" thickTop="1" thickBot="1" x14ac:dyDescent="0.3">
      <c r="B102" s="556"/>
      <c r="C102" s="555"/>
      <c r="D102" s="422"/>
      <c r="E102" s="423"/>
      <c r="F102" s="422"/>
      <c r="G102" s="423"/>
      <c r="H102" s="422"/>
      <c r="I102" s="423"/>
      <c r="J102" s="422"/>
      <c r="K102" s="423"/>
      <c r="L102" s="422"/>
      <c r="M102" s="423"/>
      <c r="N102" s="422"/>
      <c r="O102" s="423"/>
      <c r="P102" s="422"/>
      <c r="Q102" s="423"/>
      <c r="R102" s="422"/>
      <c r="S102" s="423"/>
      <c r="T102" s="422"/>
      <c r="U102" s="423"/>
      <c r="V102" s="422"/>
      <c r="W102" s="423"/>
      <c r="X102" s="422"/>
      <c r="Y102" s="423"/>
      <c r="Z102" s="422"/>
      <c r="AA102" s="423"/>
      <c r="AB102" s="422"/>
      <c r="AC102" s="423"/>
      <c r="AD102" s="422"/>
      <c r="AE102" s="424"/>
      <c r="AF102" s="558">
        <f t="shared" si="6"/>
        <v>0</v>
      </c>
      <c r="AG102" s="559">
        <f t="shared" si="6"/>
        <v>0</v>
      </c>
    </row>
    <row r="103" spans="2:34" ht="16.5" customHeight="1" outlineLevel="1" thickTop="1" thickBot="1" x14ac:dyDescent="0.3">
      <c r="B103" s="556"/>
      <c r="C103" s="555"/>
      <c r="D103" s="422"/>
      <c r="E103" s="423"/>
      <c r="F103" s="422"/>
      <c r="G103" s="423"/>
      <c r="H103" s="422"/>
      <c r="I103" s="423"/>
      <c r="J103" s="422"/>
      <c r="K103" s="423"/>
      <c r="L103" s="422"/>
      <c r="M103" s="423"/>
      <c r="N103" s="422"/>
      <c r="O103" s="423"/>
      <c r="P103" s="422"/>
      <c r="Q103" s="423"/>
      <c r="R103" s="422"/>
      <c r="S103" s="423"/>
      <c r="T103" s="422"/>
      <c r="U103" s="423"/>
      <c r="V103" s="422"/>
      <c r="W103" s="423"/>
      <c r="X103" s="422"/>
      <c r="Y103" s="423"/>
      <c r="Z103" s="422"/>
      <c r="AA103" s="423"/>
      <c r="AB103" s="422"/>
      <c r="AC103" s="423"/>
      <c r="AD103" s="422"/>
      <c r="AE103" s="424"/>
      <c r="AF103" s="558">
        <f t="shared" si="6"/>
        <v>0</v>
      </c>
      <c r="AG103" s="559">
        <f t="shared" si="6"/>
        <v>0</v>
      </c>
    </row>
    <row r="104" spans="2:34" ht="16.5" customHeight="1" outlineLevel="1" thickTop="1" thickBot="1" x14ac:dyDescent="0.3">
      <c r="B104" s="556"/>
      <c r="C104" s="555"/>
      <c r="D104" s="422"/>
      <c r="E104" s="423"/>
      <c r="F104" s="422"/>
      <c r="G104" s="423"/>
      <c r="H104" s="422"/>
      <c r="I104" s="423"/>
      <c r="J104" s="422"/>
      <c r="K104" s="423"/>
      <c r="L104" s="422"/>
      <c r="M104" s="423"/>
      <c r="N104" s="422"/>
      <c r="O104" s="423"/>
      <c r="P104" s="422"/>
      <c r="Q104" s="423"/>
      <c r="R104" s="422"/>
      <c r="S104" s="423"/>
      <c r="T104" s="422"/>
      <c r="U104" s="423"/>
      <c r="V104" s="422"/>
      <c r="W104" s="423"/>
      <c r="X104" s="422"/>
      <c r="Y104" s="423"/>
      <c r="Z104" s="422"/>
      <c r="AA104" s="423"/>
      <c r="AB104" s="422"/>
      <c r="AC104" s="423"/>
      <c r="AD104" s="422"/>
      <c r="AE104" s="424"/>
      <c r="AF104" s="558">
        <f t="shared" si="6"/>
        <v>0</v>
      </c>
      <c r="AG104" s="559">
        <f t="shared" si="6"/>
        <v>0</v>
      </c>
    </row>
    <row r="105" spans="2:34" ht="16.5" customHeight="1" outlineLevel="1" thickTop="1" thickBot="1" x14ac:dyDescent="0.3">
      <c r="B105" s="556"/>
      <c r="C105" s="555"/>
      <c r="D105" s="422"/>
      <c r="E105" s="423"/>
      <c r="F105" s="422"/>
      <c r="G105" s="423"/>
      <c r="H105" s="422"/>
      <c r="I105" s="423"/>
      <c r="J105" s="422"/>
      <c r="K105" s="423"/>
      <c r="L105" s="422"/>
      <c r="M105" s="423"/>
      <c r="N105" s="422"/>
      <c r="O105" s="423"/>
      <c r="P105" s="422"/>
      <c r="Q105" s="423"/>
      <c r="R105" s="422"/>
      <c r="S105" s="423"/>
      <c r="T105" s="422"/>
      <c r="U105" s="423"/>
      <c r="V105" s="422"/>
      <c r="W105" s="423"/>
      <c r="X105" s="422"/>
      <c r="Y105" s="423"/>
      <c r="Z105" s="422"/>
      <c r="AA105" s="423"/>
      <c r="AB105" s="422"/>
      <c r="AC105" s="423"/>
      <c r="AD105" s="422"/>
      <c r="AE105" s="424"/>
      <c r="AF105" s="558">
        <f t="shared" si="6"/>
        <v>0</v>
      </c>
      <c r="AG105" s="559">
        <f t="shared" si="6"/>
        <v>0</v>
      </c>
    </row>
    <row r="106" spans="2:34" ht="16.5" customHeight="1" outlineLevel="1" thickTop="1" thickBot="1" x14ac:dyDescent="0.3">
      <c r="B106" s="556"/>
      <c r="C106" s="555"/>
      <c r="D106" s="422"/>
      <c r="E106" s="423"/>
      <c r="F106" s="422"/>
      <c r="G106" s="423"/>
      <c r="H106" s="422"/>
      <c r="I106" s="423"/>
      <c r="J106" s="422"/>
      <c r="K106" s="423"/>
      <c r="L106" s="422"/>
      <c r="M106" s="423"/>
      <c r="N106" s="422"/>
      <c r="O106" s="423"/>
      <c r="P106" s="422"/>
      <c r="Q106" s="423"/>
      <c r="R106" s="422"/>
      <c r="S106" s="423"/>
      <c r="T106" s="422"/>
      <c r="U106" s="423"/>
      <c r="V106" s="422"/>
      <c r="W106" s="423"/>
      <c r="X106" s="422"/>
      <c r="Y106" s="423"/>
      <c r="Z106" s="422"/>
      <c r="AA106" s="423"/>
      <c r="AB106" s="422"/>
      <c r="AC106" s="423"/>
      <c r="AD106" s="422"/>
      <c r="AE106" s="424"/>
      <c r="AF106" s="558">
        <f t="shared" si="6"/>
        <v>0</v>
      </c>
      <c r="AG106" s="559">
        <f t="shared" si="6"/>
        <v>0</v>
      </c>
    </row>
    <row r="107" spans="2:34" ht="16.5" customHeight="1" outlineLevel="1" thickTop="1" thickBot="1" x14ac:dyDescent="0.3">
      <c r="B107" s="556"/>
      <c r="C107" s="555"/>
      <c r="D107" s="422"/>
      <c r="E107" s="423"/>
      <c r="F107" s="422"/>
      <c r="G107" s="423"/>
      <c r="H107" s="422"/>
      <c r="I107" s="423"/>
      <c r="J107" s="422"/>
      <c r="K107" s="423"/>
      <c r="L107" s="422"/>
      <c r="M107" s="423"/>
      <c r="N107" s="422"/>
      <c r="O107" s="423"/>
      <c r="P107" s="422"/>
      <c r="Q107" s="423"/>
      <c r="R107" s="422"/>
      <c r="S107" s="423"/>
      <c r="T107" s="422"/>
      <c r="U107" s="423"/>
      <c r="V107" s="422"/>
      <c r="W107" s="423"/>
      <c r="X107" s="422"/>
      <c r="Y107" s="423"/>
      <c r="Z107" s="422"/>
      <c r="AA107" s="423"/>
      <c r="AB107" s="422"/>
      <c r="AC107" s="423"/>
      <c r="AD107" s="422"/>
      <c r="AE107" s="424"/>
      <c r="AF107" s="558">
        <f t="shared" si="6"/>
        <v>0</v>
      </c>
      <c r="AG107" s="559">
        <f t="shared" si="6"/>
        <v>0</v>
      </c>
    </row>
    <row r="108" spans="2:34" ht="16.5" customHeight="1" outlineLevel="1" thickTop="1" thickBot="1" x14ac:dyDescent="0.3">
      <c r="B108" s="556" t="s">
        <v>1265</v>
      </c>
      <c r="C108" s="555"/>
      <c r="D108" s="422"/>
      <c r="E108" s="423"/>
      <c r="F108" s="422"/>
      <c r="G108" s="423"/>
      <c r="H108" s="422"/>
      <c r="I108" s="423"/>
      <c r="J108" s="422"/>
      <c r="K108" s="423"/>
      <c r="L108" s="422"/>
      <c r="M108" s="423"/>
      <c r="N108" s="422"/>
      <c r="O108" s="423"/>
      <c r="P108" s="422"/>
      <c r="Q108" s="423"/>
      <c r="R108" s="422"/>
      <c r="S108" s="423"/>
      <c r="T108" s="422"/>
      <c r="U108" s="423"/>
      <c r="V108" s="422"/>
      <c r="W108" s="423"/>
      <c r="X108" s="422"/>
      <c r="Y108" s="423"/>
      <c r="Z108" s="422"/>
      <c r="AA108" s="423"/>
      <c r="AB108" s="422"/>
      <c r="AC108" s="423"/>
      <c r="AD108" s="422"/>
      <c r="AE108" s="424"/>
      <c r="AF108" s="558">
        <f t="shared" si="6"/>
        <v>0</v>
      </c>
      <c r="AG108" s="559">
        <f t="shared" si="6"/>
        <v>0</v>
      </c>
    </row>
    <row r="109" spans="2:34" ht="16.5" customHeight="1" outlineLevel="1" thickTop="1" thickBot="1" x14ac:dyDescent="0.3">
      <c r="B109" s="556" t="s">
        <v>1266</v>
      </c>
      <c r="C109" s="555"/>
      <c r="D109" s="422"/>
      <c r="E109" s="423"/>
      <c r="F109" s="422"/>
      <c r="G109" s="423"/>
      <c r="H109" s="422"/>
      <c r="I109" s="423"/>
      <c r="J109" s="422"/>
      <c r="K109" s="423"/>
      <c r="L109" s="422"/>
      <c r="M109" s="423"/>
      <c r="N109" s="422"/>
      <c r="O109" s="423"/>
      <c r="P109" s="422"/>
      <c r="Q109" s="423"/>
      <c r="R109" s="422"/>
      <c r="S109" s="423"/>
      <c r="T109" s="422"/>
      <c r="U109" s="423"/>
      <c r="V109" s="422"/>
      <c r="W109" s="423"/>
      <c r="X109" s="422"/>
      <c r="Y109" s="423"/>
      <c r="Z109" s="422"/>
      <c r="AA109" s="423"/>
      <c r="AB109" s="422"/>
      <c r="AC109" s="423"/>
      <c r="AD109" s="422"/>
      <c r="AE109" s="424"/>
      <c r="AF109" s="558">
        <f t="shared" si="6"/>
        <v>0</v>
      </c>
      <c r="AG109" s="559">
        <f t="shared" si="6"/>
        <v>0</v>
      </c>
    </row>
    <row r="110" spans="2:34" ht="16.5" customHeight="1" outlineLevel="1" thickTop="1" thickBot="1" x14ac:dyDescent="0.3">
      <c r="B110" s="556" t="s">
        <v>1267</v>
      </c>
      <c r="C110" s="555"/>
      <c r="D110" s="422"/>
      <c r="E110" s="423"/>
      <c r="F110" s="422"/>
      <c r="G110" s="423"/>
      <c r="H110" s="422"/>
      <c r="I110" s="423"/>
      <c r="J110" s="422"/>
      <c r="K110" s="423"/>
      <c r="L110" s="422"/>
      <c r="M110" s="423"/>
      <c r="N110" s="422"/>
      <c r="O110" s="423"/>
      <c r="P110" s="422"/>
      <c r="Q110" s="423"/>
      <c r="R110" s="422"/>
      <c r="S110" s="423"/>
      <c r="T110" s="422"/>
      <c r="U110" s="423"/>
      <c r="V110" s="422"/>
      <c r="W110" s="423"/>
      <c r="X110" s="422"/>
      <c r="Y110" s="423"/>
      <c r="Z110" s="422"/>
      <c r="AA110" s="423"/>
      <c r="AB110" s="422"/>
      <c r="AC110" s="423"/>
      <c r="AD110" s="422"/>
      <c r="AE110" s="424"/>
      <c r="AF110" s="558">
        <f t="shared" si="6"/>
        <v>0</v>
      </c>
      <c r="AG110" s="559">
        <f t="shared" si="6"/>
        <v>0</v>
      </c>
    </row>
    <row r="111" spans="2:34" ht="16.5" customHeight="1" outlineLevel="1" thickTop="1" thickBot="1" x14ac:dyDescent="0.3">
      <c r="B111" s="556" t="s">
        <v>1268</v>
      </c>
      <c r="C111" s="555"/>
      <c r="D111" s="422"/>
      <c r="E111" s="423"/>
      <c r="F111" s="422"/>
      <c r="G111" s="423"/>
      <c r="H111" s="422"/>
      <c r="I111" s="423"/>
      <c r="J111" s="422"/>
      <c r="K111" s="423"/>
      <c r="L111" s="422"/>
      <c r="M111" s="423"/>
      <c r="N111" s="422"/>
      <c r="O111" s="423"/>
      <c r="P111" s="422"/>
      <c r="Q111" s="423"/>
      <c r="R111" s="422"/>
      <c r="S111" s="423"/>
      <c r="T111" s="422"/>
      <c r="U111" s="423"/>
      <c r="V111" s="422"/>
      <c r="W111" s="423"/>
      <c r="X111" s="422"/>
      <c r="Y111" s="423"/>
      <c r="Z111" s="422"/>
      <c r="AA111" s="423"/>
      <c r="AB111" s="422"/>
      <c r="AC111" s="423"/>
      <c r="AD111" s="422"/>
      <c r="AE111" s="424"/>
      <c r="AF111" s="558">
        <f t="shared" si="6"/>
        <v>0</v>
      </c>
      <c r="AG111" s="559">
        <f t="shared" si="6"/>
        <v>0</v>
      </c>
    </row>
    <row r="112" spans="2:34" ht="6.75" customHeight="1" outlineLevel="1" thickTop="1" thickBot="1" x14ac:dyDescent="0.3">
      <c r="B112" s="436"/>
      <c r="C112" s="437" t="str">
        <f>IFERROR(IF(MID(B112,1,1)="P",VLOOKUP(#REF!,[1]BD!#REF!,9,0),VLOOKUP(#REF!,[1]BD!#REF!,9,0)),"")</f>
        <v/>
      </c>
      <c r="AF112" s="414" t="str">
        <f>IF(SUM(AF92:AF111)=AF91,"","Revisar Fórmula")</f>
        <v/>
      </c>
      <c r="AG112" s="414" t="str">
        <f t="shared" ref="AG112" si="9">IF(SUM(AG92:AG111)=AG91,"","Revisar Fórmula")</f>
        <v/>
      </c>
      <c r="AH112" s="414"/>
    </row>
    <row r="113" spans="2:33" ht="16.5" customHeight="1" outlineLevel="1" thickTop="1" thickBot="1" x14ac:dyDescent="0.3">
      <c r="B113" s="434" t="s">
        <v>1112</v>
      </c>
      <c r="C113" s="435" t="str">
        <f>'PDI-03'!E69</f>
        <v>Plan operativo 5. xxxxxxxx</v>
      </c>
      <c r="D113" s="417">
        <f t="shared" ref="D113:AE113" si="10">SUM(D114:D133)</f>
        <v>0</v>
      </c>
      <c r="E113" s="418">
        <f t="shared" si="10"/>
        <v>0</v>
      </c>
      <c r="F113" s="417">
        <f t="shared" si="10"/>
        <v>0</v>
      </c>
      <c r="G113" s="418">
        <f t="shared" si="10"/>
        <v>0</v>
      </c>
      <c r="H113" s="417">
        <f t="shared" si="10"/>
        <v>0</v>
      </c>
      <c r="I113" s="418">
        <f t="shared" si="10"/>
        <v>0</v>
      </c>
      <c r="J113" s="417">
        <f t="shared" si="10"/>
        <v>0</v>
      </c>
      <c r="K113" s="418">
        <f t="shared" si="10"/>
        <v>0</v>
      </c>
      <c r="L113" s="417">
        <f t="shared" si="10"/>
        <v>0</v>
      </c>
      <c r="M113" s="418">
        <f t="shared" si="10"/>
        <v>0</v>
      </c>
      <c r="N113" s="417">
        <f t="shared" si="10"/>
        <v>0</v>
      </c>
      <c r="O113" s="418">
        <f t="shared" si="10"/>
        <v>0</v>
      </c>
      <c r="P113" s="417">
        <f t="shared" si="10"/>
        <v>0</v>
      </c>
      <c r="Q113" s="418">
        <f t="shared" si="10"/>
        <v>0</v>
      </c>
      <c r="R113" s="417">
        <f t="shared" si="10"/>
        <v>0</v>
      </c>
      <c r="S113" s="418">
        <f t="shared" si="10"/>
        <v>0</v>
      </c>
      <c r="T113" s="417">
        <f t="shared" si="10"/>
        <v>0</v>
      </c>
      <c r="U113" s="418">
        <f t="shared" si="10"/>
        <v>0</v>
      </c>
      <c r="V113" s="417">
        <f t="shared" si="10"/>
        <v>0</v>
      </c>
      <c r="W113" s="418">
        <f t="shared" si="10"/>
        <v>0</v>
      </c>
      <c r="X113" s="417">
        <f t="shared" si="10"/>
        <v>0</v>
      </c>
      <c r="Y113" s="418">
        <f t="shared" si="10"/>
        <v>0</v>
      </c>
      <c r="Z113" s="417">
        <f t="shared" si="10"/>
        <v>0</v>
      </c>
      <c r="AA113" s="418">
        <f t="shared" si="10"/>
        <v>0</v>
      </c>
      <c r="AB113" s="417">
        <f t="shared" si="10"/>
        <v>0</v>
      </c>
      <c r="AC113" s="418">
        <f t="shared" si="10"/>
        <v>0</v>
      </c>
      <c r="AD113" s="417">
        <f t="shared" si="10"/>
        <v>0</v>
      </c>
      <c r="AE113" s="419">
        <f t="shared" si="10"/>
        <v>0</v>
      </c>
      <c r="AF113" s="441">
        <f t="shared" si="6"/>
        <v>0</v>
      </c>
      <c r="AG113" s="442">
        <f t="shared" si="6"/>
        <v>0</v>
      </c>
    </row>
    <row r="114" spans="2:33" ht="16.5" customHeight="1" outlineLevel="1" thickTop="1" thickBot="1" x14ac:dyDescent="0.3">
      <c r="B114" s="556" t="s">
        <v>1269</v>
      </c>
      <c r="C114" s="555"/>
      <c r="D114" s="422"/>
      <c r="E114" s="423"/>
      <c r="F114" s="422"/>
      <c r="G114" s="423"/>
      <c r="H114" s="422"/>
      <c r="I114" s="423"/>
      <c r="J114" s="422"/>
      <c r="K114" s="423"/>
      <c r="L114" s="422"/>
      <c r="M114" s="423"/>
      <c r="N114" s="422"/>
      <c r="O114" s="423"/>
      <c r="P114" s="422"/>
      <c r="Q114" s="423"/>
      <c r="R114" s="422"/>
      <c r="S114" s="423"/>
      <c r="T114" s="422"/>
      <c r="U114" s="423"/>
      <c r="V114" s="422"/>
      <c r="W114" s="423"/>
      <c r="X114" s="422"/>
      <c r="Y114" s="423"/>
      <c r="Z114" s="422"/>
      <c r="AA114" s="423"/>
      <c r="AB114" s="422"/>
      <c r="AC114" s="423"/>
      <c r="AD114" s="422"/>
      <c r="AE114" s="424"/>
      <c r="AF114" s="558">
        <f t="shared" si="6"/>
        <v>0</v>
      </c>
      <c r="AG114" s="559">
        <f t="shared" si="6"/>
        <v>0</v>
      </c>
    </row>
    <row r="115" spans="2:33" ht="16.5" customHeight="1" outlineLevel="1" thickTop="1" thickBot="1" x14ac:dyDescent="0.3">
      <c r="B115" s="556" t="s">
        <v>1270</v>
      </c>
      <c r="C115" s="555"/>
      <c r="D115" s="422"/>
      <c r="E115" s="423"/>
      <c r="F115" s="422"/>
      <c r="G115" s="423"/>
      <c r="H115" s="422"/>
      <c r="I115" s="423"/>
      <c r="J115" s="422"/>
      <c r="K115" s="423"/>
      <c r="L115" s="422"/>
      <c r="M115" s="423"/>
      <c r="N115" s="422"/>
      <c r="O115" s="423"/>
      <c r="P115" s="422"/>
      <c r="Q115" s="423"/>
      <c r="R115" s="422"/>
      <c r="S115" s="423"/>
      <c r="T115" s="422"/>
      <c r="U115" s="423"/>
      <c r="V115" s="422"/>
      <c r="W115" s="423"/>
      <c r="X115" s="422"/>
      <c r="Y115" s="423"/>
      <c r="Z115" s="422"/>
      <c r="AA115" s="423"/>
      <c r="AB115" s="422"/>
      <c r="AC115" s="423"/>
      <c r="AD115" s="422"/>
      <c r="AE115" s="424"/>
      <c r="AF115" s="558">
        <f t="shared" si="6"/>
        <v>0</v>
      </c>
      <c r="AG115" s="559">
        <f t="shared" si="6"/>
        <v>0</v>
      </c>
    </row>
    <row r="116" spans="2:33" ht="16.5" customHeight="1" outlineLevel="1" thickTop="1" thickBot="1" x14ac:dyDescent="0.3">
      <c r="B116" s="556"/>
      <c r="C116" s="555"/>
      <c r="D116" s="422"/>
      <c r="E116" s="423"/>
      <c r="F116" s="422"/>
      <c r="G116" s="423"/>
      <c r="H116" s="422"/>
      <c r="I116" s="423"/>
      <c r="J116" s="422"/>
      <c r="K116" s="423"/>
      <c r="L116" s="422"/>
      <c r="M116" s="423"/>
      <c r="N116" s="422"/>
      <c r="O116" s="423"/>
      <c r="P116" s="422"/>
      <c r="Q116" s="423"/>
      <c r="R116" s="422"/>
      <c r="S116" s="423"/>
      <c r="T116" s="422"/>
      <c r="U116" s="423"/>
      <c r="V116" s="422"/>
      <c r="W116" s="423"/>
      <c r="X116" s="422"/>
      <c r="Y116" s="423"/>
      <c r="Z116" s="422"/>
      <c r="AA116" s="423"/>
      <c r="AB116" s="422"/>
      <c r="AC116" s="423"/>
      <c r="AD116" s="422"/>
      <c r="AE116" s="424"/>
      <c r="AF116" s="558">
        <f t="shared" si="6"/>
        <v>0</v>
      </c>
      <c r="AG116" s="559">
        <f t="shared" si="6"/>
        <v>0</v>
      </c>
    </row>
    <row r="117" spans="2:33" ht="16.5" customHeight="1" outlineLevel="1" thickTop="1" thickBot="1" x14ac:dyDescent="0.3">
      <c r="B117" s="556"/>
      <c r="C117" s="555"/>
      <c r="D117" s="422"/>
      <c r="E117" s="423"/>
      <c r="F117" s="422"/>
      <c r="G117" s="423"/>
      <c r="H117" s="422"/>
      <c r="I117" s="423"/>
      <c r="J117" s="422"/>
      <c r="K117" s="423"/>
      <c r="L117" s="422"/>
      <c r="M117" s="423"/>
      <c r="N117" s="422"/>
      <c r="O117" s="423"/>
      <c r="P117" s="422"/>
      <c r="Q117" s="423"/>
      <c r="R117" s="422"/>
      <c r="S117" s="423"/>
      <c r="T117" s="422"/>
      <c r="U117" s="423"/>
      <c r="V117" s="422"/>
      <c r="W117" s="423"/>
      <c r="X117" s="422"/>
      <c r="Y117" s="423"/>
      <c r="Z117" s="422"/>
      <c r="AA117" s="423"/>
      <c r="AB117" s="422"/>
      <c r="AC117" s="423"/>
      <c r="AD117" s="422"/>
      <c r="AE117" s="424"/>
      <c r="AF117" s="558">
        <f t="shared" si="6"/>
        <v>0</v>
      </c>
      <c r="AG117" s="559">
        <f t="shared" si="6"/>
        <v>0</v>
      </c>
    </row>
    <row r="118" spans="2:33" ht="16.5" customHeight="1" outlineLevel="1" thickTop="1" thickBot="1" x14ac:dyDescent="0.3">
      <c r="B118" s="556"/>
      <c r="C118" s="555"/>
      <c r="D118" s="422"/>
      <c r="E118" s="423"/>
      <c r="F118" s="422"/>
      <c r="G118" s="423"/>
      <c r="H118" s="422"/>
      <c r="I118" s="423"/>
      <c r="J118" s="422"/>
      <c r="K118" s="423"/>
      <c r="L118" s="422"/>
      <c r="M118" s="423"/>
      <c r="N118" s="422"/>
      <c r="O118" s="423"/>
      <c r="P118" s="422"/>
      <c r="Q118" s="423"/>
      <c r="R118" s="422"/>
      <c r="S118" s="423"/>
      <c r="T118" s="422"/>
      <c r="U118" s="423"/>
      <c r="V118" s="422"/>
      <c r="W118" s="423"/>
      <c r="X118" s="422"/>
      <c r="Y118" s="423"/>
      <c r="Z118" s="422"/>
      <c r="AA118" s="423"/>
      <c r="AB118" s="422"/>
      <c r="AC118" s="423"/>
      <c r="AD118" s="422"/>
      <c r="AE118" s="424"/>
      <c r="AF118" s="558">
        <f t="shared" si="6"/>
        <v>0</v>
      </c>
      <c r="AG118" s="559">
        <f t="shared" si="6"/>
        <v>0</v>
      </c>
    </row>
    <row r="119" spans="2:33" ht="16.5" customHeight="1" outlineLevel="1" thickTop="1" thickBot="1" x14ac:dyDescent="0.3">
      <c r="B119" s="556"/>
      <c r="C119" s="555"/>
      <c r="D119" s="422"/>
      <c r="E119" s="423"/>
      <c r="F119" s="422"/>
      <c r="G119" s="423"/>
      <c r="H119" s="422"/>
      <c r="I119" s="423"/>
      <c r="J119" s="422"/>
      <c r="K119" s="423"/>
      <c r="L119" s="422"/>
      <c r="M119" s="423"/>
      <c r="N119" s="422"/>
      <c r="O119" s="423"/>
      <c r="P119" s="422"/>
      <c r="Q119" s="423"/>
      <c r="R119" s="422"/>
      <c r="S119" s="423"/>
      <c r="T119" s="422"/>
      <c r="U119" s="423"/>
      <c r="V119" s="422"/>
      <c r="W119" s="423"/>
      <c r="X119" s="422"/>
      <c r="Y119" s="423"/>
      <c r="Z119" s="422"/>
      <c r="AA119" s="423"/>
      <c r="AB119" s="422"/>
      <c r="AC119" s="423"/>
      <c r="AD119" s="422"/>
      <c r="AE119" s="424"/>
      <c r="AF119" s="558">
        <f t="shared" si="6"/>
        <v>0</v>
      </c>
      <c r="AG119" s="559">
        <f t="shared" si="6"/>
        <v>0</v>
      </c>
    </row>
    <row r="120" spans="2:33" ht="16.5" customHeight="1" outlineLevel="1" thickTop="1" thickBot="1" x14ac:dyDescent="0.3">
      <c r="B120" s="556"/>
      <c r="C120" s="555"/>
      <c r="D120" s="422"/>
      <c r="E120" s="423"/>
      <c r="F120" s="422"/>
      <c r="G120" s="423"/>
      <c r="H120" s="422"/>
      <c r="I120" s="423"/>
      <c r="J120" s="422"/>
      <c r="K120" s="423"/>
      <c r="L120" s="422"/>
      <c r="M120" s="423"/>
      <c r="N120" s="422"/>
      <c r="O120" s="423"/>
      <c r="P120" s="422"/>
      <c r="Q120" s="423"/>
      <c r="R120" s="422"/>
      <c r="S120" s="423"/>
      <c r="T120" s="422"/>
      <c r="U120" s="423"/>
      <c r="V120" s="422"/>
      <c r="W120" s="423"/>
      <c r="X120" s="422"/>
      <c r="Y120" s="423"/>
      <c r="Z120" s="422"/>
      <c r="AA120" s="423"/>
      <c r="AB120" s="422"/>
      <c r="AC120" s="423"/>
      <c r="AD120" s="422"/>
      <c r="AE120" s="424"/>
      <c r="AF120" s="558">
        <f t="shared" si="6"/>
        <v>0</v>
      </c>
      <c r="AG120" s="559">
        <f t="shared" si="6"/>
        <v>0</v>
      </c>
    </row>
    <row r="121" spans="2:33" ht="16.5" customHeight="1" outlineLevel="1" thickTop="1" thickBot="1" x14ac:dyDescent="0.3">
      <c r="B121" s="556"/>
      <c r="C121" s="555"/>
      <c r="D121" s="422"/>
      <c r="E121" s="423"/>
      <c r="F121" s="422"/>
      <c r="G121" s="423"/>
      <c r="H121" s="422"/>
      <c r="I121" s="423"/>
      <c r="J121" s="422"/>
      <c r="K121" s="423"/>
      <c r="L121" s="422"/>
      <c r="M121" s="423"/>
      <c r="N121" s="422"/>
      <c r="O121" s="423"/>
      <c r="P121" s="422"/>
      <c r="Q121" s="423"/>
      <c r="R121" s="422"/>
      <c r="S121" s="423"/>
      <c r="T121" s="422"/>
      <c r="U121" s="423"/>
      <c r="V121" s="422"/>
      <c r="W121" s="423"/>
      <c r="X121" s="422"/>
      <c r="Y121" s="423"/>
      <c r="Z121" s="422"/>
      <c r="AA121" s="423"/>
      <c r="AB121" s="422"/>
      <c r="AC121" s="423"/>
      <c r="AD121" s="422"/>
      <c r="AE121" s="424"/>
      <c r="AF121" s="558">
        <f t="shared" si="6"/>
        <v>0</v>
      </c>
      <c r="AG121" s="559">
        <f t="shared" si="6"/>
        <v>0</v>
      </c>
    </row>
    <row r="122" spans="2:33" ht="16.5" customHeight="1" outlineLevel="1" thickTop="1" thickBot="1" x14ac:dyDescent="0.3">
      <c r="B122" s="556"/>
      <c r="C122" s="555"/>
      <c r="D122" s="422"/>
      <c r="E122" s="423"/>
      <c r="F122" s="422"/>
      <c r="G122" s="423"/>
      <c r="H122" s="422"/>
      <c r="I122" s="423"/>
      <c r="J122" s="422"/>
      <c r="K122" s="423"/>
      <c r="L122" s="422"/>
      <c r="M122" s="423"/>
      <c r="N122" s="422"/>
      <c r="O122" s="423"/>
      <c r="P122" s="422"/>
      <c r="Q122" s="423"/>
      <c r="R122" s="422"/>
      <c r="S122" s="423"/>
      <c r="T122" s="422"/>
      <c r="U122" s="423"/>
      <c r="V122" s="422"/>
      <c r="W122" s="423"/>
      <c r="X122" s="422"/>
      <c r="Y122" s="423"/>
      <c r="Z122" s="422"/>
      <c r="AA122" s="423"/>
      <c r="AB122" s="422"/>
      <c r="AC122" s="423"/>
      <c r="AD122" s="422"/>
      <c r="AE122" s="424"/>
      <c r="AF122" s="558">
        <f t="shared" si="6"/>
        <v>0</v>
      </c>
      <c r="AG122" s="559">
        <f t="shared" si="6"/>
        <v>0</v>
      </c>
    </row>
    <row r="123" spans="2:33" ht="16.5" customHeight="1" outlineLevel="1" thickTop="1" thickBot="1" x14ac:dyDescent="0.3">
      <c r="B123" s="556"/>
      <c r="C123" s="555"/>
      <c r="D123" s="422"/>
      <c r="E123" s="423"/>
      <c r="F123" s="422"/>
      <c r="G123" s="423"/>
      <c r="H123" s="422"/>
      <c r="I123" s="423"/>
      <c r="J123" s="422"/>
      <c r="K123" s="423"/>
      <c r="L123" s="422"/>
      <c r="M123" s="423"/>
      <c r="N123" s="422"/>
      <c r="O123" s="423"/>
      <c r="P123" s="422"/>
      <c r="Q123" s="423"/>
      <c r="R123" s="422"/>
      <c r="S123" s="423"/>
      <c r="T123" s="422"/>
      <c r="U123" s="423"/>
      <c r="V123" s="422"/>
      <c r="W123" s="423"/>
      <c r="X123" s="422"/>
      <c r="Y123" s="423"/>
      <c r="Z123" s="422"/>
      <c r="AA123" s="423"/>
      <c r="AB123" s="422"/>
      <c r="AC123" s="423"/>
      <c r="AD123" s="422"/>
      <c r="AE123" s="424"/>
      <c r="AF123" s="558">
        <f t="shared" si="6"/>
        <v>0</v>
      </c>
      <c r="AG123" s="559">
        <f t="shared" si="6"/>
        <v>0</v>
      </c>
    </row>
    <row r="124" spans="2:33" ht="16.5" customHeight="1" outlineLevel="1" thickTop="1" thickBot="1" x14ac:dyDescent="0.3">
      <c r="B124" s="556"/>
      <c r="C124" s="555"/>
      <c r="D124" s="422"/>
      <c r="E124" s="423"/>
      <c r="F124" s="422"/>
      <c r="G124" s="423"/>
      <c r="H124" s="422"/>
      <c r="I124" s="423"/>
      <c r="J124" s="422"/>
      <c r="K124" s="423"/>
      <c r="L124" s="422"/>
      <c r="M124" s="423"/>
      <c r="N124" s="422"/>
      <c r="O124" s="423"/>
      <c r="P124" s="422"/>
      <c r="Q124" s="423"/>
      <c r="R124" s="422"/>
      <c r="S124" s="423"/>
      <c r="T124" s="422"/>
      <c r="U124" s="423"/>
      <c r="V124" s="422"/>
      <c r="W124" s="423"/>
      <c r="X124" s="422"/>
      <c r="Y124" s="423"/>
      <c r="Z124" s="422"/>
      <c r="AA124" s="423"/>
      <c r="AB124" s="422"/>
      <c r="AC124" s="423"/>
      <c r="AD124" s="422"/>
      <c r="AE124" s="424"/>
      <c r="AF124" s="558">
        <f t="shared" si="6"/>
        <v>0</v>
      </c>
      <c r="AG124" s="559">
        <f t="shared" si="6"/>
        <v>0</v>
      </c>
    </row>
    <row r="125" spans="2:33" ht="16.5" customHeight="1" outlineLevel="1" thickTop="1" thickBot="1" x14ac:dyDescent="0.3">
      <c r="B125" s="556"/>
      <c r="C125" s="555"/>
      <c r="D125" s="422"/>
      <c r="E125" s="423"/>
      <c r="F125" s="422"/>
      <c r="G125" s="423"/>
      <c r="H125" s="422"/>
      <c r="I125" s="423"/>
      <c r="J125" s="422"/>
      <c r="K125" s="423"/>
      <c r="L125" s="422"/>
      <c r="M125" s="423"/>
      <c r="N125" s="422"/>
      <c r="O125" s="423"/>
      <c r="P125" s="422"/>
      <c r="Q125" s="423"/>
      <c r="R125" s="422"/>
      <c r="S125" s="423"/>
      <c r="T125" s="422"/>
      <c r="U125" s="423"/>
      <c r="V125" s="422"/>
      <c r="W125" s="423"/>
      <c r="X125" s="422"/>
      <c r="Y125" s="423"/>
      <c r="Z125" s="422"/>
      <c r="AA125" s="423"/>
      <c r="AB125" s="422"/>
      <c r="AC125" s="423"/>
      <c r="AD125" s="422"/>
      <c r="AE125" s="424"/>
      <c r="AF125" s="558">
        <f t="shared" si="6"/>
        <v>0</v>
      </c>
      <c r="AG125" s="559">
        <f t="shared" si="6"/>
        <v>0</v>
      </c>
    </row>
    <row r="126" spans="2:33" ht="16.5" customHeight="1" outlineLevel="1" thickTop="1" thickBot="1" x14ac:dyDescent="0.3">
      <c r="B126" s="556"/>
      <c r="C126" s="555"/>
      <c r="D126" s="422"/>
      <c r="E126" s="423"/>
      <c r="F126" s="422"/>
      <c r="G126" s="423"/>
      <c r="H126" s="422"/>
      <c r="I126" s="423"/>
      <c r="J126" s="422"/>
      <c r="K126" s="423"/>
      <c r="L126" s="422"/>
      <c r="M126" s="423"/>
      <c r="N126" s="422"/>
      <c r="O126" s="423"/>
      <c r="P126" s="422"/>
      <c r="Q126" s="423"/>
      <c r="R126" s="422"/>
      <c r="S126" s="423"/>
      <c r="T126" s="422"/>
      <c r="U126" s="423"/>
      <c r="V126" s="422"/>
      <c r="W126" s="423"/>
      <c r="X126" s="422"/>
      <c r="Y126" s="423"/>
      <c r="Z126" s="422"/>
      <c r="AA126" s="423"/>
      <c r="AB126" s="422"/>
      <c r="AC126" s="423"/>
      <c r="AD126" s="422"/>
      <c r="AE126" s="424"/>
      <c r="AF126" s="558">
        <f t="shared" si="6"/>
        <v>0</v>
      </c>
      <c r="AG126" s="559">
        <f t="shared" si="6"/>
        <v>0</v>
      </c>
    </row>
    <row r="127" spans="2:33" ht="16.5" customHeight="1" outlineLevel="1" thickTop="1" thickBot="1" x14ac:dyDescent="0.3">
      <c r="B127" s="556"/>
      <c r="C127" s="555"/>
      <c r="D127" s="422"/>
      <c r="E127" s="423"/>
      <c r="F127" s="422"/>
      <c r="G127" s="423"/>
      <c r="H127" s="422"/>
      <c r="I127" s="423"/>
      <c r="J127" s="422"/>
      <c r="K127" s="423"/>
      <c r="L127" s="422"/>
      <c r="M127" s="423"/>
      <c r="N127" s="422"/>
      <c r="O127" s="423"/>
      <c r="P127" s="422"/>
      <c r="Q127" s="423"/>
      <c r="R127" s="422"/>
      <c r="S127" s="423"/>
      <c r="T127" s="422"/>
      <c r="U127" s="423"/>
      <c r="V127" s="422"/>
      <c r="W127" s="423"/>
      <c r="X127" s="422"/>
      <c r="Y127" s="423"/>
      <c r="Z127" s="422"/>
      <c r="AA127" s="423"/>
      <c r="AB127" s="422"/>
      <c r="AC127" s="423"/>
      <c r="AD127" s="422"/>
      <c r="AE127" s="424"/>
      <c r="AF127" s="558">
        <f t="shared" si="6"/>
        <v>0</v>
      </c>
      <c r="AG127" s="559">
        <f t="shared" si="6"/>
        <v>0</v>
      </c>
    </row>
    <row r="128" spans="2:33" ht="16.5" customHeight="1" outlineLevel="1" thickTop="1" thickBot="1" x14ac:dyDescent="0.3">
      <c r="B128" s="556"/>
      <c r="C128" s="555"/>
      <c r="D128" s="422"/>
      <c r="E128" s="423"/>
      <c r="F128" s="422"/>
      <c r="G128" s="423"/>
      <c r="H128" s="422"/>
      <c r="I128" s="423"/>
      <c r="J128" s="422"/>
      <c r="K128" s="423"/>
      <c r="L128" s="422"/>
      <c r="M128" s="423"/>
      <c r="N128" s="422"/>
      <c r="O128" s="423"/>
      <c r="P128" s="422"/>
      <c r="Q128" s="423"/>
      <c r="R128" s="422"/>
      <c r="S128" s="423"/>
      <c r="T128" s="422"/>
      <c r="U128" s="423"/>
      <c r="V128" s="422"/>
      <c r="W128" s="423"/>
      <c r="X128" s="422"/>
      <c r="Y128" s="423"/>
      <c r="Z128" s="422"/>
      <c r="AA128" s="423"/>
      <c r="AB128" s="422"/>
      <c r="AC128" s="423"/>
      <c r="AD128" s="422"/>
      <c r="AE128" s="424"/>
      <c r="AF128" s="558">
        <f t="shared" si="6"/>
        <v>0</v>
      </c>
      <c r="AG128" s="559">
        <f t="shared" si="6"/>
        <v>0</v>
      </c>
    </row>
    <row r="129" spans="2:37" ht="16.5" customHeight="1" outlineLevel="1" thickTop="1" thickBot="1" x14ac:dyDescent="0.3">
      <c r="B129" s="556"/>
      <c r="C129" s="555"/>
      <c r="D129" s="422"/>
      <c r="E129" s="423"/>
      <c r="F129" s="422"/>
      <c r="G129" s="423"/>
      <c r="H129" s="422"/>
      <c r="I129" s="423"/>
      <c r="J129" s="422"/>
      <c r="K129" s="423"/>
      <c r="L129" s="422"/>
      <c r="M129" s="423"/>
      <c r="N129" s="422"/>
      <c r="O129" s="423"/>
      <c r="P129" s="422"/>
      <c r="Q129" s="423"/>
      <c r="R129" s="422"/>
      <c r="S129" s="423"/>
      <c r="T129" s="422"/>
      <c r="U129" s="423"/>
      <c r="V129" s="422"/>
      <c r="W129" s="423"/>
      <c r="X129" s="422"/>
      <c r="Y129" s="423"/>
      <c r="Z129" s="422"/>
      <c r="AA129" s="423"/>
      <c r="AB129" s="422"/>
      <c r="AC129" s="423"/>
      <c r="AD129" s="422"/>
      <c r="AE129" s="424"/>
      <c r="AF129" s="558">
        <f t="shared" si="6"/>
        <v>0</v>
      </c>
      <c r="AG129" s="559">
        <f t="shared" si="6"/>
        <v>0</v>
      </c>
    </row>
    <row r="130" spans="2:37" ht="16.5" customHeight="1" outlineLevel="1" thickTop="1" thickBot="1" x14ac:dyDescent="0.3">
      <c r="B130" s="556" t="s">
        <v>1271</v>
      </c>
      <c r="C130" s="555"/>
      <c r="D130" s="422"/>
      <c r="E130" s="423"/>
      <c r="F130" s="422"/>
      <c r="G130" s="423"/>
      <c r="H130" s="422"/>
      <c r="I130" s="423"/>
      <c r="J130" s="422"/>
      <c r="K130" s="423"/>
      <c r="L130" s="422"/>
      <c r="M130" s="423"/>
      <c r="N130" s="422"/>
      <c r="O130" s="423"/>
      <c r="P130" s="422"/>
      <c r="Q130" s="423"/>
      <c r="R130" s="422"/>
      <c r="S130" s="423"/>
      <c r="T130" s="422"/>
      <c r="U130" s="423"/>
      <c r="V130" s="422"/>
      <c r="W130" s="423"/>
      <c r="X130" s="422"/>
      <c r="Y130" s="423"/>
      <c r="Z130" s="422"/>
      <c r="AA130" s="423"/>
      <c r="AB130" s="422"/>
      <c r="AC130" s="423"/>
      <c r="AD130" s="422"/>
      <c r="AE130" s="424"/>
      <c r="AF130" s="558">
        <f t="shared" si="6"/>
        <v>0</v>
      </c>
      <c r="AG130" s="559">
        <f t="shared" si="6"/>
        <v>0</v>
      </c>
    </row>
    <row r="131" spans="2:37" ht="17.25" customHeight="1" outlineLevel="1" thickTop="1" thickBot="1" x14ac:dyDescent="0.3">
      <c r="B131" s="556" t="s">
        <v>1272</v>
      </c>
      <c r="C131" s="555"/>
      <c r="D131" s="422"/>
      <c r="E131" s="423"/>
      <c r="F131" s="422"/>
      <c r="G131" s="423"/>
      <c r="H131" s="422"/>
      <c r="I131" s="423"/>
      <c r="J131" s="422"/>
      <c r="K131" s="423"/>
      <c r="L131" s="422"/>
      <c r="M131" s="423"/>
      <c r="N131" s="422"/>
      <c r="O131" s="423"/>
      <c r="P131" s="422"/>
      <c r="Q131" s="423"/>
      <c r="R131" s="422"/>
      <c r="S131" s="423"/>
      <c r="T131" s="422"/>
      <c r="U131" s="423"/>
      <c r="V131" s="422"/>
      <c r="W131" s="423"/>
      <c r="X131" s="422"/>
      <c r="Y131" s="423"/>
      <c r="Z131" s="422"/>
      <c r="AA131" s="423"/>
      <c r="AB131" s="422"/>
      <c r="AC131" s="423"/>
      <c r="AD131" s="422"/>
      <c r="AE131" s="424"/>
      <c r="AF131" s="558">
        <f t="shared" si="6"/>
        <v>0</v>
      </c>
      <c r="AG131" s="559">
        <f t="shared" si="6"/>
        <v>0</v>
      </c>
    </row>
    <row r="132" spans="2:37" ht="16.5" customHeight="1" outlineLevel="1" thickTop="1" thickBot="1" x14ac:dyDescent="0.3">
      <c r="B132" s="556" t="s">
        <v>1273</v>
      </c>
      <c r="C132" s="555"/>
      <c r="D132" s="422"/>
      <c r="E132" s="423"/>
      <c r="F132" s="422"/>
      <c r="G132" s="423"/>
      <c r="H132" s="422"/>
      <c r="I132" s="423"/>
      <c r="J132" s="422"/>
      <c r="K132" s="423"/>
      <c r="L132" s="422"/>
      <c r="M132" s="423"/>
      <c r="N132" s="422"/>
      <c r="O132" s="423"/>
      <c r="P132" s="422"/>
      <c r="Q132" s="423"/>
      <c r="R132" s="422"/>
      <c r="S132" s="423"/>
      <c r="T132" s="422"/>
      <c r="U132" s="423"/>
      <c r="V132" s="422"/>
      <c r="W132" s="423"/>
      <c r="X132" s="422"/>
      <c r="Y132" s="423"/>
      <c r="Z132" s="422"/>
      <c r="AA132" s="423"/>
      <c r="AB132" s="422"/>
      <c r="AC132" s="423"/>
      <c r="AD132" s="422"/>
      <c r="AE132" s="424"/>
      <c r="AF132" s="558">
        <f t="shared" si="6"/>
        <v>0</v>
      </c>
      <c r="AG132" s="559">
        <f t="shared" si="6"/>
        <v>0</v>
      </c>
    </row>
    <row r="133" spans="2:37" ht="16.5" customHeight="1" outlineLevel="1" thickTop="1" thickBot="1" x14ac:dyDescent="0.3">
      <c r="B133" s="556" t="s">
        <v>1274</v>
      </c>
      <c r="C133" s="555"/>
      <c r="D133" s="422"/>
      <c r="E133" s="423"/>
      <c r="F133" s="422"/>
      <c r="G133" s="423"/>
      <c r="H133" s="422"/>
      <c r="I133" s="423"/>
      <c r="J133" s="422"/>
      <c r="K133" s="423"/>
      <c r="L133" s="422"/>
      <c r="M133" s="423"/>
      <c r="N133" s="422"/>
      <c r="O133" s="423"/>
      <c r="P133" s="422"/>
      <c r="Q133" s="423"/>
      <c r="R133" s="422"/>
      <c r="S133" s="423"/>
      <c r="T133" s="422"/>
      <c r="U133" s="423"/>
      <c r="V133" s="422"/>
      <c r="W133" s="423"/>
      <c r="X133" s="422"/>
      <c r="Y133" s="423"/>
      <c r="Z133" s="422"/>
      <c r="AA133" s="423"/>
      <c r="AB133" s="422"/>
      <c r="AC133" s="423"/>
      <c r="AD133" s="422"/>
      <c r="AE133" s="424"/>
      <c r="AF133" s="558">
        <f t="shared" si="6"/>
        <v>0</v>
      </c>
      <c r="AG133" s="559">
        <f t="shared" si="6"/>
        <v>0</v>
      </c>
    </row>
    <row r="134" spans="2:37" ht="16.5" customHeight="1" thickTop="1" thickBot="1" x14ac:dyDescent="0.3">
      <c r="C134" s="493"/>
      <c r="R134" s="431"/>
      <c r="S134" s="431"/>
      <c r="T134" s="431"/>
      <c r="U134" s="431"/>
      <c r="V134" s="431"/>
      <c r="AF134" s="414" t="str">
        <f>IF(SUM(AF114:AF133)=AF113,"","Revisar Fórmula")</f>
        <v/>
      </c>
      <c r="AG134" s="414" t="str">
        <f t="shared" ref="AG134" si="11">IF(SUM(AG114:AG133)=AG113,"","Revisar Fórmula")</f>
        <v/>
      </c>
      <c r="AH134" s="414"/>
    </row>
    <row r="135" spans="2:37" ht="90" hidden="1" thickBot="1" x14ac:dyDescent="0.3">
      <c r="B135" s="436"/>
      <c r="C135" s="493"/>
      <c r="D135" s="406" t="str">
        <f>+D136&amp;D137</f>
        <v>Contratación de PersonalR.INV</v>
      </c>
      <c r="E135" s="406" t="str">
        <f>+D136&amp;E137</f>
        <v>Contratación de PersonalR.AG</v>
      </c>
      <c r="F135" s="406" t="str">
        <f>+F136&amp;F137</f>
        <v>Compra de equipoR.INV</v>
      </c>
      <c r="G135" s="406" t="str">
        <f>+F136&amp;G137</f>
        <v>Compra de equipoR.AG</v>
      </c>
      <c r="H135" s="406" t="str">
        <f>+H136&amp;H137</f>
        <v>SegurosR.INV</v>
      </c>
      <c r="I135" s="406" t="str">
        <f>+H136&amp;I137</f>
        <v>SegurosR.AG</v>
      </c>
      <c r="J135" s="406" t="str">
        <f>+J136&amp;J137</f>
        <v>Servicios de mantenimientoR.INV</v>
      </c>
      <c r="K135" s="406" t="str">
        <f>+J136&amp;K137</f>
        <v>Servicios de mantenimientoR.AG</v>
      </c>
      <c r="L135" s="406" t="str">
        <f>+L136&amp;L137</f>
        <v>MaterialesR.INV</v>
      </c>
      <c r="M135" s="406" t="str">
        <f>+L136&amp;M137</f>
        <v>MaterialesR.AG</v>
      </c>
      <c r="N135" s="406" t="str">
        <f>+N136&amp;N137</f>
        <v>Impresos y publicacionesR.INV</v>
      </c>
      <c r="O135" s="406" t="str">
        <f>+N136&amp;O137</f>
        <v>Impresos y publicacionesR.AG</v>
      </c>
      <c r="P135" s="406" t="str">
        <f>+P136&amp;P137</f>
        <v>Libros y/o revistasR.INV</v>
      </c>
      <c r="Q135" s="406" t="str">
        <f>+P136&amp;Q137</f>
        <v>Libros y/o revistasR.AG</v>
      </c>
      <c r="R135" s="406" t="str">
        <f>+R136&amp;R137</f>
        <v>Comunicación y transporteR.INV</v>
      </c>
      <c r="S135" s="406" t="str">
        <f>+R136&amp;S137</f>
        <v>Comunicación y transporteR.AG</v>
      </c>
      <c r="T135" s="406" t="str">
        <f>+T136&amp;T137</f>
        <v>ArrendamientoR.INV</v>
      </c>
      <c r="U135" s="406" t="str">
        <f>+T136&amp;U137</f>
        <v>ArrendamientoR.AG</v>
      </c>
      <c r="V135" s="406" t="str">
        <f>+V136&amp;V137</f>
        <v>ImpuestosR.INV</v>
      </c>
      <c r="W135" s="406" t="str">
        <f>+V136&amp;W137</f>
        <v>ImpuestosR.AG</v>
      </c>
      <c r="X135" s="406" t="str">
        <f>+X136&amp;X137</f>
        <v>Servicios públicosR.INV</v>
      </c>
      <c r="Y135" s="406" t="str">
        <f>+X136&amp;Y137</f>
        <v>Servicios públicosR.AG</v>
      </c>
      <c r="Z135" s="406" t="str">
        <f>+Z136&amp;Z137</f>
        <v>ViáticosR.INV</v>
      </c>
      <c r="AA135" s="406" t="str">
        <f>+Z136&amp;AA137</f>
        <v>ViáticosR.AG</v>
      </c>
      <c r="AB135" s="406" t="str">
        <f>+AB136&amp;AB137</f>
        <v>CapacitaciónR.INV</v>
      </c>
      <c r="AC135" s="406" t="str">
        <f>+AB136&amp;AC137</f>
        <v>CapacitaciónR.AG</v>
      </c>
      <c r="AD135" s="406" t="str">
        <f>+AD136&amp;AD137</f>
        <v>Estudiantes (seguros)R.INV</v>
      </c>
      <c r="AE135" s="406" t="str">
        <f>+AD136&amp;AE137</f>
        <v>Estudiantes (seguros)R.AG</v>
      </c>
      <c r="AF135" s="406" t="str">
        <f>+AF136&amp;AF137</f>
        <v>TOTAL 2020R.INV</v>
      </c>
      <c r="AG135" s="406" t="str">
        <f>+AF136&amp;AG137</f>
        <v>TOTAL 2020R.AG</v>
      </c>
      <c r="AH135" s="406" t="str">
        <f>+AH136&amp;AH137</f>
        <v>TOTAL</v>
      </c>
      <c r="AI135" s="406" t="str">
        <f>+AH136&amp;AI137</f>
        <v/>
      </c>
      <c r="AJ135" s="406" t="str">
        <f>+AJ136&amp;AJ137</f>
        <v/>
      </c>
      <c r="AK135" s="406" t="str">
        <f>+AJ136&amp;AK137</f>
        <v/>
      </c>
    </row>
    <row r="136" spans="2:37" ht="33" customHeight="1" outlineLevel="1" thickTop="1" thickBot="1" x14ac:dyDescent="0.3">
      <c r="B136" s="443"/>
      <c r="C136" s="443" t="s">
        <v>1127</v>
      </c>
      <c r="D136" s="745" t="s">
        <v>1095</v>
      </c>
      <c r="E136" s="746"/>
      <c r="F136" s="745" t="s">
        <v>1096</v>
      </c>
      <c r="G136" s="746"/>
      <c r="H136" s="745" t="s">
        <v>1097</v>
      </c>
      <c r="I136" s="746"/>
      <c r="J136" s="745" t="s">
        <v>1098</v>
      </c>
      <c r="K136" s="746"/>
      <c r="L136" s="745" t="s">
        <v>1099</v>
      </c>
      <c r="M136" s="746"/>
      <c r="N136" s="745" t="s">
        <v>1100</v>
      </c>
      <c r="O136" s="746"/>
      <c r="P136" s="745" t="s">
        <v>178</v>
      </c>
      <c r="Q136" s="746"/>
      <c r="R136" s="745" t="s">
        <v>1101</v>
      </c>
      <c r="S136" s="746"/>
      <c r="T136" s="745" t="s">
        <v>1102</v>
      </c>
      <c r="U136" s="746"/>
      <c r="V136" s="745" t="s">
        <v>1103</v>
      </c>
      <c r="W136" s="746"/>
      <c r="X136" s="745" t="s">
        <v>1104</v>
      </c>
      <c r="Y136" s="746"/>
      <c r="Z136" s="745" t="s">
        <v>1105</v>
      </c>
      <c r="AA136" s="746"/>
      <c r="AB136" s="745" t="s">
        <v>1106</v>
      </c>
      <c r="AC136" s="746"/>
      <c r="AD136" s="745" t="s">
        <v>1107</v>
      </c>
      <c r="AE136" s="746"/>
      <c r="AF136" s="748" t="s">
        <v>1122</v>
      </c>
      <c r="AG136" s="749"/>
      <c r="AH136" s="750"/>
    </row>
    <row r="137" spans="2:37" ht="16.5" customHeight="1" outlineLevel="1" thickTop="1" thickBot="1" x14ac:dyDescent="0.3">
      <c r="B137" s="757" t="s">
        <v>1114</v>
      </c>
      <c r="C137" s="758" t="s">
        <v>1114</v>
      </c>
      <c r="D137" s="408" t="s">
        <v>1120</v>
      </c>
      <c r="E137" s="409" t="s">
        <v>1121</v>
      </c>
      <c r="F137" s="408" t="s">
        <v>1120</v>
      </c>
      <c r="G137" s="409" t="s">
        <v>1121</v>
      </c>
      <c r="H137" s="408" t="s">
        <v>1120</v>
      </c>
      <c r="I137" s="409" t="s">
        <v>1121</v>
      </c>
      <c r="J137" s="408" t="s">
        <v>1120</v>
      </c>
      <c r="K137" s="409" t="s">
        <v>1121</v>
      </c>
      <c r="L137" s="408" t="s">
        <v>1120</v>
      </c>
      <c r="M137" s="409" t="s">
        <v>1121</v>
      </c>
      <c r="N137" s="408" t="s">
        <v>1120</v>
      </c>
      <c r="O137" s="409" t="s">
        <v>1121</v>
      </c>
      <c r="P137" s="408" t="s">
        <v>1120</v>
      </c>
      <c r="Q137" s="409" t="s">
        <v>1121</v>
      </c>
      <c r="R137" s="408" t="s">
        <v>1120</v>
      </c>
      <c r="S137" s="409" t="s">
        <v>1121</v>
      </c>
      <c r="T137" s="408" t="s">
        <v>1120</v>
      </c>
      <c r="U137" s="409" t="s">
        <v>1121</v>
      </c>
      <c r="V137" s="408" t="s">
        <v>1120</v>
      </c>
      <c r="W137" s="409" t="s">
        <v>1121</v>
      </c>
      <c r="X137" s="408" t="s">
        <v>1120</v>
      </c>
      <c r="Y137" s="409" t="s">
        <v>1121</v>
      </c>
      <c r="Z137" s="408" t="s">
        <v>1120</v>
      </c>
      <c r="AA137" s="409" t="s">
        <v>1121</v>
      </c>
      <c r="AB137" s="408" t="s">
        <v>1120</v>
      </c>
      <c r="AC137" s="409" t="s">
        <v>1121</v>
      </c>
      <c r="AD137" s="408" t="s">
        <v>1120</v>
      </c>
      <c r="AE137" s="410" t="s">
        <v>1121</v>
      </c>
      <c r="AF137" s="393" t="s">
        <v>1120</v>
      </c>
      <c r="AG137" s="394" t="s">
        <v>1121</v>
      </c>
      <c r="AH137" s="398" t="s">
        <v>1113</v>
      </c>
    </row>
    <row r="138" spans="2:37" ht="16.5" customHeight="1" outlineLevel="1" thickTop="1" thickBot="1" x14ac:dyDescent="0.3">
      <c r="B138" s="434" t="s">
        <v>1108</v>
      </c>
      <c r="C138" s="500" t="str">
        <f>+$C$25</f>
        <v>Plan operativo 1. xxxxxxxx</v>
      </c>
      <c r="D138" s="411">
        <f t="shared" ref="D138:M142" si="12">+INDEX($D$23:$AK$133,MATCH($C138,$C$23:$C$133,0),MATCH(D$135,$D$22:$AK$22,0))</f>
        <v>0</v>
      </c>
      <c r="E138" s="412">
        <f t="shared" si="12"/>
        <v>0</v>
      </c>
      <c r="F138" s="411">
        <f t="shared" si="12"/>
        <v>0</v>
      </c>
      <c r="G138" s="412">
        <f t="shared" si="12"/>
        <v>0</v>
      </c>
      <c r="H138" s="411">
        <f t="shared" si="12"/>
        <v>0</v>
      </c>
      <c r="I138" s="412">
        <f t="shared" si="12"/>
        <v>0</v>
      </c>
      <c r="J138" s="411">
        <f t="shared" si="12"/>
        <v>0</v>
      </c>
      <c r="K138" s="412">
        <f t="shared" si="12"/>
        <v>0</v>
      </c>
      <c r="L138" s="411">
        <f t="shared" si="12"/>
        <v>0</v>
      </c>
      <c r="M138" s="412">
        <f t="shared" si="12"/>
        <v>0</v>
      </c>
      <c r="N138" s="411">
        <f t="shared" ref="N138:W142" si="13">+INDEX($D$23:$AK$133,MATCH($C138,$C$23:$C$133,0),MATCH(N$135,$D$22:$AK$22,0))</f>
        <v>0</v>
      </c>
      <c r="O138" s="412">
        <f t="shared" si="13"/>
        <v>0</v>
      </c>
      <c r="P138" s="411">
        <f t="shared" si="13"/>
        <v>0</v>
      </c>
      <c r="Q138" s="412">
        <f t="shared" si="13"/>
        <v>0</v>
      </c>
      <c r="R138" s="411">
        <f t="shared" si="13"/>
        <v>0</v>
      </c>
      <c r="S138" s="412">
        <f t="shared" si="13"/>
        <v>0</v>
      </c>
      <c r="T138" s="411">
        <f t="shared" si="13"/>
        <v>0</v>
      </c>
      <c r="U138" s="412">
        <f t="shared" si="13"/>
        <v>0</v>
      </c>
      <c r="V138" s="411">
        <f t="shared" si="13"/>
        <v>0</v>
      </c>
      <c r="W138" s="412">
        <f t="shared" si="13"/>
        <v>0</v>
      </c>
      <c r="X138" s="411">
        <f t="shared" ref="X138:AG142" si="14">+INDEX($D$23:$AK$133,MATCH($C138,$C$23:$C$133,0),MATCH(X$135,$D$22:$AK$22,0))</f>
        <v>0</v>
      </c>
      <c r="Y138" s="412">
        <f t="shared" si="14"/>
        <v>0</v>
      </c>
      <c r="Z138" s="411">
        <f t="shared" si="14"/>
        <v>0</v>
      </c>
      <c r="AA138" s="412">
        <f t="shared" si="14"/>
        <v>0</v>
      </c>
      <c r="AB138" s="411">
        <f t="shared" si="14"/>
        <v>0</v>
      </c>
      <c r="AC138" s="412">
        <f t="shared" si="14"/>
        <v>0</v>
      </c>
      <c r="AD138" s="411">
        <f t="shared" si="14"/>
        <v>0</v>
      </c>
      <c r="AE138" s="413">
        <f t="shared" si="14"/>
        <v>0</v>
      </c>
      <c r="AF138" s="389">
        <f t="shared" si="14"/>
        <v>0</v>
      </c>
      <c r="AG138" s="390">
        <f t="shared" si="14"/>
        <v>0</v>
      </c>
      <c r="AH138" s="395">
        <f>+AF138+AG138</f>
        <v>0</v>
      </c>
    </row>
    <row r="139" spans="2:37" ht="16.5" customHeight="1" outlineLevel="1" thickTop="1" thickBot="1" x14ac:dyDescent="0.3">
      <c r="B139" s="434" t="s">
        <v>1109</v>
      </c>
      <c r="C139" s="500" t="str">
        <f>+$C$47</f>
        <v>Plan operativo 2. xxxxxxxx</v>
      </c>
      <c r="D139" s="411">
        <f t="shared" si="12"/>
        <v>0</v>
      </c>
      <c r="E139" s="412">
        <f t="shared" si="12"/>
        <v>0</v>
      </c>
      <c r="F139" s="411">
        <f t="shared" si="12"/>
        <v>0</v>
      </c>
      <c r="G139" s="412">
        <f t="shared" si="12"/>
        <v>0</v>
      </c>
      <c r="H139" s="411">
        <f t="shared" si="12"/>
        <v>0</v>
      </c>
      <c r="I139" s="412">
        <f t="shared" si="12"/>
        <v>0</v>
      </c>
      <c r="J139" s="411">
        <f t="shared" si="12"/>
        <v>0</v>
      </c>
      <c r="K139" s="412">
        <f t="shared" si="12"/>
        <v>0</v>
      </c>
      <c r="L139" s="411">
        <f t="shared" si="12"/>
        <v>0</v>
      </c>
      <c r="M139" s="412">
        <f t="shared" si="12"/>
        <v>0</v>
      </c>
      <c r="N139" s="411">
        <f t="shared" si="13"/>
        <v>0</v>
      </c>
      <c r="O139" s="412">
        <f t="shared" si="13"/>
        <v>0</v>
      </c>
      <c r="P139" s="411">
        <f t="shared" si="13"/>
        <v>0</v>
      </c>
      <c r="Q139" s="412">
        <f t="shared" si="13"/>
        <v>0</v>
      </c>
      <c r="R139" s="411">
        <f t="shared" si="13"/>
        <v>0</v>
      </c>
      <c r="S139" s="412">
        <f t="shared" si="13"/>
        <v>0</v>
      </c>
      <c r="T139" s="411">
        <f t="shared" si="13"/>
        <v>0</v>
      </c>
      <c r="U139" s="412">
        <f t="shared" si="13"/>
        <v>0</v>
      </c>
      <c r="V139" s="411">
        <f t="shared" si="13"/>
        <v>0</v>
      </c>
      <c r="W139" s="412">
        <f t="shared" si="13"/>
        <v>0</v>
      </c>
      <c r="X139" s="411">
        <f t="shared" si="14"/>
        <v>0</v>
      </c>
      <c r="Y139" s="412">
        <f t="shared" si="14"/>
        <v>0</v>
      </c>
      <c r="Z139" s="411">
        <f t="shared" si="14"/>
        <v>0</v>
      </c>
      <c r="AA139" s="412">
        <f t="shared" si="14"/>
        <v>0</v>
      </c>
      <c r="AB139" s="411">
        <f t="shared" si="14"/>
        <v>0</v>
      </c>
      <c r="AC139" s="412">
        <f t="shared" si="14"/>
        <v>0</v>
      </c>
      <c r="AD139" s="411">
        <f t="shared" si="14"/>
        <v>0</v>
      </c>
      <c r="AE139" s="413">
        <f t="shared" si="14"/>
        <v>0</v>
      </c>
      <c r="AF139" s="389">
        <f t="shared" si="14"/>
        <v>0</v>
      </c>
      <c r="AG139" s="390">
        <f t="shared" si="14"/>
        <v>0</v>
      </c>
      <c r="AH139" s="395">
        <f t="shared" ref="AH139:AH144" si="15">+AF139+AG139</f>
        <v>0</v>
      </c>
    </row>
    <row r="140" spans="2:37" ht="16.5" customHeight="1" outlineLevel="1" thickTop="1" thickBot="1" x14ac:dyDescent="0.3">
      <c r="B140" s="434" t="s">
        <v>1110</v>
      </c>
      <c r="C140" s="500" t="str">
        <f>+$C$69</f>
        <v>Plan operativo 3. xxxxxxxx</v>
      </c>
      <c r="D140" s="411">
        <f t="shared" si="12"/>
        <v>0</v>
      </c>
      <c r="E140" s="412">
        <f t="shared" si="12"/>
        <v>0</v>
      </c>
      <c r="F140" s="411">
        <f t="shared" si="12"/>
        <v>0</v>
      </c>
      <c r="G140" s="412">
        <f t="shared" si="12"/>
        <v>0</v>
      </c>
      <c r="H140" s="411">
        <f t="shared" si="12"/>
        <v>0</v>
      </c>
      <c r="I140" s="412">
        <f t="shared" si="12"/>
        <v>0</v>
      </c>
      <c r="J140" s="411">
        <f t="shared" si="12"/>
        <v>0</v>
      </c>
      <c r="K140" s="412">
        <f t="shared" si="12"/>
        <v>0</v>
      </c>
      <c r="L140" s="411">
        <f t="shared" si="12"/>
        <v>0</v>
      </c>
      <c r="M140" s="412">
        <f t="shared" si="12"/>
        <v>0</v>
      </c>
      <c r="N140" s="411">
        <f t="shared" si="13"/>
        <v>0</v>
      </c>
      <c r="O140" s="412">
        <f t="shared" si="13"/>
        <v>0</v>
      </c>
      <c r="P140" s="411">
        <f t="shared" si="13"/>
        <v>0</v>
      </c>
      <c r="Q140" s="412">
        <f t="shared" si="13"/>
        <v>0</v>
      </c>
      <c r="R140" s="411">
        <f t="shared" si="13"/>
        <v>0</v>
      </c>
      <c r="S140" s="412">
        <f t="shared" si="13"/>
        <v>0</v>
      </c>
      <c r="T140" s="411">
        <f t="shared" si="13"/>
        <v>0</v>
      </c>
      <c r="U140" s="412">
        <f t="shared" si="13"/>
        <v>0</v>
      </c>
      <c r="V140" s="411">
        <f t="shared" si="13"/>
        <v>0</v>
      </c>
      <c r="W140" s="412">
        <f t="shared" si="13"/>
        <v>0</v>
      </c>
      <c r="X140" s="411">
        <f t="shared" si="14"/>
        <v>0</v>
      </c>
      <c r="Y140" s="412">
        <f t="shared" si="14"/>
        <v>0</v>
      </c>
      <c r="Z140" s="411">
        <f t="shared" si="14"/>
        <v>0</v>
      </c>
      <c r="AA140" s="412">
        <f t="shared" si="14"/>
        <v>0</v>
      </c>
      <c r="AB140" s="411">
        <f t="shared" si="14"/>
        <v>0</v>
      </c>
      <c r="AC140" s="412">
        <f t="shared" si="14"/>
        <v>0</v>
      </c>
      <c r="AD140" s="411">
        <f t="shared" si="14"/>
        <v>0</v>
      </c>
      <c r="AE140" s="413">
        <f t="shared" si="14"/>
        <v>0</v>
      </c>
      <c r="AF140" s="389">
        <f t="shared" si="14"/>
        <v>0</v>
      </c>
      <c r="AG140" s="390">
        <f t="shared" si="14"/>
        <v>0</v>
      </c>
      <c r="AH140" s="395">
        <f t="shared" si="15"/>
        <v>0</v>
      </c>
    </row>
    <row r="141" spans="2:37" ht="16.5" customHeight="1" outlineLevel="1" thickTop="1" thickBot="1" x14ac:dyDescent="0.3">
      <c r="B141" s="434" t="s">
        <v>1111</v>
      </c>
      <c r="C141" s="500" t="str">
        <f>+$C$91</f>
        <v>Plan operativo 4. xxxxxxxx</v>
      </c>
      <c r="D141" s="411">
        <f t="shared" si="12"/>
        <v>0</v>
      </c>
      <c r="E141" s="412">
        <f t="shared" si="12"/>
        <v>0</v>
      </c>
      <c r="F141" s="411">
        <f t="shared" si="12"/>
        <v>0</v>
      </c>
      <c r="G141" s="412">
        <f t="shared" si="12"/>
        <v>0</v>
      </c>
      <c r="H141" s="411">
        <f t="shared" si="12"/>
        <v>0</v>
      </c>
      <c r="I141" s="412">
        <f t="shared" si="12"/>
        <v>0</v>
      </c>
      <c r="J141" s="411">
        <f t="shared" si="12"/>
        <v>0</v>
      </c>
      <c r="K141" s="412">
        <f t="shared" si="12"/>
        <v>0</v>
      </c>
      <c r="L141" s="411">
        <f t="shared" si="12"/>
        <v>0</v>
      </c>
      <c r="M141" s="412">
        <f t="shared" si="12"/>
        <v>0</v>
      </c>
      <c r="N141" s="411">
        <f t="shared" si="13"/>
        <v>0</v>
      </c>
      <c r="O141" s="412">
        <f t="shared" si="13"/>
        <v>0</v>
      </c>
      <c r="P141" s="411">
        <f t="shared" si="13"/>
        <v>0</v>
      </c>
      <c r="Q141" s="412">
        <f t="shared" si="13"/>
        <v>0</v>
      </c>
      <c r="R141" s="411">
        <f t="shared" si="13"/>
        <v>0</v>
      </c>
      <c r="S141" s="412">
        <f t="shared" si="13"/>
        <v>0</v>
      </c>
      <c r="T141" s="411">
        <f t="shared" si="13"/>
        <v>0</v>
      </c>
      <c r="U141" s="412">
        <f t="shared" si="13"/>
        <v>0</v>
      </c>
      <c r="V141" s="411">
        <f t="shared" si="13"/>
        <v>0</v>
      </c>
      <c r="W141" s="412">
        <f t="shared" si="13"/>
        <v>0</v>
      </c>
      <c r="X141" s="411">
        <f t="shared" si="14"/>
        <v>0</v>
      </c>
      <c r="Y141" s="412">
        <f t="shared" si="14"/>
        <v>0</v>
      </c>
      <c r="Z141" s="411">
        <f t="shared" si="14"/>
        <v>0</v>
      </c>
      <c r="AA141" s="412">
        <f t="shared" si="14"/>
        <v>0</v>
      </c>
      <c r="AB141" s="411">
        <f t="shared" si="14"/>
        <v>0</v>
      </c>
      <c r="AC141" s="412">
        <f t="shared" si="14"/>
        <v>0</v>
      </c>
      <c r="AD141" s="411">
        <f t="shared" si="14"/>
        <v>0</v>
      </c>
      <c r="AE141" s="413">
        <f t="shared" si="14"/>
        <v>0</v>
      </c>
      <c r="AF141" s="389">
        <f t="shared" si="14"/>
        <v>0</v>
      </c>
      <c r="AG141" s="390">
        <f t="shared" si="14"/>
        <v>0</v>
      </c>
      <c r="AH141" s="395">
        <f t="shared" si="15"/>
        <v>0</v>
      </c>
    </row>
    <row r="142" spans="2:37" ht="16.5" customHeight="1" outlineLevel="1" thickTop="1" thickBot="1" x14ac:dyDescent="0.3">
      <c r="B142" s="434" t="s">
        <v>1112</v>
      </c>
      <c r="C142" s="500" t="str">
        <f>+$C$113</f>
        <v>Plan operativo 5. xxxxxxxx</v>
      </c>
      <c r="D142" s="411">
        <f t="shared" si="12"/>
        <v>0</v>
      </c>
      <c r="E142" s="412">
        <f t="shared" si="12"/>
        <v>0</v>
      </c>
      <c r="F142" s="411">
        <f t="shared" si="12"/>
        <v>0</v>
      </c>
      <c r="G142" s="412">
        <f t="shared" si="12"/>
        <v>0</v>
      </c>
      <c r="H142" s="411">
        <f t="shared" si="12"/>
        <v>0</v>
      </c>
      <c r="I142" s="412">
        <f t="shared" si="12"/>
        <v>0</v>
      </c>
      <c r="J142" s="411">
        <f t="shared" si="12"/>
        <v>0</v>
      </c>
      <c r="K142" s="412">
        <f t="shared" si="12"/>
        <v>0</v>
      </c>
      <c r="L142" s="411">
        <f t="shared" si="12"/>
        <v>0</v>
      </c>
      <c r="M142" s="412">
        <f t="shared" si="12"/>
        <v>0</v>
      </c>
      <c r="N142" s="411">
        <f t="shared" si="13"/>
        <v>0</v>
      </c>
      <c r="O142" s="412">
        <f t="shared" si="13"/>
        <v>0</v>
      </c>
      <c r="P142" s="411">
        <f t="shared" si="13"/>
        <v>0</v>
      </c>
      <c r="Q142" s="412">
        <f t="shared" si="13"/>
        <v>0</v>
      </c>
      <c r="R142" s="411">
        <f t="shared" si="13"/>
        <v>0</v>
      </c>
      <c r="S142" s="412">
        <f t="shared" si="13"/>
        <v>0</v>
      </c>
      <c r="T142" s="411">
        <f t="shared" si="13"/>
        <v>0</v>
      </c>
      <c r="U142" s="412">
        <f t="shared" si="13"/>
        <v>0</v>
      </c>
      <c r="V142" s="411">
        <f t="shared" si="13"/>
        <v>0</v>
      </c>
      <c r="W142" s="412">
        <f t="shared" si="13"/>
        <v>0</v>
      </c>
      <c r="X142" s="411">
        <f t="shared" si="14"/>
        <v>0</v>
      </c>
      <c r="Y142" s="412">
        <f t="shared" si="14"/>
        <v>0</v>
      </c>
      <c r="Z142" s="411">
        <f t="shared" si="14"/>
        <v>0</v>
      </c>
      <c r="AA142" s="412">
        <f t="shared" si="14"/>
        <v>0</v>
      </c>
      <c r="AB142" s="411">
        <f t="shared" si="14"/>
        <v>0</v>
      </c>
      <c r="AC142" s="412">
        <f t="shared" si="14"/>
        <v>0</v>
      </c>
      <c r="AD142" s="411">
        <f t="shared" si="14"/>
        <v>0</v>
      </c>
      <c r="AE142" s="413">
        <f t="shared" si="14"/>
        <v>0</v>
      </c>
      <c r="AF142" s="389">
        <f t="shared" si="14"/>
        <v>0</v>
      </c>
      <c r="AG142" s="390">
        <f t="shared" si="14"/>
        <v>0</v>
      </c>
      <c r="AH142" s="395">
        <f t="shared" si="15"/>
        <v>0</v>
      </c>
    </row>
    <row r="143" spans="2:37" ht="4.5" customHeight="1" outlineLevel="1" thickTop="1" thickBot="1" x14ac:dyDescent="0.3">
      <c r="B143" s="436"/>
      <c r="C143" s="493"/>
      <c r="D143" s="414" t="str">
        <f>IF(SUM(D138:D142)=D144,"","Revisar Fórmula")</f>
        <v/>
      </c>
      <c r="E143" s="414" t="str">
        <f t="shared" ref="E143:AG143" si="16">IF(SUM(E138:E142)=E144,"","Revisar Fórmula")</f>
        <v/>
      </c>
      <c r="F143" s="414" t="str">
        <f t="shared" si="16"/>
        <v/>
      </c>
      <c r="G143" s="414" t="str">
        <f t="shared" si="16"/>
        <v/>
      </c>
      <c r="H143" s="414" t="str">
        <f t="shared" si="16"/>
        <v/>
      </c>
      <c r="I143" s="414" t="str">
        <f t="shared" si="16"/>
        <v/>
      </c>
      <c r="J143" s="414" t="str">
        <f t="shared" si="16"/>
        <v/>
      </c>
      <c r="K143" s="414" t="str">
        <f t="shared" si="16"/>
        <v/>
      </c>
      <c r="L143" s="414" t="str">
        <f t="shared" si="16"/>
        <v/>
      </c>
      <c r="M143" s="414" t="str">
        <f t="shared" si="16"/>
        <v/>
      </c>
      <c r="N143" s="414" t="str">
        <f t="shared" si="16"/>
        <v/>
      </c>
      <c r="O143" s="414" t="str">
        <f t="shared" si="16"/>
        <v/>
      </c>
      <c r="P143" s="414" t="str">
        <f t="shared" si="16"/>
        <v/>
      </c>
      <c r="Q143" s="414" t="str">
        <f t="shared" si="16"/>
        <v/>
      </c>
      <c r="R143" s="414" t="str">
        <f t="shared" si="16"/>
        <v/>
      </c>
      <c r="S143" s="414" t="str">
        <f t="shared" si="16"/>
        <v/>
      </c>
      <c r="T143" s="414" t="str">
        <f t="shared" si="16"/>
        <v/>
      </c>
      <c r="U143" s="414" t="str">
        <f t="shared" si="16"/>
        <v/>
      </c>
      <c r="V143" s="414" t="str">
        <f t="shared" si="16"/>
        <v/>
      </c>
      <c r="W143" s="414" t="str">
        <f t="shared" si="16"/>
        <v/>
      </c>
      <c r="X143" s="414" t="str">
        <f t="shared" si="16"/>
        <v/>
      </c>
      <c r="Y143" s="414" t="str">
        <f t="shared" si="16"/>
        <v/>
      </c>
      <c r="Z143" s="414" t="str">
        <f t="shared" si="16"/>
        <v/>
      </c>
      <c r="AA143" s="414" t="str">
        <f t="shared" si="16"/>
        <v/>
      </c>
      <c r="AB143" s="414" t="str">
        <f t="shared" si="16"/>
        <v/>
      </c>
      <c r="AC143" s="414" t="str">
        <f t="shared" si="16"/>
        <v/>
      </c>
      <c r="AD143" s="414" t="str">
        <f t="shared" si="16"/>
        <v/>
      </c>
      <c r="AE143" s="414" t="str">
        <f t="shared" si="16"/>
        <v/>
      </c>
      <c r="AF143" s="415" t="str">
        <f t="shared" si="16"/>
        <v/>
      </c>
      <c r="AG143" s="416" t="str">
        <f t="shared" si="16"/>
        <v/>
      </c>
      <c r="AH143" s="396"/>
      <c r="AI143" s="414"/>
      <c r="AJ143" s="414"/>
    </row>
    <row r="144" spans="2:37" ht="16.5" customHeight="1" outlineLevel="1" thickTop="1" thickBot="1" x14ac:dyDescent="0.3">
      <c r="B144" s="769" t="s">
        <v>1119</v>
      </c>
      <c r="C144" s="770"/>
      <c r="D144" s="417">
        <f>+D25+D47+D69+D91+D113</f>
        <v>0</v>
      </c>
      <c r="E144" s="418">
        <f t="shared" ref="E144:AE144" si="17">+E25+E47+E69+E91+E113</f>
        <v>0</v>
      </c>
      <c r="F144" s="417">
        <f t="shared" si="17"/>
        <v>0</v>
      </c>
      <c r="G144" s="418">
        <f t="shared" si="17"/>
        <v>0</v>
      </c>
      <c r="H144" s="417">
        <f t="shared" si="17"/>
        <v>0</v>
      </c>
      <c r="I144" s="418">
        <f t="shared" si="17"/>
        <v>0</v>
      </c>
      <c r="J144" s="417">
        <f t="shared" si="17"/>
        <v>0</v>
      </c>
      <c r="K144" s="418">
        <f t="shared" si="17"/>
        <v>0</v>
      </c>
      <c r="L144" s="417">
        <f t="shared" si="17"/>
        <v>0</v>
      </c>
      <c r="M144" s="418">
        <f t="shared" si="17"/>
        <v>0</v>
      </c>
      <c r="N144" s="417">
        <f t="shared" si="17"/>
        <v>0</v>
      </c>
      <c r="O144" s="418">
        <f t="shared" si="17"/>
        <v>0</v>
      </c>
      <c r="P144" s="417">
        <f t="shared" si="17"/>
        <v>0</v>
      </c>
      <c r="Q144" s="418">
        <f t="shared" si="17"/>
        <v>0</v>
      </c>
      <c r="R144" s="417">
        <f t="shared" si="17"/>
        <v>0</v>
      </c>
      <c r="S144" s="418">
        <f t="shared" si="17"/>
        <v>0</v>
      </c>
      <c r="T144" s="417">
        <f t="shared" si="17"/>
        <v>0</v>
      </c>
      <c r="U144" s="418">
        <f t="shared" si="17"/>
        <v>0</v>
      </c>
      <c r="V144" s="417">
        <f t="shared" si="17"/>
        <v>0</v>
      </c>
      <c r="W144" s="418">
        <f t="shared" si="17"/>
        <v>0</v>
      </c>
      <c r="X144" s="417">
        <f t="shared" si="17"/>
        <v>0</v>
      </c>
      <c r="Y144" s="418">
        <f t="shared" si="17"/>
        <v>0</v>
      </c>
      <c r="Z144" s="417">
        <f t="shared" si="17"/>
        <v>0</v>
      </c>
      <c r="AA144" s="418">
        <f t="shared" si="17"/>
        <v>0</v>
      </c>
      <c r="AB144" s="417">
        <f t="shared" si="17"/>
        <v>0</v>
      </c>
      <c r="AC144" s="418">
        <f t="shared" si="17"/>
        <v>0</v>
      </c>
      <c r="AD144" s="417">
        <f t="shared" si="17"/>
        <v>0</v>
      </c>
      <c r="AE144" s="419">
        <f t="shared" si="17"/>
        <v>0</v>
      </c>
      <c r="AF144" s="391">
        <f>+AF25+AF47+AF69+AF91+AF113</f>
        <v>0</v>
      </c>
      <c r="AG144" s="392">
        <f t="shared" ref="AG144" si="18">+AG25+AG47+AG69+AG91+AG113</f>
        <v>0</v>
      </c>
      <c r="AH144" s="397">
        <f t="shared" si="15"/>
        <v>0</v>
      </c>
    </row>
    <row r="145" spans="2:34" ht="4.5" customHeight="1" outlineLevel="1" thickTop="1" thickBot="1" x14ac:dyDescent="0.3">
      <c r="D145" s="430"/>
      <c r="P145" s="431"/>
      <c r="Q145" s="431"/>
      <c r="R145" s="431"/>
      <c r="S145" s="431"/>
      <c r="T145" s="431"/>
      <c r="U145" s="431"/>
      <c r="V145" s="431"/>
    </row>
    <row r="146" spans="2:34" ht="16.5" customHeight="1" outlineLevel="1" thickTop="1" thickBot="1" x14ac:dyDescent="0.3">
      <c r="B146" s="757" t="s">
        <v>1115</v>
      </c>
      <c r="C146" s="758" t="s">
        <v>1114</v>
      </c>
      <c r="D146" s="408" t="s">
        <v>1120</v>
      </c>
      <c r="E146" s="409" t="s">
        <v>1121</v>
      </c>
      <c r="F146" s="408" t="s">
        <v>1120</v>
      </c>
      <c r="G146" s="409" t="s">
        <v>1121</v>
      </c>
      <c r="H146" s="408" t="s">
        <v>1120</v>
      </c>
      <c r="I146" s="409" t="s">
        <v>1121</v>
      </c>
      <c r="J146" s="408" t="s">
        <v>1120</v>
      </c>
      <c r="K146" s="409" t="s">
        <v>1121</v>
      </c>
      <c r="L146" s="408" t="s">
        <v>1120</v>
      </c>
      <c r="M146" s="409" t="s">
        <v>1121</v>
      </c>
      <c r="N146" s="408" t="s">
        <v>1120</v>
      </c>
      <c r="O146" s="409" t="s">
        <v>1121</v>
      </c>
      <c r="P146" s="408" t="s">
        <v>1120</v>
      </c>
      <c r="Q146" s="409" t="s">
        <v>1121</v>
      </c>
      <c r="R146" s="408" t="s">
        <v>1120</v>
      </c>
      <c r="S146" s="409" t="s">
        <v>1121</v>
      </c>
      <c r="T146" s="408" t="s">
        <v>1120</v>
      </c>
      <c r="U146" s="409" t="s">
        <v>1121</v>
      </c>
      <c r="V146" s="408" t="s">
        <v>1120</v>
      </c>
      <c r="W146" s="409" t="s">
        <v>1121</v>
      </c>
      <c r="X146" s="408" t="s">
        <v>1120</v>
      </c>
      <c r="Y146" s="409" t="s">
        <v>1121</v>
      </c>
      <c r="Z146" s="408" t="s">
        <v>1120</v>
      </c>
      <c r="AA146" s="409" t="s">
        <v>1121</v>
      </c>
      <c r="AB146" s="408" t="s">
        <v>1120</v>
      </c>
      <c r="AC146" s="409" t="s">
        <v>1121</v>
      </c>
      <c r="AD146" s="408" t="s">
        <v>1120</v>
      </c>
      <c r="AE146" s="409" t="s">
        <v>1121</v>
      </c>
      <c r="AF146" s="748" t="s">
        <v>1123</v>
      </c>
      <c r="AG146" s="749"/>
      <c r="AH146" s="750"/>
    </row>
    <row r="147" spans="2:34" ht="16.5" customHeight="1" outlineLevel="1" thickTop="1" thickBot="1" x14ac:dyDescent="0.3">
      <c r="B147" s="434" t="s">
        <v>1108</v>
      </c>
      <c r="C147" s="500" t="str">
        <f>+$C$25</f>
        <v>Plan operativo 1. xxxxxxxx</v>
      </c>
      <c r="D147" s="411">
        <f t="shared" ref="D147:AE147" si="19">+D138*(1+$E$307)</f>
        <v>0</v>
      </c>
      <c r="E147" s="412">
        <f t="shared" si="19"/>
        <v>0</v>
      </c>
      <c r="F147" s="411">
        <f t="shared" si="19"/>
        <v>0</v>
      </c>
      <c r="G147" s="412">
        <f t="shared" si="19"/>
        <v>0</v>
      </c>
      <c r="H147" s="411">
        <f t="shared" si="19"/>
        <v>0</v>
      </c>
      <c r="I147" s="412">
        <f t="shared" si="19"/>
        <v>0</v>
      </c>
      <c r="J147" s="411">
        <f t="shared" si="19"/>
        <v>0</v>
      </c>
      <c r="K147" s="412">
        <f t="shared" si="19"/>
        <v>0</v>
      </c>
      <c r="L147" s="411">
        <f t="shared" si="19"/>
        <v>0</v>
      </c>
      <c r="M147" s="412">
        <f t="shared" si="19"/>
        <v>0</v>
      </c>
      <c r="N147" s="411">
        <f t="shared" si="19"/>
        <v>0</v>
      </c>
      <c r="O147" s="412">
        <f t="shared" si="19"/>
        <v>0</v>
      </c>
      <c r="P147" s="411">
        <f t="shared" si="19"/>
        <v>0</v>
      </c>
      <c r="Q147" s="412">
        <f t="shared" si="19"/>
        <v>0</v>
      </c>
      <c r="R147" s="411">
        <f t="shared" si="19"/>
        <v>0</v>
      </c>
      <c r="S147" s="412">
        <f t="shared" si="19"/>
        <v>0</v>
      </c>
      <c r="T147" s="411">
        <f t="shared" si="19"/>
        <v>0</v>
      </c>
      <c r="U147" s="412">
        <f t="shared" si="19"/>
        <v>0</v>
      </c>
      <c r="V147" s="411">
        <f t="shared" si="19"/>
        <v>0</v>
      </c>
      <c r="W147" s="412">
        <f t="shared" si="19"/>
        <v>0</v>
      </c>
      <c r="X147" s="411">
        <f t="shared" si="19"/>
        <v>0</v>
      </c>
      <c r="Y147" s="412">
        <f t="shared" si="19"/>
        <v>0</v>
      </c>
      <c r="Z147" s="411">
        <f t="shared" si="19"/>
        <v>0</v>
      </c>
      <c r="AA147" s="412">
        <f t="shared" si="19"/>
        <v>0</v>
      </c>
      <c r="AB147" s="411">
        <f t="shared" si="19"/>
        <v>0</v>
      </c>
      <c r="AC147" s="412">
        <f t="shared" si="19"/>
        <v>0</v>
      </c>
      <c r="AD147" s="411">
        <f t="shared" si="19"/>
        <v>0</v>
      </c>
      <c r="AE147" s="412">
        <f t="shared" si="19"/>
        <v>0</v>
      </c>
      <c r="AF147" s="389">
        <f>SUMIF($D$137:$AE$137,AF$137,$D147:$AE147)</f>
        <v>0</v>
      </c>
      <c r="AG147" s="390">
        <f>SUMIF($D$137:$AE$137,AG$137,$D147:$AE147)</f>
        <v>0</v>
      </c>
      <c r="AH147" s="395">
        <f>+AF147+AG147</f>
        <v>0</v>
      </c>
    </row>
    <row r="148" spans="2:34" ht="16.5" customHeight="1" outlineLevel="1" thickTop="1" thickBot="1" x14ac:dyDescent="0.3">
      <c r="B148" s="434" t="s">
        <v>1109</v>
      </c>
      <c r="C148" s="500" t="str">
        <f>+$C$47</f>
        <v>Plan operativo 2. xxxxxxxx</v>
      </c>
      <c r="D148" s="411">
        <f t="shared" ref="D148:AE148" si="20">+D139*(1+$E$307)</f>
        <v>0</v>
      </c>
      <c r="E148" s="412">
        <f t="shared" si="20"/>
        <v>0</v>
      </c>
      <c r="F148" s="411">
        <f t="shared" si="20"/>
        <v>0</v>
      </c>
      <c r="G148" s="412">
        <f t="shared" si="20"/>
        <v>0</v>
      </c>
      <c r="H148" s="411">
        <f t="shared" si="20"/>
        <v>0</v>
      </c>
      <c r="I148" s="412">
        <f t="shared" si="20"/>
        <v>0</v>
      </c>
      <c r="J148" s="411">
        <f t="shared" si="20"/>
        <v>0</v>
      </c>
      <c r="K148" s="412">
        <f t="shared" si="20"/>
        <v>0</v>
      </c>
      <c r="L148" s="411">
        <f t="shared" si="20"/>
        <v>0</v>
      </c>
      <c r="M148" s="412">
        <f t="shared" si="20"/>
        <v>0</v>
      </c>
      <c r="N148" s="411">
        <f t="shared" si="20"/>
        <v>0</v>
      </c>
      <c r="O148" s="412">
        <f t="shared" si="20"/>
        <v>0</v>
      </c>
      <c r="P148" s="411">
        <f t="shared" si="20"/>
        <v>0</v>
      </c>
      <c r="Q148" s="412">
        <f t="shared" si="20"/>
        <v>0</v>
      </c>
      <c r="R148" s="411">
        <f t="shared" si="20"/>
        <v>0</v>
      </c>
      <c r="S148" s="412">
        <f t="shared" si="20"/>
        <v>0</v>
      </c>
      <c r="T148" s="411">
        <f t="shared" si="20"/>
        <v>0</v>
      </c>
      <c r="U148" s="412">
        <f t="shared" si="20"/>
        <v>0</v>
      </c>
      <c r="V148" s="411">
        <f t="shared" si="20"/>
        <v>0</v>
      </c>
      <c r="W148" s="412">
        <f t="shared" si="20"/>
        <v>0</v>
      </c>
      <c r="X148" s="411">
        <f t="shared" si="20"/>
        <v>0</v>
      </c>
      <c r="Y148" s="412">
        <f t="shared" si="20"/>
        <v>0</v>
      </c>
      <c r="Z148" s="411">
        <f t="shared" si="20"/>
        <v>0</v>
      </c>
      <c r="AA148" s="412">
        <f t="shared" si="20"/>
        <v>0</v>
      </c>
      <c r="AB148" s="411">
        <f t="shared" si="20"/>
        <v>0</v>
      </c>
      <c r="AC148" s="412">
        <f t="shared" si="20"/>
        <v>0</v>
      </c>
      <c r="AD148" s="411">
        <f t="shared" si="20"/>
        <v>0</v>
      </c>
      <c r="AE148" s="412">
        <f t="shared" si="20"/>
        <v>0</v>
      </c>
      <c r="AF148" s="389">
        <f t="shared" ref="AF148:AG151" si="21">SUMIF($D$137:$AE$137,AF$137,$D148:$AE148)</f>
        <v>0</v>
      </c>
      <c r="AG148" s="390">
        <f t="shared" si="21"/>
        <v>0</v>
      </c>
      <c r="AH148" s="395">
        <f t="shared" ref="AH148:AH153" si="22">+AF148+AG148</f>
        <v>0</v>
      </c>
    </row>
    <row r="149" spans="2:34" ht="16.5" customHeight="1" outlineLevel="1" thickTop="1" thickBot="1" x14ac:dyDescent="0.3">
      <c r="B149" s="434" t="s">
        <v>1110</v>
      </c>
      <c r="C149" s="500" t="str">
        <f>+$C$69</f>
        <v>Plan operativo 3. xxxxxxxx</v>
      </c>
      <c r="D149" s="411">
        <f t="shared" ref="D149:AE149" si="23">+D140*(1+$E$307)</f>
        <v>0</v>
      </c>
      <c r="E149" s="412">
        <f t="shared" si="23"/>
        <v>0</v>
      </c>
      <c r="F149" s="411">
        <f t="shared" si="23"/>
        <v>0</v>
      </c>
      <c r="G149" s="412">
        <f t="shared" si="23"/>
        <v>0</v>
      </c>
      <c r="H149" s="411">
        <f t="shared" si="23"/>
        <v>0</v>
      </c>
      <c r="I149" s="412">
        <f t="shared" si="23"/>
        <v>0</v>
      </c>
      <c r="J149" s="411">
        <f t="shared" si="23"/>
        <v>0</v>
      </c>
      <c r="K149" s="412">
        <f t="shared" si="23"/>
        <v>0</v>
      </c>
      <c r="L149" s="411">
        <f t="shared" si="23"/>
        <v>0</v>
      </c>
      <c r="M149" s="412">
        <f t="shared" si="23"/>
        <v>0</v>
      </c>
      <c r="N149" s="411">
        <f t="shared" si="23"/>
        <v>0</v>
      </c>
      <c r="O149" s="412">
        <f t="shared" si="23"/>
        <v>0</v>
      </c>
      <c r="P149" s="411">
        <f t="shared" si="23"/>
        <v>0</v>
      </c>
      <c r="Q149" s="412">
        <f t="shared" si="23"/>
        <v>0</v>
      </c>
      <c r="R149" s="411">
        <f t="shared" si="23"/>
        <v>0</v>
      </c>
      <c r="S149" s="412">
        <f t="shared" si="23"/>
        <v>0</v>
      </c>
      <c r="T149" s="411">
        <f t="shared" si="23"/>
        <v>0</v>
      </c>
      <c r="U149" s="412">
        <f t="shared" si="23"/>
        <v>0</v>
      </c>
      <c r="V149" s="411">
        <f t="shared" si="23"/>
        <v>0</v>
      </c>
      <c r="W149" s="412">
        <f t="shared" si="23"/>
        <v>0</v>
      </c>
      <c r="X149" s="411">
        <f t="shared" si="23"/>
        <v>0</v>
      </c>
      <c r="Y149" s="412">
        <f t="shared" si="23"/>
        <v>0</v>
      </c>
      <c r="Z149" s="411">
        <f t="shared" si="23"/>
        <v>0</v>
      </c>
      <c r="AA149" s="412">
        <f t="shared" si="23"/>
        <v>0</v>
      </c>
      <c r="AB149" s="411">
        <f t="shared" si="23"/>
        <v>0</v>
      </c>
      <c r="AC149" s="412">
        <f t="shared" si="23"/>
        <v>0</v>
      </c>
      <c r="AD149" s="411">
        <f t="shared" si="23"/>
        <v>0</v>
      </c>
      <c r="AE149" s="412">
        <f t="shared" si="23"/>
        <v>0</v>
      </c>
      <c r="AF149" s="389">
        <f t="shared" si="21"/>
        <v>0</v>
      </c>
      <c r="AG149" s="390">
        <f t="shared" si="21"/>
        <v>0</v>
      </c>
      <c r="AH149" s="395">
        <f t="shared" si="22"/>
        <v>0</v>
      </c>
    </row>
    <row r="150" spans="2:34" ht="16.5" customHeight="1" outlineLevel="1" thickTop="1" thickBot="1" x14ac:dyDescent="0.3">
      <c r="B150" s="434" t="s">
        <v>1111</v>
      </c>
      <c r="C150" s="500" t="str">
        <f>+$C$91</f>
        <v>Plan operativo 4. xxxxxxxx</v>
      </c>
      <c r="D150" s="411">
        <f t="shared" ref="D150:AE150" si="24">+D141*(1+$E$307)</f>
        <v>0</v>
      </c>
      <c r="E150" s="412">
        <f t="shared" si="24"/>
        <v>0</v>
      </c>
      <c r="F150" s="411">
        <f t="shared" si="24"/>
        <v>0</v>
      </c>
      <c r="G150" s="412">
        <f t="shared" si="24"/>
        <v>0</v>
      </c>
      <c r="H150" s="411">
        <f t="shared" si="24"/>
        <v>0</v>
      </c>
      <c r="I150" s="412">
        <f t="shared" si="24"/>
        <v>0</v>
      </c>
      <c r="J150" s="411">
        <f t="shared" si="24"/>
        <v>0</v>
      </c>
      <c r="K150" s="412">
        <f t="shared" si="24"/>
        <v>0</v>
      </c>
      <c r="L150" s="411">
        <f t="shared" si="24"/>
        <v>0</v>
      </c>
      <c r="M150" s="412">
        <f t="shared" si="24"/>
        <v>0</v>
      </c>
      <c r="N150" s="411">
        <f t="shared" si="24"/>
        <v>0</v>
      </c>
      <c r="O150" s="412">
        <f t="shared" si="24"/>
        <v>0</v>
      </c>
      <c r="P150" s="411">
        <f t="shared" si="24"/>
        <v>0</v>
      </c>
      <c r="Q150" s="412">
        <f t="shared" si="24"/>
        <v>0</v>
      </c>
      <c r="R150" s="411">
        <f t="shared" si="24"/>
        <v>0</v>
      </c>
      <c r="S150" s="412">
        <f t="shared" si="24"/>
        <v>0</v>
      </c>
      <c r="T150" s="411">
        <f t="shared" si="24"/>
        <v>0</v>
      </c>
      <c r="U150" s="412">
        <f t="shared" si="24"/>
        <v>0</v>
      </c>
      <c r="V150" s="411">
        <f t="shared" si="24"/>
        <v>0</v>
      </c>
      <c r="W150" s="412">
        <f t="shared" si="24"/>
        <v>0</v>
      </c>
      <c r="X150" s="411">
        <f t="shared" si="24"/>
        <v>0</v>
      </c>
      <c r="Y150" s="412">
        <f t="shared" si="24"/>
        <v>0</v>
      </c>
      <c r="Z150" s="411">
        <f t="shared" si="24"/>
        <v>0</v>
      </c>
      <c r="AA150" s="412">
        <f t="shared" si="24"/>
        <v>0</v>
      </c>
      <c r="AB150" s="411">
        <f t="shared" si="24"/>
        <v>0</v>
      </c>
      <c r="AC150" s="412">
        <f t="shared" si="24"/>
        <v>0</v>
      </c>
      <c r="AD150" s="411">
        <f t="shared" si="24"/>
        <v>0</v>
      </c>
      <c r="AE150" s="412">
        <f t="shared" si="24"/>
        <v>0</v>
      </c>
      <c r="AF150" s="389">
        <f t="shared" si="21"/>
        <v>0</v>
      </c>
      <c r="AG150" s="390">
        <f t="shared" si="21"/>
        <v>0</v>
      </c>
      <c r="AH150" s="395">
        <f t="shared" si="22"/>
        <v>0</v>
      </c>
    </row>
    <row r="151" spans="2:34" ht="16.5" customHeight="1" outlineLevel="1" thickTop="1" thickBot="1" x14ac:dyDescent="0.3">
      <c r="B151" s="434" t="s">
        <v>1112</v>
      </c>
      <c r="C151" s="500" t="str">
        <f>+$C$113</f>
        <v>Plan operativo 5. xxxxxxxx</v>
      </c>
      <c r="D151" s="411">
        <f t="shared" ref="D151:AE151" si="25">+D142*(1+$E$307)</f>
        <v>0</v>
      </c>
      <c r="E151" s="412">
        <f t="shared" si="25"/>
        <v>0</v>
      </c>
      <c r="F151" s="411">
        <f t="shared" si="25"/>
        <v>0</v>
      </c>
      <c r="G151" s="412">
        <f t="shared" si="25"/>
        <v>0</v>
      </c>
      <c r="H151" s="411">
        <f t="shared" si="25"/>
        <v>0</v>
      </c>
      <c r="I151" s="412">
        <f t="shared" si="25"/>
        <v>0</v>
      </c>
      <c r="J151" s="411">
        <f t="shared" si="25"/>
        <v>0</v>
      </c>
      <c r="K151" s="412">
        <f t="shared" si="25"/>
        <v>0</v>
      </c>
      <c r="L151" s="411">
        <f t="shared" si="25"/>
        <v>0</v>
      </c>
      <c r="M151" s="412">
        <f t="shared" si="25"/>
        <v>0</v>
      </c>
      <c r="N151" s="411">
        <f t="shared" si="25"/>
        <v>0</v>
      </c>
      <c r="O151" s="412">
        <f t="shared" si="25"/>
        <v>0</v>
      </c>
      <c r="P151" s="411">
        <f t="shared" si="25"/>
        <v>0</v>
      </c>
      <c r="Q151" s="412">
        <f t="shared" si="25"/>
        <v>0</v>
      </c>
      <c r="R151" s="411">
        <f t="shared" si="25"/>
        <v>0</v>
      </c>
      <c r="S151" s="412">
        <f t="shared" si="25"/>
        <v>0</v>
      </c>
      <c r="T151" s="411">
        <f t="shared" si="25"/>
        <v>0</v>
      </c>
      <c r="U151" s="412">
        <f t="shared" si="25"/>
        <v>0</v>
      </c>
      <c r="V151" s="411">
        <f t="shared" si="25"/>
        <v>0</v>
      </c>
      <c r="W151" s="412">
        <f t="shared" si="25"/>
        <v>0</v>
      </c>
      <c r="X151" s="411">
        <f t="shared" si="25"/>
        <v>0</v>
      </c>
      <c r="Y151" s="412">
        <f t="shared" si="25"/>
        <v>0</v>
      </c>
      <c r="Z151" s="411">
        <f t="shared" si="25"/>
        <v>0</v>
      </c>
      <c r="AA151" s="412">
        <f t="shared" si="25"/>
        <v>0</v>
      </c>
      <c r="AB151" s="411">
        <f t="shared" si="25"/>
        <v>0</v>
      </c>
      <c r="AC151" s="412">
        <f t="shared" si="25"/>
        <v>0</v>
      </c>
      <c r="AD151" s="411">
        <f t="shared" si="25"/>
        <v>0</v>
      </c>
      <c r="AE151" s="412">
        <f t="shared" si="25"/>
        <v>0</v>
      </c>
      <c r="AF151" s="389">
        <f t="shared" si="21"/>
        <v>0</v>
      </c>
      <c r="AG151" s="390">
        <f t="shared" si="21"/>
        <v>0</v>
      </c>
      <c r="AH151" s="395">
        <f t="shared" si="22"/>
        <v>0</v>
      </c>
    </row>
    <row r="152" spans="2:34" ht="4.5" customHeight="1" outlineLevel="1" thickTop="1" thickBot="1" x14ac:dyDescent="0.3">
      <c r="B152" s="436"/>
      <c r="C152" s="493"/>
      <c r="D152" s="414"/>
      <c r="E152" s="414"/>
      <c r="F152" s="414"/>
      <c r="G152" s="414"/>
      <c r="H152" s="414"/>
      <c r="I152" s="414"/>
      <c r="J152" s="414"/>
      <c r="K152" s="414"/>
      <c r="L152" s="414"/>
      <c r="M152" s="414"/>
      <c r="N152" s="414"/>
      <c r="O152" s="414"/>
      <c r="P152" s="414"/>
      <c r="Q152" s="414"/>
      <c r="R152" s="414"/>
      <c r="S152" s="414"/>
      <c r="T152" s="414"/>
      <c r="U152" s="414"/>
      <c r="V152" s="414"/>
      <c r="W152" s="414"/>
      <c r="X152" s="414"/>
      <c r="Y152" s="414"/>
      <c r="Z152" s="414"/>
      <c r="AA152" s="414"/>
      <c r="AB152" s="414"/>
      <c r="AC152" s="414"/>
      <c r="AD152" s="414"/>
      <c r="AE152" s="414"/>
      <c r="AF152" s="415"/>
      <c r="AG152" s="416"/>
      <c r="AH152" s="396">
        <f t="shared" si="22"/>
        <v>0</v>
      </c>
    </row>
    <row r="153" spans="2:34" ht="16.5" customHeight="1" outlineLevel="1" thickTop="1" thickBot="1" x14ac:dyDescent="0.3">
      <c r="B153" s="769" t="s">
        <v>1119</v>
      </c>
      <c r="C153" s="770"/>
      <c r="D153" s="420">
        <f>SUM(D147:D151)</f>
        <v>0</v>
      </c>
      <c r="E153" s="418">
        <f t="shared" ref="E153:AE153" si="26">SUM(E147:E151)</f>
        <v>0</v>
      </c>
      <c r="F153" s="417">
        <f t="shared" si="26"/>
        <v>0</v>
      </c>
      <c r="G153" s="418">
        <f t="shared" si="26"/>
        <v>0</v>
      </c>
      <c r="H153" s="417">
        <f t="shared" si="26"/>
        <v>0</v>
      </c>
      <c r="I153" s="418">
        <f t="shared" si="26"/>
        <v>0</v>
      </c>
      <c r="J153" s="417">
        <f t="shared" si="26"/>
        <v>0</v>
      </c>
      <c r="K153" s="418">
        <f t="shared" si="26"/>
        <v>0</v>
      </c>
      <c r="L153" s="417">
        <f t="shared" si="26"/>
        <v>0</v>
      </c>
      <c r="M153" s="418">
        <f t="shared" si="26"/>
        <v>0</v>
      </c>
      <c r="N153" s="417">
        <f t="shared" si="26"/>
        <v>0</v>
      </c>
      <c r="O153" s="418">
        <f t="shared" si="26"/>
        <v>0</v>
      </c>
      <c r="P153" s="417">
        <f t="shared" si="26"/>
        <v>0</v>
      </c>
      <c r="Q153" s="418">
        <f t="shared" si="26"/>
        <v>0</v>
      </c>
      <c r="R153" s="417">
        <f t="shared" si="26"/>
        <v>0</v>
      </c>
      <c r="S153" s="418">
        <f t="shared" si="26"/>
        <v>0</v>
      </c>
      <c r="T153" s="417">
        <f t="shared" si="26"/>
        <v>0</v>
      </c>
      <c r="U153" s="418">
        <f t="shared" si="26"/>
        <v>0</v>
      </c>
      <c r="V153" s="417">
        <f t="shared" si="26"/>
        <v>0</v>
      </c>
      <c r="W153" s="418">
        <f t="shared" si="26"/>
        <v>0</v>
      </c>
      <c r="X153" s="417">
        <f t="shared" si="26"/>
        <v>0</v>
      </c>
      <c r="Y153" s="418">
        <f t="shared" si="26"/>
        <v>0</v>
      </c>
      <c r="Z153" s="417">
        <f t="shared" si="26"/>
        <v>0</v>
      </c>
      <c r="AA153" s="418">
        <f t="shared" si="26"/>
        <v>0</v>
      </c>
      <c r="AB153" s="417">
        <f t="shared" si="26"/>
        <v>0</v>
      </c>
      <c r="AC153" s="418">
        <f t="shared" si="26"/>
        <v>0</v>
      </c>
      <c r="AD153" s="417">
        <f t="shared" si="26"/>
        <v>0</v>
      </c>
      <c r="AE153" s="418">
        <f t="shared" si="26"/>
        <v>0</v>
      </c>
      <c r="AF153" s="391">
        <f>SUM(AF147:AF151)</f>
        <v>0</v>
      </c>
      <c r="AG153" s="392">
        <f>SUM(AG147:AG151)</f>
        <v>0</v>
      </c>
      <c r="AH153" s="397">
        <f t="shared" si="22"/>
        <v>0</v>
      </c>
    </row>
    <row r="154" spans="2:34" ht="4.5" customHeight="1" outlineLevel="1" thickTop="1" thickBot="1" x14ac:dyDescent="0.3">
      <c r="P154" s="431"/>
      <c r="Q154" s="431"/>
      <c r="R154" s="431"/>
      <c r="S154" s="431"/>
      <c r="T154" s="431"/>
      <c r="U154" s="431"/>
      <c r="V154" s="431"/>
    </row>
    <row r="155" spans="2:34" ht="16.5" customHeight="1" outlineLevel="1" thickTop="1" thickBot="1" x14ac:dyDescent="0.3">
      <c r="B155" s="757" t="s">
        <v>1116</v>
      </c>
      <c r="C155" s="758" t="s">
        <v>1114</v>
      </c>
      <c r="D155" s="408" t="s">
        <v>1120</v>
      </c>
      <c r="E155" s="409" t="s">
        <v>1121</v>
      </c>
      <c r="F155" s="408" t="s">
        <v>1120</v>
      </c>
      <c r="G155" s="409" t="s">
        <v>1121</v>
      </c>
      <c r="H155" s="408" t="s">
        <v>1120</v>
      </c>
      <c r="I155" s="409" t="s">
        <v>1121</v>
      </c>
      <c r="J155" s="408" t="s">
        <v>1120</v>
      </c>
      <c r="K155" s="409" t="s">
        <v>1121</v>
      </c>
      <c r="L155" s="408" t="s">
        <v>1120</v>
      </c>
      <c r="M155" s="409" t="s">
        <v>1121</v>
      </c>
      <c r="N155" s="408" t="s">
        <v>1120</v>
      </c>
      <c r="O155" s="409" t="s">
        <v>1121</v>
      </c>
      <c r="P155" s="408" t="s">
        <v>1120</v>
      </c>
      <c r="Q155" s="409" t="s">
        <v>1121</v>
      </c>
      <c r="R155" s="408" t="s">
        <v>1120</v>
      </c>
      <c r="S155" s="409" t="s">
        <v>1121</v>
      </c>
      <c r="T155" s="408" t="s">
        <v>1120</v>
      </c>
      <c r="U155" s="409" t="s">
        <v>1121</v>
      </c>
      <c r="V155" s="408" t="s">
        <v>1120</v>
      </c>
      <c r="W155" s="409" t="s">
        <v>1121</v>
      </c>
      <c r="X155" s="408" t="s">
        <v>1120</v>
      </c>
      <c r="Y155" s="409" t="s">
        <v>1121</v>
      </c>
      <c r="Z155" s="408" t="s">
        <v>1120</v>
      </c>
      <c r="AA155" s="409" t="s">
        <v>1121</v>
      </c>
      <c r="AB155" s="408" t="s">
        <v>1120</v>
      </c>
      <c r="AC155" s="409" t="s">
        <v>1121</v>
      </c>
      <c r="AD155" s="408" t="s">
        <v>1120</v>
      </c>
      <c r="AE155" s="409" t="s">
        <v>1121</v>
      </c>
      <c r="AF155" s="748" t="s">
        <v>1124</v>
      </c>
      <c r="AG155" s="749"/>
      <c r="AH155" s="750"/>
    </row>
    <row r="156" spans="2:34" ht="16.5" customHeight="1" outlineLevel="1" thickTop="1" thickBot="1" x14ac:dyDescent="0.3">
      <c r="B156" s="434" t="s">
        <v>1108</v>
      </c>
      <c r="C156" s="500" t="str">
        <f>+$C$25</f>
        <v>Plan operativo 1. xxxxxxxx</v>
      </c>
      <c r="D156" s="411">
        <f t="shared" ref="D156:AE156" si="27">+D147*(1+$E$307)</f>
        <v>0</v>
      </c>
      <c r="E156" s="412">
        <f t="shared" si="27"/>
        <v>0</v>
      </c>
      <c r="F156" s="411">
        <f t="shared" si="27"/>
        <v>0</v>
      </c>
      <c r="G156" s="412">
        <f t="shared" si="27"/>
        <v>0</v>
      </c>
      <c r="H156" s="411">
        <f t="shared" si="27"/>
        <v>0</v>
      </c>
      <c r="I156" s="412">
        <f t="shared" si="27"/>
        <v>0</v>
      </c>
      <c r="J156" s="411">
        <f t="shared" si="27"/>
        <v>0</v>
      </c>
      <c r="K156" s="412">
        <f t="shared" si="27"/>
        <v>0</v>
      </c>
      <c r="L156" s="411">
        <f t="shared" si="27"/>
        <v>0</v>
      </c>
      <c r="M156" s="412">
        <f t="shared" si="27"/>
        <v>0</v>
      </c>
      <c r="N156" s="411">
        <f t="shared" si="27"/>
        <v>0</v>
      </c>
      <c r="O156" s="412">
        <f t="shared" si="27"/>
        <v>0</v>
      </c>
      <c r="P156" s="411">
        <f t="shared" si="27"/>
        <v>0</v>
      </c>
      <c r="Q156" s="412">
        <f t="shared" si="27"/>
        <v>0</v>
      </c>
      <c r="R156" s="411">
        <f t="shared" si="27"/>
        <v>0</v>
      </c>
      <c r="S156" s="412">
        <f t="shared" si="27"/>
        <v>0</v>
      </c>
      <c r="T156" s="411">
        <f t="shared" si="27"/>
        <v>0</v>
      </c>
      <c r="U156" s="412">
        <f t="shared" si="27"/>
        <v>0</v>
      </c>
      <c r="V156" s="411">
        <f t="shared" si="27"/>
        <v>0</v>
      </c>
      <c r="W156" s="412">
        <f t="shared" si="27"/>
        <v>0</v>
      </c>
      <c r="X156" s="411">
        <f t="shared" si="27"/>
        <v>0</v>
      </c>
      <c r="Y156" s="412">
        <f t="shared" si="27"/>
        <v>0</v>
      </c>
      <c r="Z156" s="411">
        <f t="shared" si="27"/>
        <v>0</v>
      </c>
      <c r="AA156" s="412">
        <f t="shared" si="27"/>
        <v>0</v>
      </c>
      <c r="AB156" s="411">
        <f t="shared" si="27"/>
        <v>0</v>
      </c>
      <c r="AC156" s="412">
        <f t="shared" si="27"/>
        <v>0</v>
      </c>
      <c r="AD156" s="411">
        <f t="shared" si="27"/>
        <v>0</v>
      </c>
      <c r="AE156" s="412">
        <f t="shared" si="27"/>
        <v>0</v>
      </c>
      <c r="AF156" s="389">
        <f>SUMIF($D$137:$AE$137,AF$137,$D156:$AE156)</f>
        <v>0</v>
      </c>
      <c r="AG156" s="390">
        <f>SUMIF($D$137:$AE$137,AG$137,$D156:$AE156)</f>
        <v>0</v>
      </c>
      <c r="AH156" s="395">
        <f>+AF156+AG156</f>
        <v>0</v>
      </c>
    </row>
    <row r="157" spans="2:34" ht="16.5" customHeight="1" outlineLevel="1" thickTop="1" thickBot="1" x14ac:dyDescent="0.3">
      <c r="B157" s="434" t="s">
        <v>1109</v>
      </c>
      <c r="C157" s="500" t="str">
        <f>+$C$47</f>
        <v>Plan operativo 2. xxxxxxxx</v>
      </c>
      <c r="D157" s="411">
        <f t="shared" ref="D157:AE157" si="28">+D148*(1+$E$307)</f>
        <v>0</v>
      </c>
      <c r="E157" s="412">
        <f t="shared" si="28"/>
        <v>0</v>
      </c>
      <c r="F157" s="411">
        <f t="shared" si="28"/>
        <v>0</v>
      </c>
      <c r="G157" s="412">
        <f t="shared" si="28"/>
        <v>0</v>
      </c>
      <c r="H157" s="411">
        <f t="shared" si="28"/>
        <v>0</v>
      </c>
      <c r="I157" s="412">
        <f t="shared" si="28"/>
        <v>0</v>
      </c>
      <c r="J157" s="411">
        <f t="shared" si="28"/>
        <v>0</v>
      </c>
      <c r="K157" s="412">
        <f t="shared" si="28"/>
        <v>0</v>
      </c>
      <c r="L157" s="411">
        <f t="shared" si="28"/>
        <v>0</v>
      </c>
      <c r="M157" s="412">
        <f t="shared" si="28"/>
        <v>0</v>
      </c>
      <c r="N157" s="411">
        <f t="shared" si="28"/>
        <v>0</v>
      </c>
      <c r="O157" s="412">
        <f t="shared" si="28"/>
        <v>0</v>
      </c>
      <c r="P157" s="411">
        <f t="shared" si="28"/>
        <v>0</v>
      </c>
      <c r="Q157" s="412">
        <f t="shared" si="28"/>
        <v>0</v>
      </c>
      <c r="R157" s="411">
        <f t="shared" si="28"/>
        <v>0</v>
      </c>
      <c r="S157" s="412">
        <f t="shared" si="28"/>
        <v>0</v>
      </c>
      <c r="T157" s="411">
        <f t="shared" si="28"/>
        <v>0</v>
      </c>
      <c r="U157" s="412">
        <f t="shared" si="28"/>
        <v>0</v>
      </c>
      <c r="V157" s="411">
        <f t="shared" si="28"/>
        <v>0</v>
      </c>
      <c r="W157" s="412">
        <f t="shared" si="28"/>
        <v>0</v>
      </c>
      <c r="X157" s="411">
        <f t="shared" si="28"/>
        <v>0</v>
      </c>
      <c r="Y157" s="412">
        <f t="shared" si="28"/>
        <v>0</v>
      </c>
      <c r="Z157" s="411">
        <f t="shared" si="28"/>
        <v>0</v>
      </c>
      <c r="AA157" s="412">
        <f t="shared" si="28"/>
        <v>0</v>
      </c>
      <c r="AB157" s="411">
        <f t="shared" si="28"/>
        <v>0</v>
      </c>
      <c r="AC157" s="412">
        <f t="shared" si="28"/>
        <v>0</v>
      </c>
      <c r="AD157" s="411">
        <f t="shared" si="28"/>
        <v>0</v>
      </c>
      <c r="AE157" s="412">
        <f t="shared" si="28"/>
        <v>0</v>
      </c>
      <c r="AF157" s="389">
        <f t="shared" ref="AF157:AG160" si="29">SUMIF($D$137:$AE$137,AF$137,$D157:$AE157)</f>
        <v>0</v>
      </c>
      <c r="AG157" s="390">
        <f t="shared" si="29"/>
        <v>0</v>
      </c>
      <c r="AH157" s="395">
        <f t="shared" ref="AH157:AH162" si="30">+AF157+AG157</f>
        <v>0</v>
      </c>
    </row>
    <row r="158" spans="2:34" ht="16.5" customHeight="1" outlineLevel="1" thickTop="1" thickBot="1" x14ac:dyDescent="0.3">
      <c r="B158" s="434" t="s">
        <v>1110</v>
      </c>
      <c r="C158" s="500" t="str">
        <f>+$C$69</f>
        <v>Plan operativo 3. xxxxxxxx</v>
      </c>
      <c r="D158" s="411">
        <f t="shared" ref="D158:AE158" si="31">+D149*(1+$E$307)</f>
        <v>0</v>
      </c>
      <c r="E158" s="412">
        <f t="shared" si="31"/>
        <v>0</v>
      </c>
      <c r="F158" s="411">
        <f t="shared" si="31"/>
        <v>0</v>
      </c>
      <c r="G158" s="412">
        <f t="shared" si="31"/>
        <v>0</v>
      </c>
      <c r="H158" s="411">
        <f t="shared" si="31"/>
        <v>0</v>
      </c>
      <c r="I158" s="412">
        <f t="shared" si="31"/>
        <v>0</v>
      </c>
      <c r="J158" s="411">
        <f t="shared" si="31"/>
        <v>0</v>
      </c>
      <c r="K158" s="412">
        <f t="shared" si="31"/>
        <v>0</v>
      </c>
      <c r="L158" s="411">
        <f t="shared" si="31"/>
        <v>0</v>
      </c>
      <c r="M158" s="412">
        <f t="shared" si="31"/>
        <v>0</v>
      </c>
      <c r="N158" s="411">
        <f t="shared" si="31"/>
        <v>0</v>
      </c>
      <c r="O158" s="412">
        <f t="shared" si="31"/>
        <v>0</v>
      </c>
      <c r="P158" s="411">
        <f t="shared" si="31"/>
        <v>0</v>
      </c>
      <c r="Q158" s="412">
        <f t="shared" si="31"/>
        <v>0</v>
      </c>
      <c r="R158" s="411">
        <f t="shared" si="31"/>
        <v>0</v>
      </c>
      <c r="S158" s="412">
        <f t="shared" si="31"/>
        <v>0</v>
      </c>
      <c r="T158" s="411">
        <f t="shared" si="31"/>
        <v>0</v>
      </c>
      <c r="U158" s="412">
        <f t="shared" si="31"/>
        <v>0</v>
      </c>
      <c r="V158" s="411">
        <f t="shared" si="31"/>
        <v>0</v>
      </c>
      <c r="W158" s="412">
        <f t="shared" si="31"/>
        <v>0</v>
      </c>
      <c r="X158" s="411">
        <f t="shared" si="31"/>
        <v>0</v>
      </c>
      <c r="Y158" s="412">
        <f t="shared" si="31"/>
        <v>0</v>
      </c>
      <c r="Z158" s="411">
        <f t="shared" si="31"/>
        <v>0</v>
      </c>
      <c r="AA158" s="412">
        <f t="shared" si="31"/>
        <v>0</v>
      </c>
      <c r="AB158" s="411">
        <f t="shared" si="31"/>
        <v>0</v>
      </c>
      <c r="AC158" s="412">
        <f t="shared" si="31"/>
        <v>0</v>
      </c>
      <c r="AD158" s="411">
        <f t="shared" si="31"/>
        <v>0</v>
      </c>
      <c r="AE158" s="412">
        <f t="shared" si="31"/>
        <v>0</v>
      </c>
      <c r="AF158" s="389">
        <f t="shared" si="29"/>
        <v>0</v>
      </c>
      <c r="AG158" s="390">
        <f t="shared" si="29"/>
        <v>0</v>
      </c>
      <c r="AH158" s="395">
        <f t="shared" si="30"/>
        <v>0</v>
      </c>
    </row>
    <row r="159" spans="2:34" ht="16.5" customHeight="1" outlineLevel="1" thickTop="1" thickBot="1" x14ac:dyDescent="0.3">
      <c r="B159" s="434" t="s">
        <v>1111</v>
      </c>
      <c r="C159" s="500" t="str">
        <f>+$C$91</f>
        <v>Plan operativo 4. xxxxxxxx</v>
      </c>
      <c r="D159" s="411">
        <f t="shared" ref="D159:AE159" si="32">+D150*(1+$E$307)</f>
        <v>0</v>
      </c>
      <c r="E159" s="412">
        <f t="shared" si="32"/>
        <v>0</v>
      </c>
      <c r="F159" s="411">
        <f t="shared" si="32"/>
        <v>0</v>
      </c>
      <c r="G159" s="412">
        <f t="shared" si="32"/>
        <v>0</v>
      </c>
      <c r="H159" s="411">
        <f t="shared" si="32"/>
        <v>0</v>
      </c>
      <c r="I159" s="412">
        <f t="shared" si="32"/>
        <v>0</v>
      </c>
      <c r="J159" s="411">
        <f t="shared" si="32"/>
        <v>0</v>
      </c>
      <c r="K159" s="412">
        <f t="shared" si="32"/>
        <v>0</v>
      </c>
      <c r="L159" s="411">
        <f t="shared" si="32"/>
        <v>0</v>
      </c>
      <c r="M159" s="412">
        <f t="shared" si="32"/>
        <v>0</v>
      </c>
      <c r="N159" s="411">
        <f t="shared" si="32"/>
        <v>0</v>
      </c>
      <c r="O159" s="412">
        <f t="shared" si="32"/>
        <v>0</v>
      </c>
      <c r="P159" s="411">
        <f t="shared" si="32"/>
        <v>0</v>
      </c>
      <c r="Q159" s="412">
        <f t="shared" si="32"/>
        <v>0</v>
      </c>
      <c r="R159" s="411">
        <f t="shared" si="32"/>
        <v>0</v>
      </c>
      <c r="S159" s="412">
        <f t="shared" si="32"/>
        <v>0</v>
      </c>
      <c r="T159" s="411">
        <f t="shared" si="32"/>
        <v>0</v>
      </c>
      <c r="U159" s="412">
        <f t="shared" si="32"/>
        <v>0</v>
      </c>
      <c r="V159" s="411">
        <f t="shared" si="32"/>
        <v>0</v>
      </c>
      <c r="W159" s="412">
        <f t="shared" si="32"/>
        <v>0</v>
      </c>
      <c r="X159" s="411">
        <f t="shared" si="32"/>
        <v>0</v>
      </c>
      <c r="Y159" s="412">
        <f t="shared" si="32"/>
        <v>0</v>
      </c>
      <c r="Z159" s="411">
        <f t="shared" si="32"/>
        <v>0</v>
      </c>
      <c r="AA159" s="412">
        <f t="shared" si="32"/>
        <v>0</v>
      </c>
      <c r="AB159" s="411">
        <f t="shared" si="32"/>
        <v>0</v>
      </c>
      <c r="AC159" s="412">
        <f t="shared" si="32"/>
        <v>0</v>
      </c>
      <c r="AD159" s="411">
        <f t="shared" si="32"/>
        <v>0</v>
      </c>
      <c r="AE159" s="412">
        <f t="shared" si="32"/>
        <v>0</v>
      </c>
      <c r="AF159" s="389">
        <f t="shared" si="29"/>
        <v>0</v>
      </c>
      <c r="AG159" s="390">
        <f t="shared" si="29"/>
        <v>0</v>
      </c>
      <c r="AH159" s="395">
        <f t="shared" si="30"/>
        <v>0</v>
      </c>
    </row>
    <row r="160" spans="2:34" ht="16.5" customHeight="1" outlineLevel="1" thickTop="1" thickBot="1" x14ac:dyDescent="0.3">
      <c r="B160" s="434" t="s">
        <v>1112</v>
      </c>
      <c r="C160" s="500" t="str">
        <f>+$C$113</f>
        <v>Plan operativo 5. xxxxxxxx</v>
      </c>
      <c r="D160" s="411">
        <f t="shared" ref="D160:AE160" si="33">+D151*(1+$E$307)</f>
        <v>0</v>
      </c>
      <c r="E160" s="412">
        <f t="shared" si="33"/>
        <v>0</v>
      </c>
      <c r="F160" s="411">
        <f t="shared" si="33"/>
        <v>0</v>
      </c>
      <c r="G160" s="412">
        <f t="shared" si="33"/>
        <v>0</v>
      </c>
      <c r="H160" s="411">
        <f t="shared" si="33"/>
        <v>0</v>
      </c>
      <c r="I160" s="412">
        <f t="shared" si="33"/>
        <v>0</v>
      </c>
      <c r="J160" s="411">
        <f t="shared" si="33"/>
        <v>0</v>
      </c>
      <c r="K160" s="412">
        <f t="shared" si="33"/>
        <v>0</v>
      </c>
      <c r="L160" s="411">
        <f t="shared" si="33"/>
        <v>0</v>
      </c>
      <c r="M160" s="412">
        <f t="shared" si="33"/>
        <v>0</v>
      </c>
      <c r="N160" s="411">
        <f t="shared" si="33"/>
        <v>0</v>
      </c>
      <c r="O160" s="412">
        <f t="shared" si="33"/>
        <v>0</v>
      </c>
      <c r="P160" s="411">
        <f t="shared" si="33"/>
        <v>0</v>
      </c>
      <c r="Q160" s="412">
        <f t="shared" si="33"/>
        <v>0</v>
      </c>
      <c r="R160" s="411">
        <f t="shared" si="33"/>
        <v>0</v>
      </c>
      <c r="S160" s="412">
        <f t="shared" si="33"/>
        <v>0</v>
      </c>
      <c r="T160" s="411">
        <f t="shared" si="33"/>
        <v>0</v>
      </c>
      <c r="U160" s="412">
        <f t="shared" si="33"/>
        <v>0</v>
      </c>
      <c r="V160" s="411">
        <f t="shared" si="33"/>
        <v>0</v>
      </c>
      <c r="W160" s="412">
        <f t="shared" si="33"/>
        <v>0</v>
      </c>
      <c r="X160" s="411">
        <f t="shared" si="33"/>
        <v>0</v>
      </c>
      <c r="Y160" s="412">
        <f t="shared" si="33"/>
        <v>0</v>
      </c>
      <c r="Z160" s="411">
        <f t="shared" si="33"/>
        <v>0</v>
      </c>
      <c r="AA160" s="412">
        <f t="shared" si="33"/>
        <v>0</v>
      </c>
      <c r="AB160" s="411">
        <f t="shared" si="33"/>
        <v>0</v>
      </c>
      <c r="AC160" s="412">
        <f t="shared" si="33"/>
        <v>0</v>
      </c>
      <c r="AD160" s="411">
        <f t="shared" si="33"/>
        <v>0</v>
      </c>
      <c r="AE160" s="412">
        <f t="shared" si="33"/>
        <v>0</v>
      </c>
      <c r="AF160" s="389">
        <f t="shared" si="29"/>
        <v>0</v>
      </c>
      <c r="AG160" s="390">
        <f t="shared" si="29"/>
        <v>0</v>
      </c>
      <c r="AH160" s="395">
        <f t="shared" si="30"/>
        <v>0</v>
      </c>
    </row>
    <row r="161" spans="2:34" ht="2.25" customHeight="1" outlineLevel="1" thickTop="1" thickBot="1" x14ac:dyDescent="0.3">
      <c r="B161" s="436"/>
      <c r="C161" s="493"/>
      <c r="D161" s="414"/>
      <c r="E161" s="414"/>
      <c r="F161" s="414"/>
      <c r="G161" s="414"/>
      <c r="H161" s="414"/>
      <c r="I161" s="414"/>
      <c r="J161" s="414"/>
      <c r="K161" s="414"/>
      <c r="L161" s="414"/>
      <c r="M161" s="414"/>
      <c r="N161" s="414"/>
      <c r="O161" s="414"/>
      <c r="P161" s="414"/>
      <c r="Q161" s="414"/>
      <c r="R161" s="414"/>
      <c r="S161" s="414"/>
      <c r="T161" s="414"/>
      <c r="U161" s="414"/>
      <c r="V161" s="414"/>
      <c r="W161" s="414"/>
      <c r="X161" s="414"/>
      <c r="Y161" s="414"/>
      <c r="Z161" s="414"/>
      <c r="AA161" s="414"/>
      <c r="AB161" s="414"/>
      <c r="AC161" s="414"/>
      <c r="AD161" s="414"/>
      <c r="AE161" s="414"/>
      <c r="AF161" s="415"/>
      <c r="AG161" s="416"/>
      <c r="AH161" s="396">
        <f t="shared" si="30"/>
        <v>0</v>
      </c>
    </row>
    <row r="162" spans="2:34" ht="16.5" customHeight="1" outlineLevel="1" thickTop="1" thickBot="1" x14ac:dyDescent="0.3">
      <c r="B162" s="769" t="s">
        <v>1119</v>
      </c>
      <c r="C162" s="770"/>
      <c r="D162" s="420">
        <f>SUM(D156:D160)</f>
        <v>0</v>
      </c>
      <c r="E162" s="418">
        <f t="shared" ref="E162:AE162" si="34">SUM(E156:E160)</f>
        <v>0</v>
      </c>
      <c r="F162" s="417">
        <f t="shared" si="34"/>
        <v>0</v>
      </c>
      <c r="G162" s="418">
        <f t="shared" si="34"/>
        <v>0</v>
      </c>
      <c r="H162" s="417">
        <f t="shared" si="34"/>
        <v>0</v>
      </c>
      <c r="I162" s="418">
        <f t="shared" si="34"/>
        <v>0</v>
      </c>
      <c r="J162" s="417">
        <f t="shared" si="34"/>
        <v>0</v>
      </c>
      <c r="K162" s="418">
        <f t="shared" si="34"/>
        <v>0</v>
      </c>
      <c r="L162" s="417">
        <f t="shared" si="34"/>
        <v>0</v>
      </c>
      <c r="M162" s="418">
        <f t="shared" si="34"/>
        <v>0</v>
      </c>
      <c r="N162" s="417">
        <f t="shared" si="34"/>
        <v>0</v>
      </c>
      <c r="O162" s="418">
        <f t="shared" si="34"/>
        <v>0</v>
      </c>
      <c r="P162" s="417">
        <f t="shared" si="34"/>
        <v>0</v>
      </c>
      <c r="Q162" s="418">
        <f t="shared" si="34"/>
        <v>0</v>
      </c>
      <c r="R162" s="417">
        <f t="shared" si="34"/>
        <v>0</v>
      </c>
      <c r="S162" s="418">
        <f t="shared" si="34"/>
        <v>0</v>
      </c>
      <c r="T162" s="417">
        <f t="shared" si="34"/>
        <v>0</v>
      </c>
      <c r="U162" s="418">
        <f t="shared" si="34"/>
        <v>0</v>
      </c>
      <c r="V162" s="417">
        <f t="shared" si="34"/>
        <v>0</v>
      </c>
      <c r="W162" s="418">
        <f t="shared" si="34"/>
        <v>0</v>
      </c>
      <c r="X162" s="417">
        <f t="shared" si="34"/>
        <v>0</v>
      </c>
      <c r="Y162" s="418">
        <f t="shared" si="34"/>
        <v>0</v>
      </c>
      <c r="Z162" s="417">
        <f t="shared" si="34"/>
        <v>0</v>
      </c>
      <c r="AA162" s="418">
        <f t="shared" si="34"/>
        <v>0</v>
      </c>
      <c r="AB162" s="417">
        <f t="shared" si="34"/>
        <v>0</v>
      </c>
      <c r="AC162" s="418">
        <f t="shared" si="34"/>
        <v>0</v>
      </c>
      <c r="AD162" s="417">
        <f t="shared" si="34"/>
        <v>0</v>
      </c>
      <c r="AE162" s="418">
        <f t="shared" si="34"/>
        <v>0</v>
      </c>
      <c r="AF162" s="391">
        <f>SUM(AF156:AF160)</f>
        <v>0</v>
      </c>
      <c r="AG162" s="392">
        <f>SUM(AG156:AG160)</f>
        <v>0</v>
      </c>
      <c r="AH162" s="397">
        <f t="shared" si="30"/>
        <v>0</v>
      </c>
    </row>
    <row r="163" spans="2:34" ht="14.25" customHeight="1" thickTop="1" x14ac:dyDescent="0.25">
      <c r="P163" s="431"/>
      <c r="Q163" s="431"/>
      <c r="R163" s="431"/>
      <c r="S163" s="431"/>
      <c r="T163" s="431"/>
      <c r="U163" s="431"/>
      <c r="V163" s="431"/>
    </row>
    <row r="164" spans="2:34" ht="87" hidden="1" thickBot="1" x14ac:dyDescent="0.3">
      <c r="D164" s="406" t="str">
        <f>+D165&amp;D166</f>
        <v>Contratación de PersonalR.INV</v>
      </c>
      <c r="E164" s="406" t="str">
        <f>+D165&amp;E166</f>
        <v>Contratación de PersonalR.AG</v>
      </c>
      <c r="F164" s="406" t="str">
        <f>+F165&amp;F166</f>
        <v>Compra de equipoR.INV</v>
      </c>
      <c r="G164" s="406" t="str">
        <f>+F165&amp;G166</f>
        <v>Compra de equipoR.AG</v>
      </c>
      <c r="H164" s="406" t="str">
        <f>+H165&amp;H166</f>
        <v>SegurosR.INV</v>
      </c>
      <c r="I164" s="406" t="str">
        <f>+H165&amp;I166</f>
        <v>SegurosR.AG</v>
      </c>
      <c r="J164" s="406" t="str">
        <f>+J165&amp;J166</f>
        <v>Servicios de mantenimientoR.INV</v>
      </c>
      <c r="K164" s="406" t="str">
        <f>+J165&amp;K166</f>
        <v>Servicios de mantenimientoR.AG</v>
      </c>
      <c r="L164" s="406" t="str">
        <f>+L165&amp;L166</f>
        <v>MaterialesR.INV</v>
      </c>
      <c r="M164" s="406" t="str">
        <f>+L165&amp;M166</f>
        <v>MaterialesR.AG</v>
      </c>
      <c r="N164" s="406" t="str">
        <f>+N165&amp;N166</f>
        <v>Impresos y publicacionesR.INV</v>
      </c>
      <c r="O164" s="406" t="str">
        <f>+N165&amp;O166</f>
        <v>Impresos y publicacionesR.AG</v>
      </c>
      <c r="P164" s="406" t="str">
        <f>+P165&amp;P166</f>
        <v>Libros y/o revistasR.INV</v>
      </c>
      <c r="Q164" s="406" t="str">
        <f>+P165&amp;Q166</f>
        <v>Libros y/o revistasR.AG</v>
      </c>
      <c r="R164" s="406" t="str">
        <f>+R165&amp;R166</f>
        <v>Comunicación y transporteR.INV</v>
      </c>
      <c r="S164" s="406" t="str">
        <f>+R165&amp;S166</f>
        <v>Comunicación y transporteR.AG</v>
      </c>
      <c r="T164" s="406" t="str">
        <f>+T165&amp;T166</f>
        <v>ArrendamientoR.INV</v>
      </c>
      <c r="U164" s="406" t="str">
        <f>+T165&amp;U166</f>
        <v>ArrendamientoR.AG</v>
      </c>
      <c r="V164" s="406" t="str">
        <f>+V165&amp;V166</f>
        <v>ImpuestosR.INV</v>
      </c>
      <c r="W164" s="406" t="str">
        <f>+V165&amp;W166</f>
        <v>ImpuestosR.AG</v>
      </c>
      <c r="X164" s="406" t="str">
        <f>+X165&amp;X166</f>
        <v>Servicios públicosR.INV</v>
      </c>
      <c r="Y164" s="406" t="str">
        <f>+X165&amp;Y166</f>
        <v>Servicios públicosR.AG</v>
      </c>
      <c r="Z164" s="406" t="str">
        <f>+Z165&amp;Z166</f>
        <v>ViáticosR.INV</v>
      </c>
      <c r="AA164" s="406" t="str">
        <f>+Z165&amp;AA166</f>
        <v>ViáticosR.AG</v>
      </c>
      <c r="AB164" s="406" t="str">
        <f>+AB165&amp;AB166</f>
        <v>CapacitaciónR.INV</v>
      </c>
      <c r="AC164" s="406" t="str">
        <f>+AB165&amp;AC166</f>
        <v>CapacitaciónR.AG</v>
      </c>
      <c r="AD164" s="406" t="str">
        <f>+AD165&amp;AD166</f>
        <v>Estudiantes (seguros)R.INV</v>
      </c>
      <c r="AE164" s="406" t="str">
        <f>+AD165&amp;AE166</f>
        <v>Estudiantes (seguros)R.AG</v>
      </c>
    </row>
    <row r="165" spans="2:34" ht="32.25" hidden="1" customHeight="1" outlineLevel="1" thickTop="1" thickBot="1" x14ac:dyDescent="0.3">
      <c r="C165" s="443" t="s">
        <v>1126</v>
      </c>
      <c r="D165" s="745" t="s">
        <v>1095</v>
      </c>
      <c r="E165" s="746"/>
      <c r="F165" s="745" t="s">
        <v>1096</v>
      </c>
      <c r="G165" s="746"/>
      <c r="H165" s="745" t="s">
        <v>1097</v>
      </c>
      <c r="I165" s="746"/>
      <c r="J165" s="745" t="s">
        <v>1098</v>
      </c>
      <c r="K165" s="746"/>
      <c r="L165" s="745" t="s">
        <v>1099</v>
      </c>
      <c r="M165" s="746"/>
      <c r="N165" s="745" t="s">
        <v>1100</v>
      </c>
      <c r="O165" s="746"/>
      <c r="P165" s="745" t="s">
        <v>178</v>
      </c>
      <c r="Q165" s="746"/>
      <c r="R165" s="745" t="s">
        <v>1101</v>
      </c>
      <c r="S165" s="746"/>
      <c r="T165" s="745" t="s">
        <v>1102</v>
      </c>
      <c r="U165" s="746"/>
      <c r="V165" s="745" t="s">
        <v>1103</v>
      </c>
      <c r="W165" s="746"/>
      <c r="X165" s="745" t="s">
        <v>1104</v>
      </c>
      <c r="Y165" s="746"/>
      <c r="Z165" s="745" t="s">
        <v>1105</v>
      </c>
      <c r="AA165" s="746"/>
      <c r="AB165" s="745" t="s">
        <v>1106</v>
      </c>
      <c r="AC165" s="746"/>
      <c r="AD165" s="745" t="s">
        <v>1107</v>
      </c>
      <c r="AE165" s="747"/>
      <c r="AF165" s="444" t="s">
        <v>1130</v>
      </c>
      <c r="AG165" s="445" t="s">
        <v>1131</v>
      </c>
      <c r="AH165" s="446" t="s">
        <v>1113</v>
      </c>
    </row>
    <row r="166" spans="2:34" ht="16.5" hidden="1" customHeight="1" outlineLevel="1" thickTop="1" thickBot="1" x14ac:dyDescent="0.3">
      <c r="B166" s="757"/>
      <c r="C166" s="758"/>
      <c r="D166" s="408" t="s">
        <v>1120</v>
      </c>
      <c r="E166" s="409" t="s">
        <v>1121</v>
      </c>
      <c r="F166" s="408" t="s">
        <v>1120</v>
      </c>
      <c r="G166" s="409" t="s">
        <v>1121</v>
      </c>
      <c r="H166" s="408" t="s">
        <v>1120</v>
      </c>
      <c r="I166" s="409" t="s">
        <v>1121</v>
      </c>
      <c r="J166" s="408" t="s">
        <v>1120</v>
      </c>
      <c r="K166" s="409" t="s">
        <v>1121</v>
      </c>
      <c r="L166" s="408" t="s">
        <v>1120</v>
      </c>
      <c r="M166" s="409" t="s">
        <v>1121</v>
      </c>
      <c r="N166" s="408" t="s">
        <v>1120</v>
      </c>
      <c r="O166" s="409" t="s">
        <v>1121</v>
      </c>
      <c r="P166" s="408" t="s">
        <v>1120</v>
      </c>
      <c r="Q166" s="409" t="s">
        <v>1121</v>
      </c>
      <c r="R166" s="408" t="s">
        <v>1120</v>
      </c>
      <c r="S166" s="409" t="s">
        <v>1121</v>
      </c>
      <c r="T166" s="408" t="s">
        <v>1120</v>
      </c>
      <c r="U166" s="409" t="s">
        <v>1121</v>
      </c>
      <c r="V166" s="408" t="s">
        <v>1120</v>
      </c>
      <c r="W166" s="409" t="s">
        <v>1121</v>
      </c>
      <c r="X166" s="408" t="s">
        <v>1120</v>
      </c>
      <c r="Y166" s="409" t="s">
        <v>1121</v>
      </c>
      <c r="Z166" s="408" t="s">
        <v>1120</v>
      </c>
      <c r="AA166" s="409" t="s">
        <v>1121</v>
      </c>
      <c r="AB166" s="408" t="s">
        <v>1120</v>
      </c>
      <c r="AC166" s="409" t="s">
        <v>1121</v>
      </c>
      <c r="AD166" s="408" t="s">
        <v>1120</v>
      </c>
      <c r="AE166" s="409" t="s">
        <v>1121</v>
      </c>
      <c r="AF166" s="399" t="s">
        <v>1120</v>
      </c>
      <c r="AG166" s="400" t="s">
        <v>1121</v>
      </c>
      <c r="AH166" s="401" t="s">
        <v>1129</v>
      </c>
    </row>
    <row r="167" spans="2:34" ht="16.5" hidden="1" customHeight="1" outlineLevel="1" thickTop="1" thickBot="1" x14ac:dyDescent="0.3">
      <c r="B167" s="434" t="s">
        <v>1108</v>
      </c>
      <c r="C167" s="435" t="str">
        <f>+$C$25</f>
        <v>Plan operativo 1. xxxxxxxx</v>
      </c>
      <c r="D167" s="417">
        <f>SUM(D168:D170)</f>
        <v>0</v>
      </c>
      <c r="E167" s="418">
        <f t="shared" ref="E167:AE167" si="35">SUM(E168:E170)</f>
        <v>0</v>
      </c>
      <c r="F167" s="417">
        <f t="shared" si="35"/>
        <v>0</v>
      </c>
      <c r="G167" s="418">
        <f t="shared" si="35"/>
        <v>0</v>
      </c>
      <c r="H167" s="417">
        <f t="shared" si="35"/>
        <v>0</v>
      </c>
      <c r="I167" s="418">
        <f t="shared" si="35"/>
        <v>0</v>
      </c>
      <c r="J167" s="417">
        <f t="shared" si="35"/>
        <v>0</v>
      </c>
      <c r="K167" s="418">
        <f t="shared" si="35"/>
        <v>0</v>
      </c>
      <c r="L167" s="417">
        <f t="shared" si="35"/>
        <v>0</v>
      </c>
      <c r="M167" s="418">
        <f t="shared" si="35"/>
        <v>0</v>
      </c>
      <c r="N167" s="417">
        <f t="shared" si="35"/>
        <v>0</v>
      </c>
      <c r="O167" s="418">
        <f t="shared" si="35"/>
        <v>0</v>
      </c>
      <c r="P167" s="417">
        <f t="shared" si="35"/>
        <v>0</v>
      </c>
      <c r="Q167" s="418">
        <f t="shared" si="35"/>
        <v>0</v>
      </c>
      <c r="R167" s="417">
        <f t="shared" si="35"/>
        <v>0</v>
      </c>
      <c r="S167" s="418">
        <f t="shared" si="35"/>
        <v>0</v>
      </c>
      <c r="T167" s="417">
        <f t="shared" si="35"/>
        <v>0</v>
      </c>
      <c r="U167" s="418">
        <f t="shared" si="35"/>
        <v>0</v>
      </c>
      <c r="V167" s="417">
        <f t="shared" si="35"/>
        <v>0</v>
      </c>
      <c r="W167" s="418">
        <f t="shared" si="35"/>
        <v>0</v>
      </c>
      <c r="X167" s="417">
        <f t="shared" si="35"/>
        <v>0</v>
      </c>
      <c r="Y167" s="418">
        <f t="shared" si="35"/>
        <v>0</v>
      </c>
      <c r="Z167" s="417">
        <f t="shared" si="35"/>
        <v>0</v>
      </c>
      <c r="AA167" s="418">
        <f t="shared" si="35"/>
        <v>0</v>
      </c>
      <c r="AB167" s="417">
        <f t="shared" si="35"/>
        <v>0</v>
      </c>
      <c r="AC167" s="418">
        <f t="shared" si="35"/>
        <v>0</v>
      </c>
      <c r="AD167" s="417">
        <f t="shared" si="35"/>
        <v>0</v>
      </c>
      <c r="AE167" s="418">
        <f t="shared" si="35"/>
        <v>0</v>
      </c>
      <c r="AF167" s="391">
        <f>SUMIF($D$166:$AE$166,AF$166,$D167:$AE167)</f>
        <v>0</v>
      </c>
      <c r="AG167" s="392">
        <f>SUMIF($D$166:$AE$166,AG$166,$D167:$AE167)</f>
        <v>0</v>
      </c>
      <c r="AH167" s="397">
        <f>+AF167+AG167</f>
        <v>0</v>
      </c>
    </row>
    <row r="168" spans="2:34" ht="16.5" hidden="1" customHeight="1" outlineLevel="1" thickTop="1" thickBot="1" x14ac:dyDescent="0.3">
      <c r="B168" s="501"/>
      <c r="C168" s="448" t="s">
        <v>1114</v>
      </c>
      <c r="D168" s="421">
        <f t="shared" ref="D168:AE168" si="36">+INDEX($D$23:$AK$133,MATCH($C$167,$C$23:$C$133,0),MATCH(D$164,$D$22:$AK$22,0))</f>
        <v>0</v>
      </c>
      <c r="E168" s="421">
        <f t="shared" si="36"/>
        <v>0</v>
      </c>
      <c r="F168" s="421">
        <f t="shared" si="36"/>
        <v>0</v>
      </c>
      <c r="G168" s="421">
        <f t="shared" si="36"/>
        <v>0</v>
      </c>
      <c r="H168" s="421">
        <f t="shared" si="36"/>
        <v>0</v>
      </c>
      <c r="I168" s="421">
        <f t="shared" si="36"/>
        <v>0</v>
      </c>
      <c r="J168" s="421">
        <f t="shared" si="36"/>
        <v>0</v>
      </c>
      <c r="K168" s="421">
        <f t="shared" si="36"/>
        <v>0</v>
      </c>
      <c r="L168" s="421">
        <f t="shared" si="36"/>
        <v>0</v>
      </c>
      <c r="M168" s="421">
        <f t="shared" si="36"/>
        <v>0</v>
      </c>
      <c r="N168" s="421">
        <f t="shared" si="36"/>
        <v>0</v>
      </c>
      <c r="O168" s="421">
        <f t="shared" si="36"/>
        <v>0</v>
      </c>
      <c r="P168" s="421">
        <f t="shared" si="36"/>
        <v>0</v>
      </c>
      <c r="Q168" s="421">
        <f t="shared" si="36"/>
        <v>0</v>
      </c>
      <c r="R168" s="421">
        <f t="shared" si="36"/>
        <v>0</v>
      </c>
      <c r="S168" s="421">
        <f t="shared" si="36"/>
        <v>0</v>
      </c>
      <c r="T168" s="421">
        <f t="shared" si="36"/>
        <v>0</v>
      </c>
      <c r="U168" s="421">
        <f t="shared" si="36"/>
        <v>0</v>
      </c>
      <c r="V168" s="421">
        <f t="shared" si="36"/>
        <v>0</v>
      </c>
      <c r="W168" s="421">
        <f t="shared" si="36"/>
        <v>0</v>
      </c>
      <c r="X168" s="421">
        <f t="shared" si="36"/>
        <v>0</v>
      </c>
      <c r="Y168" s="421">
        <f t="shared" si="36"/>
        <v>0</v>
      </c>
      <c r="Z168" s="421">
        <f t="shared" si="36"/>
        <v>0</v>
      </c>
      <c r="AA168" s="421">
        <f t="shared" si="36"/>
        <v>0</v>
      </c>
      <c r="AB168" s="421">
        <f t="shared" si="36"/>
        <v>0</v>
      </c>
      <c r="AC168" s="421">
        <f t="shared" si="36"/>
        <v>0</v>
      </c>
      <c r="AD168" s="421">
        <f t="shared" si="36"/>
        <v>0</v>
      </c>
      <c r="AE168" s="421">
        <f t="shared" si="36"/>
        <v>0</v>
      </c>
      <c r="AF168" s="389">
        <f t="shared" ref="AF168:AG170" si="37">SUMIF($D$166:$AE$166,AF$166,$D168:$AE168)</f>
        <v>0</v>
      </c>
      <c r="AG168" s="390">
        <f t="shared" si="37"/>
        <v>0</v>
      </c>
      <c r="AH168" s="395">
        <f t="shared" ref="AH168:AH170" si="38">+AF168+AG168</f>
        <v>0</v>
      </c>
    </row>
    <row r="169" spans="2:34" ht="16.5" hidden="1" customHeight="1" outlineLevel="1" thickTop="1" thickBot="1" x14ac:dyDescent="0.3">
      <c r="B169" s="501"/>
      <c r="C169" s="448" t="s">
        <v>1115</v>
      </c>
      <c r="D169" s="421">
        <f t="shared" ref="D169:M170" si="39">+D168*(1+$E$307)</f>
        <v>0</v>
      </c>
      <c r="E169" s="421">
        <f t="shared" si="39"/>
        <v>0</v>
      </c>
      <c r="F169" s="421">
        <f t="shared" si="39"/>
        <v>0</v>
      </c>
      <c r="G169" s="421">
        <f t="shared" si="39"/>
        <v>0</v>
      </c>
      <c r="H169" s="421">
        <f t="shared" si="39"/>
        <v>0</v>
      </c>
      <c r="I169" s="421">
        <f t="shared" si="39"/>
        <v>0</v>
      </c>
      <c r="J169" s="421">
        <f t="shared" si="39"/>
        <v>0</v>
      </c>
      <c r="K169" s="421">
        <f t="shared" si="39"/>
        <v>0</v>
      </c>
      <c r="L169" s="421">
        <f t="shared" si="39"/>
        <v>0</v>
      </c>
      <c r="M169" s="421">
        <f t="shared" si="39"/>
        <v>0</v>
      </c>
      <c r="N169" s="421">
        <f t="shared" ref="N169:W170" si="40">+N168*(1+$E$307)</f>
        <v>0</v>
      </c>
      <c r="O169" s="421">
        <f t="shared" si="40"/>
        <v>0</v>
      </c>
      <c r="P169" s="421">
        <f t="shared" si="40"/>
        <v>0</v>
      </c>
      <c r="Q169" s="421">
        <f t="shared" si="40"/>
        <v>0</v>
      </c>
      <c r="R169" s="421">
        <f t="shared" si="40"/>
        <v>0</v>
      </c>
      <c r="S169" s="421">
        <f t="shared" si="40"/>
        <v>0</v>
      </c>
      <c r="T169" s="421">
        <f t="shared" si="40"/>
        <v>0</v>
      </c>
      <c r="U169" s="421">
        <f t="shared" si="40"/>
        <v>0</v>
      </c>
      <c r="V169" s="421">
        <f t="shared" si="40"/>
        <v>0</v>
      </c>
      <c r="W169" s="421">
        <f t="shared" si="40"/>
        <v>0</v>
      </c>
      <c r="X169" s="421">
        <f t="shared" ref="X169:AE170" si="41">+X168*(1+$E$307)</f>
        <v>0</v>
      </c>
      <c r="Y169" s="421">
        <f t="shared" si="41"/>
        <v>0</v>
      </c>
      <c r="Z169" s="421">
        <f t="shared" si="41"/>
        <v>0</v>
      </c>
      <c r="AA169" s="421">
        <f t="shared" si="41"/>
        <v>0</v>
      </c>
      <c r="AB169" s="421">
        <f t="shared" si="41"/>
        <v>0</v>
      </c>
      <c r="AC169" s="421">
        <f t="shared" si="41"/>
        <v>0</v>
      </c>
      <c r="AD169" s="421">
        <f t="shared" si="41"/>
        <v>0</v>
      </c>
      <c r="AE169" s="421">
        <f t="shared" si="41"/>
        <v>0</v>
      </c>
      <c r="AF169" s="389">
        <f t="shared" si="37"/>
        <v>0</v>
      </c>
      <c r="AG169" s="390">
        <f t="shared" si="37"/>
        <v>0</v>
      </c>
      <c r="AH169" s="395">
        <f t="shared" si="38"/>
        <v>0</v>
      </c>
    </row>
    <row r="170" spans="2:34" ht="16.5" hidden="1" customHeight="1" outlineLevel="1" thickTop="1" thickBot="1" x14ac:dyDescent="0.3">
      <c r="B170" s="501"/>
      <c r="C170" s="448" t="s">
        <v>1116</v>
      </c>
      <c r="D170" s="421">
        <f t="shared" si="39"/>
        <v>0</v>
      </c>
      <c r="E170" s="421">
        <f t="shared" si="39"/>
        <v>0</v>
      </c>
      <c r="F170" s="421">
        <f t="shared" si="39"/>
        <v>0</v>
      </c>
      <c r="G170" s="421">
        <f t="shared" si="39"/>
        <v>0</v>
      </c>
      <c r="H170" s="421">
        <f t="shared" si="39"/>
        <v>0</v>
      </c>
      <c r="I170" s="421">
        <f t="shared" si="39"/>
        <v>0</v>
      </c>
      <c r="J170" s="421">
        <f t="shared" si="39"/>
        <v>0</v>
      </c>
      <c r="K170" s="421">
        <f t="shared" si="39"/>
        <v>0</v>
      </c>
      <c r="L170" s="421">
        <f t="shared" si="39"/>
        <v>0</v>
      </c>
      <c r="M170" s="421">
        <f t="shared" si="39"/>
        <v>0</v>
      </c>
      <c r="N170" s="421">
        <f t="shared" si="40"/>
        <v>0</v>
      </c>
      <c r="O170" s="421">
        <f t="shared" si="40"/>
        <v>0</v>
      </c>
      <c r="P170" s="421">
        <f t="shared" si="40"/>
        <v>0</v>
      </c>
      <c r="Q170" s="421">
        <f t="shared" si="40"/>
        <v>0</v>
      </c>
      <c r="R170" s="421">
        <f t="shared" si="40"/>
        <v>0</v>
      </c>
      <c r="S170" s="421">
        <f t="shared" si="40"/>
        <v>0</v>
      </c>
      <c r="T170" s="421">
        <f t="shared" si="40"/>
        <v>0</v>
      </c>
      <c r="U170" s="421">
        <f t="shared" si="40"/>
        <v>0</v>
      </c>
      <c r="V170" s="421">
        <f t="shared" si="40"/>
        <v>0</v>
      </c>
      <c r="W170" s="421">
        <f t="shared" si="40"/>
        <v>0</v>
      </c>
      <c r="X170" s="421">
        <f t="shared" si="41"/>
        <v>0</v>
      </c>
      <c r="Y170" s="421">
        <f t="shared" si="41"/>
        <v>0</v>
      </c>
      <c r="Z170" s="421">
        <f t="shared" si="41"/>
        <v>0</v>
      </c>
      <c r="AA170" s="421">
        <f t="shared" si="41"/>
        <v>0</v>
      </c>
      <c r="AB170" s="421">
        <f t="shared" si="41"/>
        <v>0</v>
      </c>
      <c r="AC170" s="421">
        <f t="shared" si="41"/>
        <v>0</v>
      </c>
      <c r="AD170" s="421">
        <f t="shared" si="41"/>
        <v>0</v>
      </c>
      <c r="AE170" s="421">
        <f t="shared" si="41"/>
        <v>0</v>
      </c>
      <c r="AF170" s="389">
        <f t="shared" si="37"/>
        <v>0</v>
      </c>
      <c r="AG170" s="390">
        <f t="shared" si="37"/>
        <v>0</v>
      </c>
      <c r="AH170" s="395">
        <f t="shared" si="38"/>
        <v>0</v>
      </c>
    </row>
    <row r="171" spans="2:34" ht="9" hidden="1" customHeight="1" outlineLevel="1" thickTop="1" thickBot="1" x14ac:dyDescent="0.3">
      <c r="P171" s="431"/>
      <c r="Q171" s="431"/>
      <c r="R171" s="431"/>
      <c r="S171" s="431"/>
      <c r="T171" s="431"/>
      <c r="U171" s="431"/>
      <c r="V171" s="431"/>
    </row>
    <row r="172" spans="2:34" ht="16.5" hidden="1" customHeight="1" outlineLevel="1" thickTop="1" thickBot="1" x14ac:dyDescent="0.3">
      <c r="B172" s="434" t="s">
        <v>1109</v>
      </c>
      <c r="C172" s="435" t="str">
        <f>+$C$47</f>
        <v>Plan operativo 2. xxxxxxxx</v>
      </c>
      <c r="D172" s="417">
        <f>SUM(D173:D175)</f>
        <v>0</v>
      </c>
      <c r="E172" s="418">
        <f t="shared" ref="E172" si="42">SUM(E173:E175)</f>
        <v>0</v>
      </c>
      <c r="F172" s="417">
        <f t="shared" ref="F172" si="43">SUM(F173:F175)</f>
        <v>0</v>
      </c>
      <c r="G172" s="418">
        <f t="shared" ref="G172" si="44">SUM(G173:G175)</f>
        <v>0</v>
      </c>
      <c r="H172" s="417">
        <f t="shared" ref="H172" si="45">SUM(H173:H175)</f>
        <v>0</v>
      </c>
      <c r="I172" s="418">
        <f t="shared" ref="I172" si="46">SUM(I173:I175)</f>
        <v>0</v>
      </c>
      <c r="J172" s="417">
        <f t="shared" ref="J172" si="47">SUM(J173:J175)</f>
        <v>0</v>
      </c>
      <c r="K172" s="418">
        <f t="shared" ref="K172" si="48">SUM(K173:K175)</f>
        <v>0</v>
      </c>
      <c r="L172" s="417">
        <f t="shared" ref="L172" si="49">SUM(L173:L175)</f>
        <v>0</v>
      </c>
      <c r="M172" s="418">
        <f t="shared" ref="M172" si="50">SUM(M173:M175)</f>
        <v>0</v>
      </c>
      <c r="N172" s="417">
        <f t="shared" ref="N172" si="51">SUM(N173:N175)</f>
        <v>0</v>
      </c>
      <c r="O172" s="418">
        <f t="shared" ref="O172" si="52">SUM(O173:O175)</f>
        <v>0</v>
      </c>
      <c r="P172" s="417">
        <f t="shared" ref="P172" si="53">SUM(P173:P175)</f>
        <v>0</v>
      </c>
      <c r="Q172" s="418">
        <f t="shared" ref="Q172" si="54">SUM(Q173:Q175)</f>
        <v>0</v>
      </c>
      <c r="R172" s="417">
        <f t="shared" ref="R172" si="55">SUM(R173:R175)</f>
        <v>0</v>
      </c>
      <c r="S172" s="418">
        <f t="shared" ref="S172" si="56">SUM(S173:S175)</f>
        <v>0</v>
      </c>
      <c r="T172" s="417">
        <f t="shared" ref="T172" si="57">SUM(T173:T175)</f>
        <v>0</v>
      </c>
      <c r="U172" s="418">
        <f t="shared" ref="U172" si="58">SUM(U173:U175)</f>
        <v>0</v>
      </c>
      <c r="V172" s="417">
        <f t="shared" ref="V172" si="59">SUM(V173:V175)</f>
        <v>0</v>
      </c>
      <c r="W172" s="418">
        <f t="shared" ref="W172" si="60">SUM(W173:W175)</f>
        <v>0</v>
      </c>
      <c r="X172" s="417">
        <f t="shared" ref="X172" si="61">SUM(X173:X175)</f>
        <v>0</v>
      </c>
      <c r="Y172" s="418">
        <f t="shared" ref="Y172" si="62">SUM(Y173:Y175)</f>
        <v>0</v>
      </c>
      <c r="Z172" s="417">
        <f t="shared" ref="Z172" si="63">SUM(Z173:Z175)</f>
        <v>0</v>
      </c>
      <c r="AA172" s="418">
        <f t="shared" ref="AA172" si="64">SUM(AA173:AA175)</f>
        <v>0</v>
      </c>
      <c r="AB172" s="417">
        <f t="shared" ref="AB172" si="65">SUM(AB173:AB175)</f>
        <v>0</v>
      </c>
      <c r="AC172" s="418">
        <f t="shared" ref="AC172" si="66">SUM(AC173:AC175)</f>
        <v>0</v>
      </c>
      <c r="AD172" s="417">
        <f t="shared" ref="AD172" si="67">SUM(AD173:AD175)</f>
        <v>0</v>
      </c>
      <c r="AE172" s="418">
        <f t="shared" ref="AE172" si="68">SUM(AE173:AE175)</f>
        <v>0</v>
      </c>
      <c r="AF172" s="391">
        <f>SUMIF($D$166:$AE$166,AF$166,$D172:$AE172)</f>
        <v>0</v>
      </c>
      <c r="AG172" s="392">
        <f>SUMIF($D$166:$AE$166,AG$166,$D172:$AE172)</f>
        <v>0</v>
      </c>
      <c r="AH172" s="397">
        <f>+AF172+AG172</f>
        <v>0</v>
      </c>
    </row>
    <row r="173" spans="2:34" ht="16.5" hidden="1" customHeight="1" outlineLevel="1" thickTop="1" thickBot="1" x14ac:dyDescent="0.3">
      <c r="B173" s="501"/>
      <c r="C173" s="448" t="s">
        <v>1114</v>
      </c>
      <c r="D173" s="421">
        <f t="shared" ref="D173:AE173" si="69">+INDEX($D$23:$AK$133,MATCH($C$172,$C$23:$C$133,0),MATCH(D$164,$D$22:$AK$22,0))</f>
        <v>0</v>
      </c>
      <c r="E173" s="421">
        <f t="shared" si="69"/>
        <v>0</v>
      </c>
      <c r="F173" s="421">
        <f t="shared" si="69"/>
        <v>0</v>
      </c>
      <c r="G173" s="421">
        <f t="shared" si="69"/>
        <v>0</v>
      </c>
      <c r="H173" s="421">
        <f t="shared" si="69"/>
        <v>0</v>
      </c>
      <c r="I173" s="421">
        <f t="shared" si="69"/>
        <v>0</v>
      </c>
      <c r="J173" s="421">
        <f t="shared" si="69"/>
        <v>0</v>
      </c>
      <c r="K173" s="421">
        <f t="shared" si="69"/>
        <v>0</v>
      </c>
      <c r="L173" s="421">
        <f t="shared" si="69"/>
        <v>0</v>
      </c>
      <c r="M173" s="421">
        <f t="shared" si="69"/>
        <v>0</v>
      </c>
      <c r="N173" s="421">
        <f t="shared" si="69"/>
        <v>0</v>
      </c>
      <c r="O173" s="421">
        <f t="shared" si="69"/>
        <v>0</v>
      </c>
      <c r="P173" s="421">
        <f t="shared" si="69"/>
        <v>0</v>
      </c>
      <c r="Q173" s="421">
        <f t="shared" si="69"/>
        <v>0</v>
      </c>
      <c r="R173" s="421">
        <f t="shared" si="69"/>
        <v>0</v>
      </c>
      <c r="S173" s="421">
        <f t="shared" si="69"/>
        <v>0</v>
      </c>
      <c r="T173" s="421">
        <f t="shared" si="69"/>
        <v>0</v>
      </c>
      <c r="U173" s="421">
        <f t="shared" si="69"/>
        <v>0</v>
      </c>
      <c r="V173" s="421">
        <f t="shared" si="69"/>
        <v>0</v>
      </c>
      <c r="W173" s="421">
        <f t="shared" si="69"/>
        <v>0</v>
      </c>
      <c r="X173" s="421">
        <f t="shared" si="69"/>
        <v>0</v>
      </c>
      <c r="Y173" s="421">
        <f t="shared" si="69"/>
        <v>0</v>
      </c>
      <c r="Z173" s="421">
        <f t="shared" si="69"/>
        <v>0</v>
      </c>
      <c r="AA173" s="421">
        <f t="shared" si="69"/>
        <v>0</v>
      </c>
      <c r="AB173" s="421">
        <f t="shared" si="69"/>
        <v>0</v>
      </c>
      <c r="AC173" s="421">
        <f t="shared" si="69"/>
        <v>0</v>
      </c>
      <c r="AD173" s="421">
        <f t="shared" si="69"/>
        <v>0</v>
      </c>
      <c r="AE173" s="421">
        <f t="shared" si="69"/>
        <v>0</v>
      </c>
      <c r="AF173" s="389">
        <f t="shared" ref="AF173:AG175" si="70">SUMIF($D$166:$AE$166,AF$166,$D173:$AE173)</f>
        <v>0</v>
      </c>
      <c r="AG173" s="390">
        <f t="shared" si="70"/>
        <v>0</v>
      </c>
      <c r="AH173" s="395">
        <f t="shared" ref="AH173:AH175" si="71">+AF173+AG173</f>
        <v>0</v>
      </c>
    </row>
    <row r="174" spans="2:34" ht="16.5" hidden="1" customHeight="1" outlineLevel="1" thickTop="1" thickBot="1" x14ac:dyDescent="0.3">
      <c r="B174" s="501"/>
      <c r="C174" s="448" t="s">
        <v>1115</v>
      </c>
      <c r="D174" s="421">
        <f t="shared" ref="D174:M175" si="72">+D173*(1+$E$307)</f>
        <v>0</v>
      </c>
      <c r="E174" s="421">
        <f t="shared" si="72"/>
        <v>0</v>
      </c>
      <c r="F174" s="421">
        <f t="shared" si="72"/>
        <v>0</v>
      </c>
      <c r="G174" s="421">
        <f t="shared" si="72"/>
        <v>0</v>
      </c>
      <c r="H174" s="421">
        <f t="shared" si="72"/>
        <v>0</v>
      </c>
      <c r="I174" s="421">
        <f t="shared" si="72"/>
        <v>0</v>
      </c>
      <c r="J174" s="421">
        <f t="shared" si="72"/>
        <v>0</v>
      </c>
      <c r="K174" s="421">
        <f t="shared" si="72"/>
        <v>0</v>
      </c>
      <c r="L174" s="421">
        <f t="shared" si="72"/>
        <v>0</v>
      </c>
      <c r="M174" s="421">
        <f t="shared" si="72"/>
        <v>0</v>
      </c>
      <c r="N174" s="421">
        <f t="shared" ref="N174:W175" si="73">+N173*(1+$E$307)</f>
        <v>0</v>
      </c>
      <c r="O174" s="421">
        <f t="shared" si="73"/>
        <v>0</v>
      </c>
      <c r="P174" s="421">
        <f t="shared" si="73"/>
        <v>0</v>
      </c>
      <c r="Q174" s="421">
        <f t="shared" si="73"/>
        <v>0</v>
      </c>
      <c r="R174" s="421">
        <f t="shared" si="73"/>
        <v>0</v>
      </c>
      <c r="S174" s="421">
        <f t="shared" si="73"/>
        <v>0</v>
      </c>
      <c r="T174" s="421">
        <f t="shared" si="73"/>
        <v>0</v>
      </c>
      <c r="U174" s="421">
        <f t="shared" si="73"/>
        <v>0</v>
      </c>
      <c r="V174" s="421">
        <f t="shared" si="73"/>
        <v>0</v>
      </c>
      <c r="W174" s="421">
        <f t="shared" si="73"/>
        <v>0</v>
      </c>
      <c r="X174" s="421">
        <f t="shared" ref="X174:AE175" si="74">+X173*(1+$E$307)</f>
        <v>0</v>
      </c>
      <c r="Y174" s="421">
        <f t="shared" si="74"/>
        <v>0</v>
      </c>
      <c r="Z174" s="421">
        <f t="shared" si="74"/>
        <v>0</v>
      </c>
      <c r="AA174" s="421">
        <f t="shared" si="74"/>
        <v>0</v>
      </c>
      <c r="AB174" s="421">
        <f t="shared" si="74"/>
        <v>0</v>
      </c>
      <c r="AC174" s="421">
        <f t="shared" si="74"/>
        <v>0</v>
      </c>
      <c r="AD174" s="421">
        <f t="shared" si="74"/>
        <v>0</v>
      </c>
      <c r="AE174" s="421">
        <f t="shared" si="74"/>
        <v>0</v>
      </c>
      <c r="AF174" s="389">
        <f t="shared" si="70"/>
        <v>0</v>
      </c>
      <c r="AG174" s="390">
        <f t="shared" si="70"/>
        <v>0</v>
      </c>
      <c r="AH174" s="395">
        <f t="shared" si="71"/>
        <v>0</v>
      </c>
    </row>
    <row r="175" spans="2:34" ht="16.5" hidden="1" customHeight="1" outlineLevel="1" thickTop="1" thickBot="1" x14ac:dyDescent="0.3">
      <c r="B175" s="501"/>
      <c r="C175" s="448" t="s">
        <v>1116</v>
      </c>
      <c r="D175" s="421">
        <f t="shared" si="72"/>
        <v>0</v>
      </c>
      <c r="E175" s="421">
        <f t="shared" si="72"/>
        <v>0</v>
      </c>
      <c r="F175" s="421">
        <f t="shared" si="72"/>
        <v>0</v>
      </c>
      <c r="G175" s="421">
        <f t="shared" si="72"/>
        <v>0</v>
      </c>
      <c r="H175" s="421">
        <f t="shared" si="72"/>
        <v>0</v>
      </c>
      <c r="I175" s="421">
        <f t="shared" si="72"/>
        <v>0</v>
      </c>
      <c r="J175" s="421">
        <f t="shared" si="72"/>
        <v>0</v>
      </c>
      <c r="K175" s="421">
        <f t="shared" si="72"/>
        <v>0</v>
      </c>
      <c r="L175" s="421">
        <f t="shared" si="72"/>
        <v>0</v>
      </c>
      <c r="M175" s="421">
        <f t="shared" si="72"/>
        <v>0</v>
      </c>
      <c r="N175" s="421">
        <f t="shared" si="73"/>
        <v>0</v>
      </c>
      <c r="O175" s="421">
        <f t="shared" si="73"/>
        <v>0</v>
      </c>
      <c r="P175" s="421">
        <f t="shared" si="73"/>
        <v>0</v>
      </c>
      <c r="Q175" s="421">
        <f t="shared" si="73"/>
        <v>0</v>
      </c>
      <c r="R175" s="421">
        <f t="shared" si="73"/>
        <v>0</v>
      </c>
      <c r="S175" s="421">
        <f t="shared" si="73"/>
        <v>0</v>
      </c>
      <c r="T175" s="421">
        <f t="shared" si="73"/>
        <v>0</v>
      </c>
      <c r="U175" s="421">
        <f t="shared" si="73"/>
        <v>0</v>
      </c>
      <c r="V175" s="421">
        <f t="shared" si="73"/>
        <v>0</v>
      </c>
      <c r="W175" s="421">
        <f t="shared" si="73"/>
        <v>0</v>
      </c>
      <c r="X175" s="421">
        <f t="shared" si="74"/>
        <v>0</v>
      </c>
      <c r="Y175" s="421">
        <f t="shared" si="74"/>
        <v>0</v>
      </c>
      <c r="Z175" s="421">
        <f t="shared" si="74"/>
        <v>0</v>
      </c>
      <c r="AA175" s="421">
        <f t="shared" si="74"/>
        <v>0</v>
      </c>
      <c r="AB175" s="421">
        <f t="shared" si="74"/>
        <v>0</v>
      </c>
      <c r="AC175" s="421">
        <f t="shared" si="74"/>
        <v>0</v>
      </c>
      <c r="AD175" s="421">
        <f t="shared" si="74"/>
        <v>0</v>
      </c>
      <c r="AE175" s="421">
        <f t="shared" si="74"/>
        <v>0</v>
      </c>
      <c r="AF175" s="389">
        <f t="shared" si="70"/>
        <v>0</v>
      </c>
      <c r="AG175" s="390">
        <f t="shared" si="70"/>
        <v>0</v>
      </c>
      <c r="AH175" s="395">
        <f t="shared" si="71"/>
        <v>0</v>
      </c>
    </row>
    <row r="176" spans="2:34" ht="2.25" hidden="1" customHeight="1" outlineLevel="1" thickTop="1" thickBot="1" x14ac:dyDescent="0.3">
      <c r="P176" s="431"/>
      <c r="Q176" s="431"/>
      <c r="R176" s="431"/>
      <c r="S176" s="431"/>
      <c r="T176" s="431"/>
      <c r="U176" s="431"/>
      <c r="V176" s="431"/>
    </row>
    <row r="177" spans="2:34" ht="16.5" hidden="1" customHeight="1" outlineLevel="1" thickTop="1" thickBot="1" x14ac:dyDescent="0.3">
      <c r="B177" s="434" t="s">
        <v>1110</v>
      </c>
      <c r="C177" s="435" t="str">
        <f>+$C$69</f>
        <v>Plan operativo 3. xxxxxxxx</v>
      </c>
      <c r="D177" s="417">
        <f>SUM(D178:D180)</f>
        <v>0</v>
      </c>
      <c r="E177" s="418">
        <f t="shared" ref="E177" si="75">SUM(E178:E180)</f>
        <v>0</v>
      </c>
      <c r="F177" s="417">
        <f t="shared" ref="F177" si="76">SUM(F178:F180)</f>
        <v>0</v>
      </c>
      <c r="G177" s="418">
        <f t="shared" ref="G177" si="77">SUM(G178:G180)</f>
        <v>0</v>
      </c>
      <c r="H177" s="417">
        <f t="shared" ref="H177" si="78">SUM(H178:H180)</f>
        <v>0</v>
      </c>
      <c r="I177" s="418">
        <f t="shared" ref="I177" si="79">SUM(I178:I180)</f>
        <v>0</v>
      </c>
      <c r="J177" s="417">
        <f t="shared" ref="J177" si="80">SUM(J178:J180)</f>
        <v>0</v>
      </c>
      <c r="K177" s="418">
        <f t="shared" ref="K177" si="81">SUM(K178:K180)</f>
        <v>0</v>
      </c>
      <c r="L177" s="417">
        <f t="shared" ref="L177" si="82">SUM(L178:L180)</f>
        <v>0</v>
      </c>
      <c r="M177" s="418">
        <f t="shared" ref="M177" si="83">SUM(M178:M180)</f>
        <v>0</v>
      </c>
      <c r="N177" s="417">
        <f t="shared" ref="N177" si="84">SUM(N178:N180)</f>
        <v>0</v>
      </c>
      <c r="O177" s="418">
        <f t="shared" ref="O177" si="85">SUM(O178:O180)</f>
        <v>0</v>
      </c>
      <c r="P177" s="417">
        <f t="shared" ref="P177" si="86">SUM(P178:P180)</f>
        <v>0</v>
      </c>
      <c r="Q177" s="418">
        <f t="shared" ref="Q177" si="87">SUM(Q178:Q180)</f>
        <v>0</v>
      </c>
      <c r="R177" s="417">
        <f t="shared" ref="R177" si="88">SUM(R178:R180)</f>
        <v>0</v>
      </c>
      <c r="S177" s="418">
        <f t="shared" ref="S177" si="89">SUM(S178:S180)</f>
        <v>0</v>
      </c>
      <c r="T177" s="417">
        <f t="shared" ref="T177" si="90">SUM(T178:T180)</f>
        <v>0</v>
      </c>
      <c r="U177" s="418">
        <f t="shared" ref="U177" si="91">SUM(U178:U180)</f>
        <v>0</v>
      </c>
      <c r="V177" s="417">
        <f t="shared" ref="V177" si="92">SUM(V178:V180)</f>
        <v>0</v>
      </c>
      <c r="W177" s="418">
        <f t="shared" ref="W177" si="93">SUM(W178:W180)</f>
        <v>0</v>
      </c>
      <c r="X177" s="417">
        <f t="shared" ref="X177" si="94">SUM(X178:X180)</f>
        <v>0</v>
      </c>
      <c r="Y177" s="418">
        <f t="shared" ref="Y177" si="95">SUM(Y178:Y180)</f>
        <v>0</v>
      </c>
      <c r="Z177" s="417">
        <f t="shared" ref="Z177" si="96">SUM(Z178:Z180)</f>
        <v>0</v>
      </c>
      <c r="AA177" s="418">
        <f t="shared" ref="AA177" si="97">SUM(AA178:AA180)</f>
        <v>0</v>
      </c>
      <c r="AB177" s="417">
        <f t="shared" ref="AB177" si="98">SUM(AB178:AB180)</f>
        <v>0</v>
      </c>
      <c r="AC177" s="418">
        <f t="shared" ref="AC177" si="99">SUM(AC178:AC180)</f>
        <v>0</v>
      </c>
      <c r="AD177" s="417">
        <f t="shared" ref="AD177" si="100">SUM(AD178:AD180)</f>
        <v>0</v>
      </c>
      <c r="AE177" s="418">
        <f t="shared" ref="AE177" si="101">SUM(AE178:AE180)</f>
        <v>0</v>
      </c>
      <c r="AF177" s="391">
        <f>SUMIF($D$166:$AE$166,AF$166,$D177:$AE177)</f>
        <v>0</v>
      </c>
      <c r="AG177" s="392">
        <f>SUMIF($D$166:$AE$166,AG$166,$D177:$AE177)</f>
        <v>0</v>
      </c>
      <c r="AH177" s="397">
        <f>+AF177+AG177</f>
        <v>0</v>
      </c>
    </row>
    <row r="178" spans="2:34" ht="16.5" hidden="1" customHeight="1" outlineLevel="1" thickTop="1" thickBot="1" x14ac:dyDescent="0.3">
      <c r="B178" s="501"/>
      <c r="C178" s="448" t="s">
        <v>1114</v>
      </c>
      <c r="D178" s="421">
        <f t="shared" ref="D178:AE178" si="102">+INDEX($D$23:$AK$133,MATCH($C$177,$C$23:$C$133,0),MATCH(D$164,$D$22:$AK$22,0))</f>
        <v>0</v>
      </c>
      <c r="E178" s="421">
        <f t="shared" si="102"/>
        <v>0</v>
      </c>
      <c r="F178" s="421">
        <f t="shared" si="102"/>
        <v>0</v>
      </c>
      <c r="G178" s="421">
        <f t="shared" si="102"/>
        <v>0</v>
      </c>
      <c r="H178" s="421">
        <f t="shared" si="102"/>
        <v>0</v>
      </c>
      <c r="I178" s="421">
        <f t="shared" si="102"/>
        <v>0</v>
      </c>
      <c r="J178" s="421">
        <f t="shared" si="102"/>
        <v>0</v>
      </c>
      <c r="K178" s="421">
        <f t="shared" si="102"/>
        <v>0</v>
      </c>
      <c r="L178" s="421">
        <f t="shared" si="102"/>
        <v>0</v>
      </c>
      <c r="M178" s="421">
        <f t="shared" si="102"/>
        <v>0</v>
      </c>
      <c r="N178" s="421">
        <f t="shared" si="102"/>
        <v>0</v>
      </c>
      <c r="O178" s="421">
        <f t="shared" si="102"/>
        <v>0</v>
      </c>
      <c r="P178" s="421">
        <f t="shared" si="102"/>
        <v>0</v>
      </c>
      <c r="Q178" s="421">
        <f t="shared" si="102"/>
        <v>0</v>
      </c>
      <c r="R178" s="421">
        <f t="shared" si="102"/>
        <v>0</v>
      </c>
      <c r="S178" s="421">
        <f t="shared" si="102"/>
        <v>0</v>
      </c>
      <c r="T178" s="421">
        <f t="shared" si="102"/>
        <v>0</v>
      </c>
      <c r="U178" s="421">
        <f t="shared" si="102"/>
        <v>0</v>
      </c>
      <c r="V178" s="421">
        <f t="shared" si="102"/>
        <v>0</v>
      </c>
      <c r="W178" s="421">
        <f t="shared" si="102"/>
        <v>0</v>
      </c>
      <c r="X178" s="421">
        <f t="shared" si="102"/>
        <v>0</v>
      </c>
      <c r="Y178" s="421">
        <f t="shared" si="102"/>
        <v>0</v>
      </c>
      <c r="Z178" s="421">
        <f t="shared" si="102"/>
        <v>0</v>
      </c>
      <c r="AA178" s="421">
        <f t="shared" si="102"/>
        <v>0</v>
      </c>
      <c r="AB178" s="421">
        <f t="shared" si="102"/>
        <v>0</v>
      </c>
      <c r="AC178" s="421">
        <f t="shared" si="102"/>
        <v>0</v>
      </c>
      <c r="AD178" s="421">
        <f t="shared" si="102"/>
        <v>0</v>
      </c>
      <c r="AE178" s="421">
        <f t="shared" si="102"/>
        <v>0</v>
      </c>
      <c r="AF178" s="389">
        <f t="shared" ref="AF178:AG180" si="103">SUMIF($D$166:$AE$166,AF$166,$D178:$AE178)</f>
        <v>0</v>
      </c>
      <c r="AG178" s="390">
        <f t="shared" si="103"/>
        <v>0</v>
      </c>
      <c r="AH178" s="395">
        <f t="shared" ref="AH178:AH180" si="104">+AF178+AG178</f>
        <v>0</v>
      </c>
    </row>
    <row r="179" spans="2:34" ht="16.5" hidden="1" customHeight="1" outlineLevel="1" thickTop="1" thickBot="1" x14ac:dyDescent="0.3">
      <c r="B179" s="501"/>
      <c r="C179" s="448" t="s">
        <v>1115</v>
      </c>
      <c r="D179" s="421">
        <f t="shared" ref="D179:M180" si="105">+D178*(1+$E$307)</f>
        <v>0</v>
      </c>
      <c r="E179" s="421">
        <f t="shared" si="105"/>
        <v>0</v>
      </c>
      <c r="F179" s="421">
        <f t="shared" si="105"/>
        <v>0</v>
      </c>
      <c r="G179" s="421">
        <f t="shared" si="105"/>
        <v>0</v>
      </c>
      <c r="H179" s="421">
        <f t="shared" si="105"/>
        <v>0</v>
      </c>
      <c r="I179" s="421">
        <f t="shared" si="105"/>
        <v>0</v>
      </c>
      <c r="J179" s="421">
        <f t="shared" si="105"/>
        <v>0</v>
      </c>
      <c r="K179" s="421">
        <f t="shared" si="105"/>
        <v>0</v>
      </c>
      <c r="L179" s="421">
        <f t="shared" si="105"/>
        <v>0</v>
      </c>
      <c r="M179" s="421">
        <f t="shared" si="105"/>
        <v>0</v>
      </c>
      <c r="N179" s="421">
        <f t="shared" ref="N179:W180" si="106">+N178*(1+$E$307)</f>
        <v>0</v>
      </c>
      <c r="O179" s="421">
        <f t="shared" si="106"/>
        <v>0</v>
      </c>
      <c r="P179" s="421">
        <f t="shared" si="106"/>
        <v>0</v>
      </c>
      <c r="Q179" s="421">
        <f t="shared" si="106"/>
        <v>0</v>
      </c>
      <c r="R179" s="421">
        <f t="shared" si="106"/>
        <v>0</v>
      </c>
      <c r="S179" s="421">
        <f t="shared" si="106"/>
        <v>0</v>
      </c>
      <c r="T179" s="421">
        <f t="shared" si="106"/>
        <v>0</v>
      </c>
      <c r="U179" s="421">
        <f t="shared" si="106"/>
        <v>0</v>
      </c>
      <c r="V179" s="421">
        <f t="shared" si="106"/>
        <v>0</v>
      </c>
      <c r="W179" s="421">
        <f t="shared" si="106"/>
        <v>0</v>
      </c>
      <c r="X179" s="421">
        <f t="shared" ref="X179:AE180" si="107">+X178*(1+$E$307)</f>
        <v>0</v>
      </c>
      <c r="Y179" s="421">
        <f t="shared" si="107"/>
        <v>0</v>
      </c>
      <c r="Z179" s="421">
        <f t="shared" si="107"/>
        <v>0</v>
      </c>
      <c r="AA179" s="421">
        <f t="shared" si="107"/>
        <v>0</v>
      </c>
      <c r="AB179" s="421">
        <f t="shared" si="107"/>
        <v>0</v>
      </c>
      <c r="AC179" s="421">
        <f t="shared" si="107"/>
        <v>0</v>
      </c>
      <c r="AD179" s="421">
        <f t="shared" si="107"/>
        <v>0</v>
      </c>
      <c r="AE179" s="421">
        <f t="shared" si="107"/>
        <v>0</v>
      </c>
      <c r="AF179" s="389">
        <f t="shared" si="103"/>
        <v>0</v>
      </c>
      <c r="AG179" s="390">
        <f t="shared" si="103"/>
        <v>0</v>
      </c>
      <c r="AH179" s="395">
        <f t="shared" si="104"/>
        <v>0</v>
      </c>
    </row>
    <row r="180" spans="2:34" ht="16.5" hidden="1" customHeight="1" outlineLevel="1" thickTop="1" thickBot="1" x14ac:dyDescent="0.3">
      <c r="B180" s="501"/>
      <c r="C180" s="448" t="s">
        <v>1116</v>
      </c>
      <c r="D180" s="421">
        <f t="shared" si="105"/>
        <v>0</v>
      </c>
      <c r="E180" s="421">
        <f t="shared" si="105"/>
        <v>0</v>
      </c>
      <c r="F180" s="421">
        <f t="shared" si="105"/>
        <v>0</v>
      </c>
      <c r="G180" s="421">
        <f t="shared" si="105"/>
        <v>0</v>
      </c>
      <c r="H180" s="421">
        <f t="shared" si="105"/>
        <v>0</v>
      </c>
      <c r="I180" s="421">
        <f t="shared" si="105"/>
        <v>0</v>
      </c>
      <c r="J180" s="421">
        <f t="shared" si="105"/>
        <v>0</v>
      </c>
      <c r="K180" s="421">
        <f t="shared" si="105"/>
        <v>0</v>
      </c>
      <c r="L180" s="421">
        <f t="shared" si="105"/>
        <v>0</v>
      </c>
      <c r="M180" s="421">
        <f t="shared" si="105"/>
        <v>0</v>
      </c>
      <c r="N180" s="421">
        <f t="shared" si="106"/>
        <v>0</v>
      </c>
      <c r="O180" s="421">
        <f t="shared" si="106"/>
        <v>0</v>
      </c>
      <c r="P180" s="421">
        <f t="shared" si="106"/>
        <v>0</v>
      </c>
      <c r="Q180" s="421">
        <f t="shared" si="106"/>
        <v>0</v>
      </c>
      <c r="R180" s="421">
        <f t="shared" si="106"/>
        <v>0</v>
      </c>
      <c r="S180" s="421">
        <f t="shared" si="106"/>
        <v>0</v>
      </c>
      <c r="T180" s="421">
        <f t="shared" si="106"/>
        <v>0</v>
      </c>
      <c r="U180" s="421">
        <f t="shared" si="106"/>
        <v>0</v>
      </c>
      <c r="V180" s="421">
        <f t="shared" si="106"/>
        <v>0</v>
      </c>
      <c r="W180" s="421">
        <f t="shared" si="106"/>
        <v>0</v>
      </c>
      <c r="X180" s="421">
        <f t="shared" si="107"/>
        <v>0</v>
      </c>
      <c r="Y180" s="421">
        <f t="shared" si="107"/>
        <v>0</v>
      </c>
      <c r="Z180" s="421">
        <f t="shared" si="107"/>
        <v>0</v>
      </c>
      <c r="AA180" s="421">
        <f t="shared" si="107"/>
        <v>0</v>
      </c>
      <c r="AB180" s="421">
        <f t="shared" si="107"/>
        <v>0</v>
      </c>
      <c r="AC180" s="421">
        <f t="shared" si="107"/>
        <v>0</v>
      </c>
      <c r="AD180" s="421">
        <f t="shared" si="107"/>
        <v>0</v>
      </c>
      <c r="AE180" s="421">
        <f t="shared" si="107"/>
        <v>0</v>
      </c>
      <c r="AF180" s="389">
        <f t="shared" si="103"/>
        <v>0</v>
      </c>
      <c r="AG180" s="390">
        <f t="shared" si="103"/>
        <v>0</v>
      </c>
      <c r="AH180" s="395">
        <f t="shared" si="104"/>
        <v>0</v>
      </c>
    </row>
    <row r="181" spans="2:34" ht="2.25" hidden="1" customHeight="1" outlineLevel="1" thickTop="1" thickBot="1" x14ac:dyDescent="0.3">
      <c r="P181" s="431"/>
      <c r="Q181" s="431"/>
      <c r="R181" s="431"/>
      <c r="S181" s="431"/>
      <c r="T181" s="431"/>
      <c r="U181" s="431"/>
      <c r="V181" s="431"/>
    </row>
    <row r="182" spans="2:34" ht="16.5" hidden="1" customHeight="1" outlineLevel="1" thickTop="1" thickBot="1" x14ac:dyDescent="0.3">
      <c r="B182" s="434" t="s">
        <v>1111</v>
      </c>
      <c r="C182" s="435" t="str">
        <f>+$C$91</f>
        <v>Plan operativo 4. xxxxxxxx</v>
      </c>
      <c r="D182" s="417">
        <f>SUM(D183:D185)</f>
        <v>0</v>
      </c>
      <c r="E182" s="418">
        <f t="shared" ref="E182" si="108">SUM(E183:E185)</f>
        <v>0</v>
      </c>
      <c r="F182" s="417">
        <f t="shared" ref="F182" si="109">SUM(F183:F185)</f>
        <v>0</v>
      </c>
      <c r="G182" s="418">
        <f t="shared" ref="G182" si="110">SUM(G183:G185)</f>
        <v>0</v>
      </c>
      <c r="H182" s="417">
        <f t="shared" ref="H182" si="111">SUM(H183:H185)</f>
        <v>0</v>
      </c>
      <c r="I182" s="418">
        <f t="shared" ref="I182" si="112">SUM(I183:I185)</f>
        <v>0</v>
      </c>
      <c r="J182" s="417">
        <f t="shared" ref="J182" si="113">SUM(J183:J185)</f>
        <v>0</v>
      </c>
      <c r="K182" s="418">
        <f t="shared" ref="K182" si="114">SUM(K183:K185)</f>
        <v>0</v>
      </c>
      <c r="L182" s="417">
        <f t="shared" ref="L182" si="115">SUM(L183:L185)</f>
        <v>0</v>
      </c>
      <c r="M182" s="418">
        <f t="shared" ref="M182" si="116">SUM(M183:M185)</f>
        <v>0</v>
      </c>
      <c r="N182" s="417">
        <f t="shared" ref="N182" si="117">SUM(N183:N185)</f>
        <v>0</v>
      </c>
      <c r="O182" s="418">
        <f t="shared" ref="O182" si="118">SUM(O183:O185)</f>
        <v>0</v>
      </c>
      <c r="P182" s="417">
        <f t="shared" ref="P182" si="119">SUM(P183:P185)</f>
        <v>0</v>
      </c>
      <c r="Q182" s="418">
        <f t="shared" ref="Q182" si="120">SUM(Q183:Q185)</f>
        <v>0</v>
      </c>
      <c r="R182" s="417">
        <f t="shared" ref="R182" si="121">SUM(R183:R185)</f>
        <v>0</v>
      </c>
      <c r="S182" s="418">
        <f t="shared" ref="S182" si="122">SUM(S183:S185)</f>
        <v>0</v>
      </c>
      <c r="T182" s="417">
        <f t="shared" ref="T182" si="123">SUM(T183:T185)</f>
        <v>0</v>
      </c>
      <c r="U182" s="418">
        <f t="shared" ref="U182" si="124">SUM(U183:U185)</f>
        <v>0</v>
      </c>
      <c r="V182" s="417">
        <f t="shared" ref="V182" si="125">SUM(V183:V185)</f>
        <v>0</v>
      </c>
      <c r="W182" s="418">
        <f t="shared" ref="W182" si="126">SUM(W183:W185)</f>
        <v>0</v>
      </c>
      <c r="X182" s="417">
        <f t="shared" ref="X182" si="127">SUM(X183:X185)</f>
        <v>0</v>
      </c>
      <c r="Y182" s="418">
        <f t="shared" ref="Y182" si="128">SUM(Y183:Y185)</f>
        <v>0</v>
      </c>
      <c r="Z182" s="417">
        <f t="shared" ref="Z182" si="129">SUM(Z183:Z185)</f>
        <v>0</v>
      </c>
      <c r="AA182" s="418">
        <f t="shared" ref="AA182" si="130">SUM(AA183:AA185)</f>
        <v>0</v>
      </c>
      <c r="AB182" s="417">
        <f t="shared" ref="AB182" si="131">SUM(AB183:AB185)</f>
        <v>0</v>
      </c>
      <c r="AC182" s="418">
        <f t="shared" ref="AC182" si="132">SUM(AC183:AC185)</f>
        <v>0</v>
      </c>
      <c r="AD182" s="417">
        <f t="shared" ref="AD182" si="133">SUM(AD183:AD185)</f>
        <v>0</v>
      </c>
      <c r="AE182" s="418">
        <f t="shared" ref="AE182" si="134">SUM(AE183:AE185)</f>
        <v>0</v>
      </c>
      <c r="AF182" s="391">
        <f>SUMIF($D$166:$AE$166,AF$166,$D182:$AE182)</f>
        <v>0</v>
      </c>
      <c r="AG182" s="392">
        <f>SUMIF($D$166:$AE$166,AG$166,$D182:$AE182)</f>
        <v>0</v>
      </c>
      <c r="AH182" s="397">
        <f>+AF182+AG182</f>
        <v>0</v>
      </c>
    </row>
    <row r="183" spans="2:34" ht="16.5" hidden="1" customHeight="1" outlineLevel="1" thickTop="1" thickBot="1" x14ac:dyDescent="0.3">
      <c r="B183" s="501"/>
      <c r="C183" s="448" t="s">
        <v>1114</v>
      </c>
      <c r="D183" s="421">
        <f t="shared" ref="D183:AE183" si="135">+INDEX($D$23:$AK$133,MATCH($C$182,$C$23:$C$133,0),MATCH(D$164,$D$22:$AK$22,0))</f>
        <v>0</v>
      </c>
      <c r="E183" s="421">
        <f t="shared" si="135"/>
        <v>0</v>
      </c>
      <c r="F183" s="421">
        <f t="shared" si="135"/>
        <v>0</v>
      </c>
      <c r="G183" s="421">
        <f t="shared" si="135"/>
        <v>0</v>
      </c>
      <c r="H183" s="421">
        <f t="shared" si="135"/>
        <v>0</v>
      </c>
      <c r="I183" s="421">
        <f t="shared" si="135"/>
        <v>0</v>
      </c>
      <c r="J183" s="421">
        <f t="shared" si="135"/>
        <v>0</v>
      </c>
      <c r="K183" s="421">
        <f t="shared" si="135"/>
        <v>0</v>
      </c>
      <c r="L183" s="421">
        <f t="shared" si="135"/>
        <v>0</v>
      </c>
      <c r="M183" s="421">
        <f t="shared" si="135"/>
        <v>0</v>
      </c>
      <c r="N183" s="421">
        <f t="shared" si="135"/>
        <v>0</v>
      </c>
      <c r="O183" s="421">
        <f t="shared" si="135"/>
        <v>0</v>
      </c>
      <c r="P183" s="421">
        <f t="shared" si="135"/>
        <v>0</v>
      </c>
      <c r="Q183" s="421">
        <f t="shared" si="135"/>
        <v>0</v>
      </c>
      <c r="R183" s="421">
        <f t="shared" si="135"/>
        <v>0</v>
      </c>
      <c r="S183" s="421">
        <f t="shared" si="135"/>
        <v>0</v>
      </c>
      <c r="T183" s="421">
        <f t="shared" si="135"/>
        <v>0</v>
      </c>
      <c r="U183" s="421">
        <f t="shared" si="135"/>
        <v>0</v>
      </c>
      <c r="V183" s="421">
        <f t="shared" si="135"/>
        <v>0</v>
      </c>
      <c r="W183" s="421">
        <f t="shared" si="135"/>
        <v>0</v>
      </c>
      <c r="X183" s="421">
        <f t="shared" si="135"/>
        <v>0</v>
      </c>
      <c r="Y183" s="421">
        <f t="shared" si="135"/>
        <v>0</v>
      </c>
      <c r="Z183" s="421">
        <f t="shared" si="135"/>
        <v>0</v>
      </c>
      <c r="AA183" s="421">
        <f t="shared" si="135"/>
        <v>0</v>
      </c>
      <c r="AB183" s="421">
        <f t="shared" si="135"/>
        <v>0</v>
      </c>
      <c r="AC183" s="421">
        <f t="shared" si="135"/>
        <v>0</v>
      </c>
      <c r="AD183" s="421">
        <f t="shared" si="135"/>
        <v>0</v>
      </c>
      <c r="AE183" s="421">
        <f t="shared" si="135"/>
        <v>0</v>
      </c>
      <c r="AF183" s="389">
        <f t="shared" ref="AF183:AG185" si="136">SUMIF($D$166:$AE$166,AF$166,$D183:$AE183)</f>
        <v>0</v>
      </c>
      <c r="AG183" s="390">
        <f t="shared" si="136"/>
        <v>0</v>
      </c>
      <c r="AH183" s="395">
        <f t="shared" ref="AH183:AH185" si="137">+AF183+AG183</f>
        <v>0</v>
      </c>
    </row>
    <row r="184" spans="2:34" ht="16.5" hidden="1" customHeight="1" outlineLevel="1" thickTop="1" thickBot="1" x14ac:dyDescent="0.3">
      <c r="B184" s="501"/>
      <c r="C184" s="448" t="s">
        <v>1115</v>
      </c>
      <c r="D184" s="421">
        <f t="shared" ref="D184:M185" si="138">+D183*(1+$E$307)</f>
        <v>0</v>
      </c>
      <c r="E184" s="421">
        <f t="shared" si="138"/>
        <v>0</v>
      </c>
      <c r="F184" s="421">
        <f t="shared" si="138"/>
        <v>0</v>
      </c>
      <c r="G184" s="421">
        <f t="shared" si="138"/>
        <v>0</v>
      </c>
      <c r="H184" s="421">
        <f t="shared" si="138"/>
        <v>0</v>
      </c>
      <c r="I184" s="421">
        <f t="shared" si="138"/>
        <v>0</v>
      </c>
      <c r="J184" s="421">
        <f t="shared" si="138"/>
        <v>0</v>
      </c>
      <c r="K184" s="421">
        <f t="shared" si="138"/>
        <v>0</v>
      </c>
      <c r="L184" s="421">
        <f t="shared" si="138"/>
        <v>0</v>
      </c>
      <c r="M184" s="421">
        <f t="shared" si="138"/>
        <v>0</v>
      </c>
      <c r="N184" s="421">
        <f t="shared" ref="N184:W185" si="139">+N183*(1+$E$307)</f>
        <v>0</v>
      </c>
      <c r="O184" s="421">
        <f t="shared" si="139"/>
        <v>0</v>
      </c>
      <c r="P184" s="421">
        <f t="shared" si="139"/>
        <v>0</v>
      </c>
      <c r="Q184" s="421">
        <f t="shared" si="139"/>
        <v>0</v>
      </c>
      <c r="R184" s="421">
        <f t="shared" si="139"/>
        <v>0</v>
      </c>
      <c r="S184" s="421">
        <f t="shared" si="139"/>
        <v>0</v>
      </c>
      <c r="T184" s="421">
        <f t="shared" si="139"/>
        <v>0</v>
      </c>
      <c r="U184" s="421">
        <f t="shared" si="139"/>
        <v>0</v>
      </c>
      <c r="V184" s="421">
        <f t="shared" si="139"/>
        <v>0</v>
      </c>
      <c r="W184" s="421">
        <f t="shared" si="139"/>
        <v>0</v>
      </c>
      <c r="X184" s="421">
        <f t="shared" ref="X184:AE185" si="140">+X183*(1+$E$307)</f>
        <v>0</v>
      </c>
      <c r="Y184" s="421">
        <f t="shared" si="140"/>
        <v>0</v>
      </c>
      <c r="Z184" s="421">
        <f t="shared" si="140"/>
        <v>0</v>
      </c>
      <c r="AA184" s="421">
        <f t="shared" si="140"/>
        <v>0</v>
      </c>
      <c r="AB184" s="421">
        <f t="shared" si="140"/>
        <v>0</v>
      </c>
      <c r="AC184" s="421">
        <f t="shared" si="140"/>
        <v>0</v>
      </c>
      <c r="AD184" s="421">
        <f t="shared" si="140"/>
        <v>0</v>
      </c>
      <c r="AE184" s="421">
        <f t="shared" si="140"/>
        <v>0</v>
      </c>
      <c r="AF184" s="389">
        <f t="shared" si="136"/>
        <v>0</v>
      </c>
      <c r="AG184" s="390">
        <f t="shared" si="136"/>
        <v>0</v>
      </c>
      <c r="AH184" s="395">
        <f t="shared" si="137"/>
        <v>0</v>
      </c>
    </row>
    <row r="185" spans="2:34" ht="16.5" hidden="1" customHeight="1" outlineLevel="1" thickTop="1" thickBot="1" x14ac:dyDescent="0.3">
      <c r="B185" s="501"/>
      <c r="C185" s="448" t="s">
        <v>1116</v>
      </c>
      <c r="D185" s="421">
        <f t="shared" si="138"/>
        <v>0</v>
      </c>
      <c r="E185" s="421">
        <f t="shared" si="138"/>
        <v>0</v>
      </c>
      <c r="F185" s="421">
        <f t="shared" si="138"/>
        <v>0</v>
      </c>
      <c r="G185" s="421">
        <f t="shared" si="138"/>
        <v>0</v>
      </c>
      <c r="H185" s="421">
        <f t="shared" si="138"/>
        <v>0</v>
      </c>
      <c r="I185" s="421">
        <f t="shared" si="138"/>
        <v>0</v>
      </c>
      <c r="J185" s="421">
        <f t="shared" si="138"/>
        <v>0</v>
      </c>
      <c r="K185" s="421">
        <f t="shared" si="138"/>
        <v>0</v>
      </c>
      <c r="L185" s="421">
        <f t="shared" si="138"/>
        <v>0</v>
      </c>
      <c r="M185" s="421">
        <f t="shared" si="138"/>
        <v>0</v>
      </c>
      <c r="N185" s="421">
        <f t="shared" si="139"/>
        <v>0</v>
      </c>
      <c r="O185" s="421">
        <f t="shared" si="139"/>
        <v>0</v>
      </c>
      <c r="P185" s="421">
        <f t="shared" si="139"/>
        <v>0</v>
      </c>
      <c r="Q185" s="421">
        <f t="shared" si="139"/>
        <v>0</v>
      </c>
      <c r="R185" s="421">
        <f t="shared" si="139"/>
        <v>0</v>
      </c>
      <c r="S185" s="421">
        <f t="shared" si="139"/>
        <v>0</v>
      </c>
      <c r="T185" s="421">
        <f t="shared" si="139"/>
        <v>0</v>
      </c>
      <c r="U185" s="421">
        <f t="shared" si="139"/>
        <v>0</v>
      </c>
      <c r="V185" s="421">
        <f t="shared" si="139"/>
        <v>0</v>
      </c>
      <c r="W185" s="421">
        <f t="shared" si="139"/>
        <v>0</v>
      </c>
      <c r="X185" s="421">
        <f t="shared" si="140"/>
        <v>0</v>
      </c>
      <c r="Y185" s="421">
        <f t="shared" si="140"/>
        <v>0</v>
      </c>
      <c r="Z185" s="421">
        <f t="shared" si="140"/>
        <v>0</v>
      </c>
      <c r="AA185" s="421">
        <f t="shared" si="140"/>
        <v>0</v>
      </c>
      <c r="AB185" s="421">
        <f t="shared" si="140"/>
        <v>0</v>
      </c>
      <c r="AC185" s="421">
        <f t="shared" si="140"/>
        <v>0</v>
      </c>
      <c r="AD185" s="421">
        <f t="shared" si="140"/>
        <v>0</v>
      </c>
      <c r="AE185" s="421">
        <f t="shared" si="140"/>
        <v>0</v>
      </c>
      <c r="AF185" s="389">
        <f t="shared" si="136"/>
        <v>0</v>
      </c>
      <c r="AG185" s="390">
        <f t="shared" si="136"/>
        <v>0</v>
      </c>
      <c r="AH185" s="395">
        <f t="shared" si="137"/>
        <v>0</v>
      </c>
    </row>
    <row r="186" spans="2:34" ht="2.25" hidden="1" customHeight="1" outlineLevel="1" thickTop="1" thickBot="1" x14ac:dyDescent="0.3">
      <c r="P186" s="431"/>
      <c r="Q186" s="431"/>
      <c r="R186" s="431"/>
      <c r="S186" s="431"/>
      <c r="T186" s="431"/>
      <c r="U186" s="431"/>
      <c r="V186" s="431"/>
    </row>
    <row r="187" spans="2:34" ht="16.5" hidden="1" customHeight="1" outlineLevel="1" thickTop="1" thickBot="1" x14ac:dyDescent="0.3">
      <c r="B187" s="434" t="s">
        <v>1112</v>
      </c>
      <c r="C187" s="435" t="str">
        <f>+$C$113</f>
        <v>Plan operativo 5. xxxxxxxx</v>
      </c>
      <c r="D187" s="417">
        <f>SUM(D188:D190)</f>
        <v>0</v>
      </c>
      <c r="E187" s="418">
        <f t="shared" ref="E187" si="141">SUM(E188:E190)</f>
        <v>0</v>
      </c>
      <c r="F187" s="417">
        <f t="shared" ref="F187" si="142">SUM(F188:F190)</f>
        <v>0</v>
      </c>
      <c r="G187" s="418">
        <f t="shared" ref="G187" si="143">SUM(G188:G190)</f>
        <v>0</v>
      </c>
      <c r="H187" s="417">
        <f t="shared" ref="H187" si="144">SUM(H188:H190)</f>
        <v>0</v>
      </c>
      <c r="I187" s="418">
        <f t="shared" ref="I187" si="145">SUM(I188:I190)</f>
        <v>0</v>
      </c>
      <c r="J187" s="417">
        <f t="shared" ref="J187" si="146">SUM(J188:J190)</f>
        <v>0</v>
      </c>
      <c r="K187" s="418">
        <f t="shared" ref="K187" si="147">SUM(K188:K190)</f>
        <v>0</v>
      </c>
      <c r="L187" s="417">
        <f t="shared" ref="L187" si="148">SUM(L188:L190)</f>
        <v>0</v>
      </c>
      <c r="M187" s="418">
        <f t="shared" ref="M187" si="149">SUM(M188:M190)</f>
        <v>0</v>
      </c>
      <c r="N187" s="417">
        <f t="shared" ref="N187" si="150">SUM(N188:N190)</f>
        <v>0</v>
      </c>
      <c r="O187" s="418">
        <f t="shared" ref="O187" si="151">SUM(O188:O190)</f>
        <v>0</v>
      </c>
      <c r="P187" s="417">
        <f t="shared" ref="P187" si="152">SUM(P188:P190)</f>
        <v>0</v>
      </c>
      <c r="Q187" s="418">
        <f t="shared" ref="Q187" si="153">SUM(Q188:Q190)</f>
        <v>0</v>
      </c>
      <c r="R187" s="417">
        <f t="shared" ref="R187" si="154">SUM(R188:R190)</f>
        <v>0</v>
      </c>
      <c r="S187" s="418">
        <f t="shared" ref="S187" si="155">SUM(S188:S190)</f>
        <v>0</v>
      </c>
      <c r="T187" s="417">
        <f t="shared" ref="T187" si="156">SUM(T188:T190)</f>
        <v>0</v>
      </c>
      <c r="U187" s="418">
        <f t="shared" ref="U187" si="157">SUM(U188:U190)</f>
        <v>0</v>
      </c>
      <c r="V187" s="417">
        <f t="shared" ref="V187" si="158">SUM(V188:V190)</f>
        <v>0</v>
      </c>
      <c r="W187" s="418">
        <f t="shared" ref="W187" si="159">SUM(W188:W190)</f>
        <v>0</v>
      </c>
      <c r="X187" s="417">
        <f t="shared" ref="X187" si="160">SUM(X188:X190)</f>
        <v>0</v>
      </c>
      <c r="Y187" s="418">
        <f t="shared" ref="Y187" si="161">SUM(Y188:Y190)</f>
        <v>0</v>
      </c>
      <c r="Z187" s="417">
        <f t="shared" ref="Z187" si="162">SUM(Z188:Z190)</f>
        <v>0</v>
      </c>
      <c r="AA187" s="418">
        <f t="shared" ref="AA187" si="163">SUM(AA188:AA190)</f>
        <v>0</v>
      </c>
      <c r="AB187" s="417">
        <f t="shared" ref="AB187" si="164">SUM(AB188:AB190)</f>
        <v>0</v>
      </c>
      <c r="AC187" s="418">
        <f t="shared" ref="AC187" si="165">SUM(AC188:AC190)</f>
        <v>0</v>
      </c>
      <c r="AD187" s="417">
        <f t="shared" ref="AD187" si="166">SUM(AD188:AD190)</f>
        <v>0</v>
      </c>
      <c r="AE187" s="418">
        <f t="shared" ref="AE187" si="167">SUM(AE188:AE190)</f>
        <v>0</v>
      </c>
      <c r="AF187" s="391">
        <f>SUMIF($D$166:$AE$166,AF$166,$D187:$AE187)</f>
        <v>0</v>
      </c>
      <c r="AG187" s="392">
        <f>SUMIF($D$166:$AE$166,AG$166,$D187:$AE187)</f>
        <v>0</v>
      </c>
      <c r="AH187" s="397">
        <f>+AF187+AG187</f>
        <v>0</v>
      </c>
    </row>
    <row r="188" spans="2:34" ht="16.5" hidden="1" customHeight="1" outlineLevel="1" thickTop="1" thickBot="1" x14ac:dyDescent="0.3">
      <c r="B188" s="501"/>
      <c r="C188" s="448" t="s">
        <v>1114</v>
      </c>
      <c r="D188" s="421">
        <f t="shared" ref="D188:AE188" si="168">+INDEX($D$23:$AK$133,MATCH($C$187,$C$23:$C$133,0),MATCH(D$164,$D$22:$AK$22,0))</f>
        <v>0</v>
      </c>
      <c r="E188" s="421">
        <f t="shared" si="168"/>
        <v>0</v>
      </c>
      <c r="F188" s="421">
        <f t="shared" si="168"/>
        <v>0</v>
      </c>
      <c r="G188" s="421">
        <f t="shared" si="168"/>
        <v>0</v>
      </c>
      <c r="H188" s="421">
        <f t="shared" si="168"/>
        <v>0</v>
      </c>
      <c r="I188" s="421">
        <f t="shared" si="168"/>
        <v>0</v>
      </c>
      <c r="J188" s="421">
        <f t="shared" si="168"/>
        <v>0</v>
      </c>
      <c r="K188" s="421">
        <f t="shared" si="168"/>
        <v>0</v>
      </c>
      <c r="L188" s="421">
        <f t="shared" si="168"/>
        <v>0</v>
      </c>
      <c r="M188" s="421">
        <f t="shared" si="168"/>
        <v>0</v>
      </c>
      <c r="N188" s="421">
        <f t="shared" si="168"/>
        <v>0</v>
      </c>
      <c r="O188" s="421">
        <f t="shared" si="168"/>
        <v>0</v>
      </c>
      <c r="P188" s="421">
        <f t="shared" si="168"/>
        <v>0</v>
      </c>
      <c r="Q188" s="421">
        <f t="shared" si="168"/>
        <v>0</v>
      </c>
      <c r="R188" s="421">
        <f t="shared" si="168"/>
        <v>0</v>
      </c>
      <c r="S188" s="421">
        <f t="shared" si="168"/>
        <v>0</v>
      </c>
      <c r="T188" s="421">
        <f t="shared" si="168"/>
        <v>0</v>
      </c>
      <c r="U188" s="421">
        <f t="shared" si="168"/>
        <v>0</v>
      </c>
      <c r="V188" s="421">
        <f t="shared" si="168"/>
        <v>0</v>
      </c>
      <c r="W188" s="421">
        <f t="shared" si="168"/>
        <v>0</v>
      </c>
      <c r="X188" s="421">
        <f t="shared" si="168"/>
        <v>0</v>
      </c>
      <c r="Y188" s="421">
        <f t="shared" si="168"/>
        <v>0</v>
      </c>
      <c r="Z188" s="421">
        <f t="shared" si="168"/>
        <v>0</v>
      </c>
      <c r="AA188" s="421">
        <f t="shared" si="168"/>
        <v>0</v>
      </c>
      <c r="AB188" s="421">
        <f t="shared" si="168"/>
        <v>0</v>
      </c>
      <c r="AC188" s="421">
        <f t="shared" si="168"/>
        <v>0</v>
      </c>
      <c r="AD188" s="421">
        <f t="shared" si="168"/>
        <v>0</v>
      </c>
      <c r="AE188" s="421">
        <f t="shared" si="168"/>
        <v>0</v>
      </c>
      <c r="AF188" s="389">
        <f t="shared" ref="AF188:AG190" si="169">SUMIF($D$166:$AE$166,AF$166,$D188:$AE188)</f>
        <v>0</v>
      </c>
      <c r="AG188" s="390">
        <f t="shared" si="169"/>
        <v>0</v>
      </c>
      <c r="AH188" s="395">
        <f t="shared" ref="AH188:AH190" si="170">+AF188+AG188</f>
        <v>0</v>
      </c>
    </row>
    <row r="189" spans="2:34" ht="16.5" hidden="1" customHeight="1" outlineLevel="1" thickTop="1" thickBot="1" x14ac:dyDescent="0.3">
      <c r="B189" s="501"/>
      <c r="C189" s="448" t="s">
        <v>1115</v>
      </c>
      <c r="D189" s="421">
        <f t="shared" ref="D189:M190" si="171">+D188*(1+$E$307)</f>
        <v>0</v>
      </c>
      <c r="E189" s="421">
        <f t="shared" si="171"/>
        <v>0</v>
      </c>
      <c r="F189" s="421">
        <f t="shared" si="171"/>
        <v>0</v>
      </c>
      <c r="G189" s="421">
        <f t="shared" si="171"/>
        <v>0</v>
      </c>
      <c r="H189" s="421">
        <f t="shared" si="171"/>
        <v>0</v>
      </c>
      <c r="I189" s="421">
        <f t="shared" si="171"/>
        <v>0</v>
      </c>
      <c r="J189" s="421">
        <f t="shared" si="171"/>
        <v>0</v>
      </c>
      <c r="K189" s="421">
        <f t="shared" si="171"/>
        <v>0</v>
      </c>
      <c r="L189" s="421">
        <f t="shared" si="171"/>
        <v>0</v>
      </c>
      <c r="M189" s="421">
        <f t="shared" si="171"/>
        <v>0</v>
      </c>
      <c r="N189" s="421">
        <f t="shared" ref="N189:W190" si="172">+N188*(1+$E$307)</f>
        <v>0</v>
      </c>
      <c r="O189" s="421">
        <f t="shared" si="172"/>
        <v>0</v>
      </c>
      <c r="P189" s="421">
        <f t="shared" si="172"/>
        <v>0</v>
      </c>
      <c r="Q189" s="421">
        <f t="shared" si="172"/>
        <v>0</v>
      </c>
      <c r="R189" s="421">
        <f t="shared" si="172"/>
        <v>0</v>
      </c>
      <c r="S189" s="421">
        <f t="shared" si="172"/>
        <v>0</v>
      </c>
      <c r="T189" s="421">
        <f t="shared" si="172"/>
        <v>0</v>
      </c>
      <c r="U189" s="421">
        <f t="shared" si="172"/>
        <v>0</v>
      </c>
      <c r="V189" s="421">
        <f t="shared" si="172"/>
        <v>0</v>
      </c>
      <c r="W189" s="421">
        <f t="shared" si="172"/>
        <v>0</v>
      </c>
      <c r="X189" s="421">
        <f t="shared" ref="X189:AE190" si="173">+X188*(1+$E$307)</f>
        <v>0</v>
      </c>
      <c r="Y189" s="421">
        <f t="shared" si="173"/>
        <v>0</v>
      </c>
      <c r="Z189" s="421">
        <f t="shared" si="173"/>
        <v>0</v>
      </c>
      <c r="AA189" s="421">
        <f t="shared" si="173"/>
        <v>0</v>
      </c>
      <c r="AB189" s="421">
        <f t="shared" si="173"/>
        <v>0</v>
      </c>
      <c r="AC189" s="421">
        <f t="shared" si="173"/>
        <v>0</v>
      </c>
      <c r="AD189" s="421">
        <f t="shared" si="173"/>
        <v>0</v>
      </c>
      <c r="AE189" s="421">
        <f t="shared" si="173"/>
        <v>0</v>
      </c>
      <c r="AF189" s="389">
        <f t="shared" si="169"/>
        <v>0</v>
      </c>
      <c r="AG189" s="390">
        <f t="shared" si="169"/>
        <v>0</v>
      </c>
      <c r="AH189" s="395">
        <f t="shared" si="170"/>
        <v>0</v>
      </c>
    </row>
    <row r="190" spans="2:34" ht="16.5" hidden="1" customHeight="1" outlineLevel="1" thickTop="1" thickBot="1" x14ac:dyDescent="0.3">
      <c r="B190" s="501"/>
      <c r="C190" s="448" t="s">
        <v>1116</v>
      </c>
      <c r="D190" s="421">
        <f t="shared" si="171"/>
        <v>0</v>
      </c>
      <c r="E190" s="421">
        <f t="shared" si="171"/>
        <v>0</v>
      </c>
      <c r="F190" s="421">
        <f t="shared" si="171"/>
        <v>0</v>
      </c>
      <c r="G190" s="421">
        <f t="shared" si="171"/>
        <v>0</v>
      </c>
      <c r="H190" s="421">
        <f t="shared" si="171"/>
        <v>0</v>
      </c>
      <c r="I190" s="421">
        <f t="shared" si="171"/>
        <v>0</v>
      </c>
      <c r="J190" s="421">
        <f t="shared" si="171"/>
        <v>0</v>
      </c>
      <c r="K190" s="421">
        <f t="shared" si="171"/>
        <v>0</v>
      </c>
      <c r="L190" s="421">
        <f t="shared" si="171"/>
        <v>0</v>
      </c>
      <c r="M190" s="421">
        <f t="shared" si="171"/>
        <v>0</v>
      </c>
      <c r="N190" s="421">
        <f t="shared" si="172"/>
        <v>0</v>
      </c>
      <c r="O190" s="421">
        <f t="shared" si="172"/>
        <v>0</v>
      </c>
      <c r="P190" s="421">
        <f t="shared" si="172"/>
        <v>0</v>
      </c>
      <c r="Q190" s="421">
        <f t="shared" si="172"/>
        <v>0</v>
      </c>
      <c r="R190" s="421">
        <f t="shared" si="172"/>
        <v>0</v>
      </c>
      <c r="S190" s="421">
        <f t="shared" si="172"/>
        <v>0</v>
      </c>
      <c r="T190" s="421">
        <f t="shared" si="172"/>
        <v>0</v>
      </c>
      <c r="U190" s="421">
        <f t="shared" si="172"/>
        <v>0</v>
      </c>
      <c r="V190" s="421">
        <f t="shared" si="172"/>
        <v>0</v>
      </c>
      <c r="W190" s="421">
        <f t="shared" si="172"/>
        <v>0</v>
      </c>
      <c r="X190" s="421">
        <f t="shared" si="173"/>
        <v>0</v>
      </c>
      <c r="Y190" s="421">
        <f t="shared" si="173"/>
        <v>0</v>
      </c>
      <c r="Z190" s="421">
        <f t="shared" si="173"/>
        <v>0</v>
      </c>
      <c r="AA190" s="421">
        <f t="shared" si="173"/>
        <v>0</v>
      </c>
      <c r="AB190" s="421">
        <f t="shared" si="173"/>
        <v>0</v>
      </c>
      <c r="AC190" s="421">
        <f t="shared" si="173"/>
        <v>0</v>
      </c>
      <c r="AD190" s="421">
        <f t="shared" si="173"/>
        <v>0</v>
      </c>
      <c r="AE190" s="421">
        <f t="shared" si="173"/>
        <v>0</v>
      </c>
      <c r="AF190" s="389">
        <f t="shared" si="169"/>
        <v>0</v>
      </c>
      <c r="AG190" s="390">
        <f t="shared" si="169"/>
        <v>0</v>
      </c>
      <c r="AH190" s="395">
        <f t="shared" si="170"/>
        <v>0</v>
      </c>
    </row>
    <row r="191" spans="2:34" ht="16.5" customHeight="1" collapsed="1" thickBot="1" x14ac:dyDescent="0.3">
      <c r="P191" s="431"/>
      <c r="Q191" s="431"/>
      <c r="R191" s="431"/>
      <c r="S191" s="431"/>
      <c r="T191" s="431"/>
      <c r="U191" s="431"/>
      <c r="V191" s="431"/>
    </row>
    <row r="192" spans="2:34" ht="30.75" customHeight="1" thickTop="1" thickBot="1" x14ac:dyDescent="0.3">
      <c r="C192" s="443" t="s">
        <v>1119</v>
      </c>
      <c r="D192" s="745" t="s">
        <v>1095</v>
      </c>
      <c r="E192" s="746"/>
      <c r="F192" s="745" t="s">
        <v>1096</v>
      </c>
      <c r="G192" s="746"/>
      <c r="H192" s="745" t="s">
        <v>1097</v>
      </c>
      <c r="I192" s="746"/>
      <c r="J192" s="745" t="s">
        <v>1098</v>
      </c>
      <c r="K192" s="746"/>
      <c r="L192" s="745" t="s">
        <v>1099</v>
      </c>
      <c r="M192" s="746"/>
      <c r="N192" s="745" t="s">
        <v>1100</v>
      </c>
      <c r="O192" s="746"/>
      <c r="P192" s="745" t="s">
        <v>178</v>
      </c>
      <c r="Q192" s="746"/>
      <c r="R192" s="745" t="s">
        <v>1101</v>
      </c>
      <c r="S192" s="746"/>
      <c r="T192" s="745" t="s">
        <v>1102</v>
      </c>
      <c r="U192" s="746"/>
      <c r="V192" s="745" t="s">
        <v>1103</v>
      </c>
      <c r="W192" s="746"/>
      <c r="X192" s="745" t="s">
        <v>1104</v>
      </c>
      <c r="Y192" s="746"/>
      <c r="Z192" s="745" t="s">
        <v>1105</v>
      </c>
      <c r="AA192" s="746"/>
      <c r="AB192" s="745" t="s">
        <v>1106</v>
      </c>
      <c r="AC192" s="746"/>
      <c r="AD192" s="745" t="s">
        <v>1107</v>
      </c>
      <c r="AE192" s="746"/>
      <c r="AF192" s="444" t="s">
        <v>1130</v>
      </c>
      <c r="AG192" s="445" t="s">
        <v>1131</v>
      </c>
      <c r="AH192" s="446" t="s">
        <v>1113</v>
      </c>
    </row>
    <row r="193" spans="2:34" ht="16.5" customHeight="1" thickTop="1" thickBot="1" x14ac:dyDescent="0.3">
      <c r="C193" s="447" t="s">
        <v>1143</v>
      </c>
      <c r="D193" s="408" t="s">
        <v>1120</v>
      </c>
      <c r="E193" s="409" t="s">
        <v>1121</v>
      </c>
      <c r="F193" s="408" t="s">
        <v>1120</v>
      </c>
      <c r="G193" s="409" t="s">
        <v>1121</v>
      </c>
      <c r="H193" s="408" t="s">
        <v>1120</v>
      </c>
      <c r="I193" s="409" t="s">
        <v>1121</v>
      </c>
      <c r="J193" s="408" t="s">
        <v>1120</v>
      </c>
      <c r="K193" s="409" t="s">
        <v>1121</v>
      </c>
      <c r="L193" s="408" t="s">
        <v>1120</v>
      </c>
      <c r="M193" s="409" t="s">
        <v>1121</v>
      </c>
      <c r="N193" s="408" t="s">
        <v>1120</v>
      </c>
      <c r="O193" s="409" t="s">
        <v>1121</v>
      </c>
      <c r="P193" s="408" t="s">
        <v>1120</v>
      </c>
      <c r="Q193" s="409" t="s">
        <v>1121</v>
      </c>
      <c r="R193" s="408" t="s">
        <v>1120</v>
      </c>
      <c r="S193" s="409" t="s">
        <v>1121</v>
      </c>
      <c r="T193" s="408" t="s">
        <v>1120</v>
      </c>
      <c r="U193" s="409" t="s">
        <v>1121</v>
      </c>
      <c r="V193" s="408" t="s">
        <v>1120</v>
      </c>
      <c r="W193" s="409" t="s">
        <v>1121</v>
      </c>
      <c r="X193" s="408" t="s">
        <v>1120</v>
      </c>
      <c r="Y193" s="409" t="s">
        <v>1121</v>
      </c>
      <c r="Z193" s="408" t="s">
        <v>1120</v>
      </c>
      <c r="AA193" s="409" t="s">
        <v>1121</v>
      </c>
      <c r="AB193" s="408" t="s">
        <v>1120</v>
      </c>
      <c r="AC193" s="409" t="s">
        <v>1121</v>
      </c>
      <c r="AD193" s="408" t="s">
        <v>1120</v>
      </c>
      <c r="AE193" s="409" t="s">
        <v>1121</v>
      </c>
      <c r="AF193" s="399" t="s">
        <v>1120</v>
      </c>
      <c r="AG193" s="400" t="s">
        <v>1121</v>
      </c>
      <c r="AH193" s="401" t="s">
        <v>1129</v>
      </c>
    </row>
    <row r="194" spans="2:34" ht="16.5" customHeight="1" thickTop="1" thickBot="1" x14ac:dyDescent="0.3">
      <c r="C194" s="448" t="s">
        <v>1114</v>
      </c>
      <c r="D194" s="421">
        <f>+SUMIF($C$168:$C$190,$C194,D$168:D$190)</f>
        <v>0</v>
      </c>
      <c r="E194" s="421">
        <f t="shared" ref="E194:AE196" si="174">+SUMIF($C$168:$C$190,$C194,E$168:E$190)</f>
        <v>0</v>
      </c>
      <c r="F194" s="421">
        <f t="shared" si="174"/>
        <v>0</v>
      </c>
      <c r="G194" s="421">
        <f t="shared" si="174"/>
        <v>0</v>
      </c>
      <c r="H194" s="421">
        <f t="shared" si="174"/>
        <v>0</v>
      </c>
      <c r="I194" s="421">
        <f t="shared" si="174"/>
        <v>0</v>
      </c>
      <c r="J194" s="421">
        <f t="shared" si="174"/>
        <v>0</v>
      </c>
      <c r="K194" s="421">
        <f t="shared" si="174"/>
        <v>0</v>
      </c>
      <c r="L194" s="421">
        <f t="shared" si="174"/>
        <v>0</v>
      </c>
      <c r="M194" s="421">
        <f t="shared" si="174"/>
        <v>0</v>
      </c>
      <c r="N194" s="421">
        <f t="shared" si="174"/>
        <v>0</v>
      </c>
      <c r="O194" s="421">
        <f t="shared" si="174"/>
        <v>0</v>
      </c>
      <c r="P194" s="421">
        <f t="shared" si="174"/>
        <v>0</v>
      </c>
      <c r="Q194" s="421">
        <f t="shared" si="174"/>
        <v>0</v>
      </c>
      <c r="R194" s="421">
        <f t="shared" si="174"/>
        <v>0</v>
      </c>
      <c r="S194" s="421">
        <f t="shared" si="174"/>
        <v>0</v>
      </c>
      <c r="T194" s="421">
        <f t="shared" si="174"/>
        <v>0</v>
      </c>
      <c r="U194" s="421">
        <f t="shared" si="174"/>
        <v>0</v>
      </c>
      <c r="V194" s="421">
        <f t="shared" si="174"/>
        <v>0</v>
      </c>
      <c r="W194" s="421">
        <f t="shared" si="174"/>
        <v>0</v>
      </c>
      <c r="X194" s="421">
        <f t="shared" si="174"/>
        <v>0</v>
      </c>
      <c r="Y194" s="421">
        <f t="shared" si="174"/>
        <v>0</v>
      </c>
      <c r="Z194" s="421">
        <f t="shared" si="174"/>
        <v>0</v>
      </c>
      <c r="AA194" s="421">
        <f t="shared" si="174"/>
        <v>0</v>
      </c>
      <c r="AB194" s="421">
        <f t="shared" si="174"/>
        <v>0</v>
      </c>
      <c r="AC194" s="421">
        <f t="shared" si="174"/>
        <v>0</v>
      </c>
      <c r="AD194" s="421">
        <f t="shared" si="174"/>
        <v>0</v>
      </c>
      <c r="AE194" s="421">
        <f t="shared" si="174"/>
        <v>0</v>
      </c>
      <c r="AF194" s="389">
        <f>SUMIF($D$166:$AE$166,AF$166,$D194:$AE194)</f>
        <v>0</v>
      </c>
      <c r="AG194" s="390">
        <f t="shared" ref="AF194:AG202" si="175">SUMIF($D$166:$AE$166,AG$166,$D194:$AE194)</f>
        <v>0</v>
      </c>
      <c r="AH194" s="397">
        <f t="shared" ref="AH194:AH196" si="176">+AF194+AG194</f>
        <v>0</v>
      </c>
    </row>
    <row r="195" spans="2:34" ht="16.5" customHeight="1" thickTop="1" thickBot="1" x14ac:dyDescent="0.3">
      <c r="C195" s="448" t="s">
        <v>1115</v>
      </c>
      <c r="D195" s="421">
        <f t="shared" ref="D195:S196" si="177">+SUMIF($C$168:$C$190,$C195,D$168:D$190)</f>
        <v>0</v>
      </c>
      <c r="E195" s="421">
        <f t="shared" si="177"/>
        <v>0</v>
      </c>
      <c r="F195" s="421">
        <f t="shared" si="177"/>
        <v>0</v>
      </c>
      <c r="G195" s="421">
        <f t="shared" si="177"/>
        <v>0</v>
      </c>
      <c r="H195" s="421">
        <f t="shared" si="177"/>
        <v>0</v>
      </c>
      <c r="I195" s="421">
        <f t="shared" si="177"/>
        <v>0</v>
      </c>
      <c r="J195" s="421">
        <f t="shared" si="177"/>
        <v>0</v>
      </c>
      <c r="K195" s="421">
        <f t="shared" si="177"/>
        <v>0</v>
      </c>
      <c r="L195" s="421">
        <f t="shared" si="177"/>
        <v>0</v>
      </c>
      <c r="M195" s="421">
        <f t="shared" si="177"/>
        <v>0</v>
      </c>
      <c r="N195" s="421">
        <f t="shared" si="177"/>
        <v>0</v>
      </c>
      <c r="O195" s="421">
        <f t="shared" si="177"/>
        <v>0</v>
      </c>
      <c r="P195" s="421">
        <f t="shared" si="177"/>
        <v>0</v>
      </c>
      <c r="Q195" s="421">
        <f t="shared" si="177"/>
        <v>0</v>
      </c>
      <c r="R195" s="421">
        <f t="shared" si="177"/>
        <v>0</v>
      </c>
      <c r="S195" s="421">
        <f t="shared" si="177"/>
        <v>0</v>
      </c>
      <c r="T195" s="421">
        <f t="shared" si="174"/>
        <v>0</v>
      </c>
      <c r="U195" s="421">
        <f t="shared" si="174"/>
        <v>0</v>
      </c>
      <c r="V195" s="421">
        <f t="shared" si="174"/>
        <v>0</v>
      </c>
      <c r="W195" s="421">
        <f t="shared" si="174"/>
        <v>0</v>
      </c>
      <c r="X195" s="421">
        <f t="shared" si="174"/>
        <v>0</v>
      </c>
      <c r="Y195" s="421">
        <f t="shared" si="174"/>
        <v>0</v>
      </c>
      <c r="Z195" s="421">
        <f t="shared" si="174"/>
        <v>0</v>
      </c>
      <c r="AA195" s="421">
        <f t="shared" si="174"/>
        <v>0</v>
      </c>
      <c r="AB195" s="421">
        <f t="shared" si="174"/>
        <v>0</v>
      </c>
      <c r="AC195" s="421">
        <f t="shared" si="174"/>
        <v>0</v>
      </c>
      <c r="AD195" s="421">
        <f t="shared" si="174"/>
        <v>0</v>
      </c>
      <c r="AE195" s="421">
        <f t="shared" si="174"/>
        <v>0</v>
      </c>
      <c r="AF195" s="402">
        <f t="shared" si="175"/>
        <v>0</v>
      </c>
      <c r="AG195" s="403">
        <f t="shared" si="175"/>
        <v>0</v>
      </c>
      <c r="AH195" s="404">
        <f t="shared" si="176"/>
        <v>0</v>
      </c>
    </row>
    <row r="196" spans="2:34" ht="16.5" customHeight="1" thickTop="1" thickBot="1" x14ac:dyDescent="0.3">
      <c r="C196" s="448" t="s">
        <v>1116</v>
      </c>
      <c r="D196" s="421">
        <f t="shared" si="177"/>
        <v>0</v>
      </c>
      <c r="E196" s="421">
        <f t="shared" si="174"/>
        <v>0</v>
      </c>
      <c r="F196" s="421">
        <f t="shared" si="174"/>
        <v>0</v>
      </c>
      <c r="G196" s="421">
        <f t="shared" si="174"/>
        <v>0</v>
      </c>
      <c r="H196" s="421">
        <f t="shared" si="174"/>
        <v>0</v>
      </c>
      <c r="I196" s="421">
        <f t="shared" si="174"/>
        <v>0</v>
      </c>
      <c r="J196" s="421">
        <f t="shared" si="174"/>
        <v>0</v>
      </c>
      <c r="K196" s="421">
        <f t="shared" si="174"/>
        <v>0</v>
      </c>
      <c r="L196" s="421">
        <f t="shared" si="174"/>
        <v>0</v>
      </c>
      <c r="M196" s="421">
        <f t="shared" si="174"/>
        <v>0</v>
      </c>
      <c r="N196" s="421">
        <f t="shared" si="174"/>
        <v>0</v>
      </c>
      <c r="O196" s="421">
        <f t="shared" si="174"/>
        <v>0</v>
      </c>
      <c r="P196" s="421">
        <f t="shared" si="174"/>
        <v>0</v>
      </c>
      <c r="Q196" s="421">
        <f t="shared" si="174"/>
        <v>0</v>
      </c>
      <c r="R196" s="421">
        <f t="shared" si="174"/>
        <v>0</v>
      </c>
      <c r="S196" s="421">
        <f t="shared" si="174"/>
        <v>0</v>
      </c>
      <c r="T196" s="421">
        <f t="shared" si="174"/>
        <v>0</v>
      </c>
      <c r="U196" s="421">
        <f t="shared" si="174"/>
        <v>0</v>
      </c>
      <c r="V196" s="421">
        <f t="shared" si="174"/>
        <v>0</v>
      </c>
      <c r="W196" s="421">
        <f t="shared" si="174"/>
        <v>0</v>
      </c>
      <c r="X196" s="421">
        <f t="shared" si="174"/>
        <v>0</v>
      </c>
      <c r="Y196" s="421">
        <f t="shared" si="174"/>
        <v>0</v>
      </c>
      <c r="Z196" s="421">
        <f t="shared" si="174"/>
        <v>0</v>
      </c>
      <c r="AA196" s="421">
        <f t="shared" si="174"/>
        <v>0</v>
      </c>
      <c r="AB196" s="421">
        <f t="shared" si="174"/>
        <v>0</v>
      </c>
      <c r="AC196" s="421">
        <f t="shared" si="174"/>
        <v>0</v>
      </c>
      <c r="AD196" s="421">
        <f t="shared" si="174"/>
        <v>0</v>
      </c>
      <c r="AE196" s="421">
        <f>+SUMIF($C$168:$C$190,$C196,AE$168:AE$190)</f>
        <v>0</v>
      </c>
      <c r="AF196" s="402">
        <f t="shared" si="175"/>
        <v>0</v>
      </c>
      <c r="AG196" s="403">
        <f t="shared" si="175"/>
        <v>0</v>
      </c>
      <c r="AH196" s="404">
        <f t="shared" si="176"/>
        <v>0</v>
      </c>
    </row>
    <row r="197" spans="2:34" ht="16.5" customHeight="1" thickTop="1" thickBot="1" x14ac:dyDescent="0.3">
      <c r="C197" s="448" t="s">
        <v>1133</v>
      </c>
      <c r="D197" s="421">
        <f t="shared" ref="D197:M202" si="178">+D196*(1+$E$307)</f>
        <v>0</v>
      </c>
      <c r="E197" s="421">
        <f t="shared" si="178"/>
        <v>0</v>
      </c>
      <c r="F197" s="421">
        <f t="shared" si="178"/>
        <v>0</v>
      </c>
      <c r="G197" s="421">
        <f t="shared" si="178"/>
        <v>0</v>
      </c>
      <c r="H197" s="421">
        <f t="shared" si="178"/>
        <v>0</v>
      </c>
      <c r="I197" s="421">
        <f t="shared" si="178"/>
        <v>0</v>
      </c>
      <c r="J197" s="421">
        <f t="shared" si="178"/>
        <v>0</v>
      </c>
      <c r="K197" s="421">
        <f t="shared" si="178"/>
        <v>0</v>
      </c>
      <c r="L197" s="421">
        <f t="shared" si="178"/>
        <v>0</v>
      </c>
      <c r="M197" s="421">
        <f t="shared" si="178"/>
        <v>0</v>
      </c>
      <c r="N197" s="421">
        <f t="shared" ref="N197:W202" si="179">+N196*(1+$E$307)</f>
        <v>0</v>
      </c>
      <c r="O197" s="421">
        <f t="shared" si="179"/>
        <v>0</v>
      </c>
      <c r="P197" s="421">
        <f t="shared" si="179"/>
        <v>0</v>
      </c>
      <c r="Q197" s="421">
        <f t="shared" si="179"/>
        <v>0</v>
      </c>
      <c r="R197" s="421">
        <f t="shared" si="179"/>
        <v>0</v>
      </c>
      <c r="S197" s="421">
        <f t="shared" si="179"/>
        <v>0</v>
      </c>
      <c r="T197" s="421">
        <f t="shared" si="179"/>
        <v>0</v>
      </c>
      <c r="U197" s="421">
        <f t="shared" si="179"/>
        <v>0</v>
      </c>
      <c r="V197" s="421">
        <f t="shared" si="179"/>
        <v>0</v>
      </c>
      <c r="W197" s="421">
        <f t="shared" si="179"/>
        <v>0</v>
      </c>
      <c r="X197" s="421">
        <f t="shared" ref="X197:AE202" si="180">+X196*(1+$E$307)</f>
        <v>0</v>
      </c>
      <c r="Y197" s="421">
        <f t="shared" si="180"/>
        <v>0</v>
      </c>
      <c r="Z197" s="421">
        <f t="shared" si="180"/>
        <v>0</v>
      </c>
      <c r="AA197" s="421">
        <f t="shared" si="180"/>
        <v>0</v>
      </c>
      <c r="AB197" s="421">
        <f t="shared" si="180"/>
        <v>0</v>
      </c>
      <c r="AC197" s="421">
        <f t="shared" si="180"/>
        <v>0</v>
      </c>
      <c r="AD197" s="421">
        <f t="shared" si="180"/>
        <v>0</v>
      </c>
      <c r="AE197" s="421">
        <f t="shared" si="180"/>
        <v>0</v>
      </c>
      <c r="AF197" s="402">
        <f t="shared" si="175"/>
        <v>0</v>
      </c>
      <c r="AG197" s="403">
        <f t="shared" si="175"/>
        <v>0</v>
      </c>
      <c r="AH197" s="404">
        <f t="shared" ref="AH197:AH202" si="181">+AF197+AG197</f>
        <v>0</v>
      </c>
    </row>
    <row r="198" spans="2:34" ht="16.5" customHeight="1" thickTop="1" thickBot="1" x14ac:dyDescent="0.3">
      <c r="C198" s="448" t="s">
        <v>1134</v>
      </c>
      <c r="D198" s="421">
        <f t="shared" si="178"/>
        <v>0</v>
      </c>
      <c r="E198" s="421">
        <f t="shared" si="178"/>
        <v>0</v>
      </c>
      <c r="F198" s="421">
        <f t="shared" si="178"/>
        <v>0</v>
      </c>
      <c r="G198" s="421">
        <f t="shared" si="178"/>
        <v>0</v>
      </c>
      <c r="H198" s="421">
        <f t="shared" si="178"/>
        <v>0</v>
      </c>
      <c r="I198" s="421">
        <f t="shared" si="178"/>
        <v>0</v>
      </c>
      <c r="J198" s="421">
        <f t="shared" si="178"/>
        <v>0</v>
      </c>
      <c r="K198" s="421">
        <f t="shared" si="178"/>
        <v>0</v>
      </c>
      <c r="L198" s="421">
        <f t="shared" si="178"/>
        <v>0</v>
      </c>
      <c r="M198" s="421">
        <f t="shared" si="178"/>
        <v>0</v>
      </c>
      <c r="N198" s="421">
        <f t="shared" si="179"/>
        <v>0</v>
      </c>
      <c r="O198" s="421">
        <f t="shared" si="179"/>
        <v>0</v>
      </c>
      <c r="P198" s="421">
        <f t="shared" si="179"/>
        <v>0</v>
      </c>
      <c r="Q198" s="421">
        <f t="shared" si="179"/>
        <v>0</v>
      </c>
      <c r="R198" s="421">
        <f t="shared" si="179"/>
        <v>0</v>
      </c>
      <c r="S198" s="421">
        <f t="shared" si="179"/>
        <v>0</v>
      </c>
      <c r="T198" s="421">
        <f t="shared" si="179"/>
        <v>0</v>
      </c>
      <c r="U198" s="421">
        <f t="shared" si="179"/>
        <v>0</v>
      </c>
      <c r="V198" s="421">
        <f t="shared" si="179"/>
        <v>0</v>
      </c>
      <c r="W198" s="421">
        <f t="shared" si="179"/>
        <v>0</v>
      </c>
      <c r="X198" s="421">
        <f t="shared" si="180"/>
        <v>0</v>
      </c>
      <c r="Y198" s="421">
        <f t="shared" si="180"/>
        <v>0</v>
      </c>
      <c r="Z198" s="421">
        <f t="shared" si="180"/>
        <v>0</v>
      </c>
      <c r="AA198" s="421">
        <f t="shared" si="180"/>
        <v>0</v>
      </c>
      <c r="AB198" s="421">
        <f t="shared" si="180"/>
        <v>0</v>
      </c>
      <c r="AC198" s="421">
        <f t="shared" si="180"/>
        <v>0</v>
      </c>
      <c r="AD198" s="421">
        <f t="shared" si="180"/>
        <v>0</v>
      </c>
      <c r="AE198" s="421">
        <f t="shared" si="180"/>
        <v>0</v>
      </c>
      <c r="AF198" s="402">
        <f t="shared" si="175"/>
        <v>0</v>
      </c>
      <c r="AG198" s="403">
        <f t="shared" si="175"/>
        <v>0</v>
      </c>
      <c r="AH198" s="404">
        <f t="shared" si="181"/>
        <v>0</v>
      </c>
    </row>
    <row r="199" spans="2:34" ht="16.5" customHeight="1" thickTop="1" thickBot="1" x14ac:dyDescent="0.3">
      <c r="C199" s="448" t="s">
        <v>1135</v>
      </c>
      <c r="D199" s="421">
        <f t="shared" si="178"/>
        <v>0</v>
      </c>
      <c r="E199" s="421">
        <f t="shared" si="178"/>
        <v>0</v>
      </c>
      <c r="F199" s="421">
        <f t="shared" si="178"/>
        <v>0</v>
      </c>
      <c r="G199" s="421">
        <f t="shared" si="178"/>
        <v>0</v>
      </c>
      <c r="H199" s="421">
        <f t="shared" si="178"/>
        <v>0</v>
      </c>
      <c r="I199" s="421">
        <f t="shared" si="178"/>
        <v>0</v>
      </c>
      <c r="J199" s="421">
        <f t="shared" si="178"/>
        <v>0</v>
      </c>
      <c r="K199" s="421">
        <f t="shared" si="178"/>
        <v>0</v>
      </c>
      <c r="L199" s="421">
        <f t="shared" si="178"/>
        <v>0</v>
      </c>
      <c r="M199" s="421">
        <f t="shared" si="178"/>
        <v>0</v>
      </c>
      <c r="N199" s="421">
        <f t="shared" si="179"/>
        <v>0</v>
      </c>
      <c r="O199" s="421">
        <f t="shared" si="179"/>
        <v>0</v>
      </c>
      <c r="P199" s="421">
        <f t="shared" si="179"/>
        <v>0</v>
      </c>
      <c r="Q199" s="421">
        <f t="shared" si="179"/>
        <v>0</v>
      </c>
      <c r="R199" s="421">
        <f t="shared" si="179"/>
        <v>0</v>
      </c>
      <c r="S199" s="421">
        <f t="shared" si="179"/>
        <v>0</v>
      </c>
      <c r="T199" s="421">
        <f t="shared" si="179"/>
        <v>0</v>
      </c>
      <c r="U199" s="421">
        <f t="shared" si="179"/>
        <v>0</v>
      </c>
      <c r="V199" s="421">
        <f t="shared" si="179"/>
        <v>0</v>
      </c>
      <c r="W199" s="421">
        <f t="shared" si="179"/>
        <v>0</v>
      </c>
      <c r="X199" s="421">
        <f t="shared" si="180"/>
        <v>0</v>
      </c>
      <c r="Y199" s="421">
        <f t="shared" si="180"/>
        <v>0</v>
      </c>
      <c r="Z199" s="421">
        <f t="shared" si="180"/>
        <v>0</v>
      </c>
      <c r="AA199" s="421">
        <f t="shared" si="180"/>
        <v>0</v>
      </c>
      <c r="AB199" s="421">
        <f t="shared" si="180"/>
        <v>0</v>
      </c>
      <c r="AC199" s="421">
        <f t="shared" si="180"/>
        <v>0</v>
      </c>
      <c r="AD199" s="421">
        <f t="shared" si="180"/>
        <v>0</v>
      </c>
      <c r="AE199" s="421">
        <f t="shared" si="180"/>
        <v>0</v>
      </c>
      <c r="AF199" s="402">
        <f t="shared" si="175"/>
        <v>0</v>
      </c>
      <c r="AG199" s="403">
        <f t="shared" si="175"/>
        <v>0</v>
      </c>
      <c r="AH199" s="404">
        <f t="shared" si="181"/>
        <v>0</v>
      </c>
    </row>
    <row r="200" spans="2:34" ht="16.5" customHeight="1" thickTop="1" thickBot="1" x14ac:dyDescent="0.3">
      <c r="C200" s="448" t="s">
        <v>1136</v>
      </c>
      <c r="D200" s="421">
        <f t="shared" si="178"/>
        <v>0</v>
      </c>
      <c r="E200" s="421">
        <f t="shared" si="178"/>
        <v>0</v>
      </c>
      <c r="F200" s="421">
        <f t="shared" si="178"/>
        <v>0</v>
      </c>
      <c r="G200" s="421">
        <f t="shared" si="178"/>
        <v>0</v>
      </c>
      <c r="H200" s="421">
        <f t="shared" si="178"/>
        <v>0</v>
      </c>
      <c r="I200" s="421">
        <f t="shared" si="178"/>
        <v>0</v>
      </c>
      <c r="J200" s="421">
        <f t="shared" si="178"/>
        <v>0</v>
      </c>
      <c r="K200" s="421">
        <f t="shared" si="178"/>
        <v>0</v>
      </c>
      <c r="L200" s="421">
        <f t="shared" si="178"/>
        <v>0</v>
      </c>
      <c r="M200" s="421">
        <f t="shared" si="178"/>
        <v>0</v>
      </c>
      <c r="N200" s="421">
        <f t="shared" si="179"/>
        <v>0</v>
      </c>
      <c r="O200" s="421">
        <f t="shared" si="179"/>
        <v>0</v>
      </c>
      <c r="P200" s="421">
        <f t="shared" si="179"/>
        <v>0</v>
      </c>
      <c r="Q200" s="421">
        <f t="shared" si="179"/>
        <v>0</v>
      </c>
      <c r="R200" s="421">
        <f t="shared" si="179"/>
        <v>0</v>
      </c>
      <c r="S200" s="421">
        <f t="shared" si="179"/>
        <v>0</v>
      </c>
      <c r="T200" s="421">
        <f t="shared" si="179"/>
        <v>0</v>
      </c>
      <c r="U200" s="421">
        <f t="shared" si="179"/>
        <v>0</v>
      </c>
      <c r="V200" s="421">
        <f t="shared" si="179"/>
        <v>0</v>
      </c>
      <c r="W200" s="421">
        <f t="shared" si="179"/>
        <v>0</v>
      </c>
      <c r="X200" s="421">
        <f t="shared" si="180"/>
        <v>0</v>
      </c>
      <c r="Y200" s="421">
        <f t="shared" si="180"/>
        <v>0</v>
      </c>
      <c r="Z200" s="421">
        <f t="shared" si="180"/>
        <v>0</v>
      </c>
      <c r="AA200" s="421">
        <f t="shared" si="180"/>
        <v>0</v>
      </c>
      <c r="AB200" s="421">
        <f t="shared" si="180"/>
        <v>0</v>
      </c>
      <c r="AC200" s="421">
        <f t="shared" si="180"/>
        <v>0</v>
      </c>
      <c r="AD200" s="421">
        <f t="shared" si="180"/>
        <v>0</v>
      </c>
      <c r="AE200" s="421">
        <f t="shared" si="180"/>
        <v>0</v>
      </c>
      <c r="AF200" s="402">
        <f t="shared" si="175"/>
        <v>0</v>
      </c>
      <c r="AG200" s="403">
        <f t="shared" si="175"/>
        <v>0</v>
      </c>
      <c r="AH200" s="404">
        <f t="shared" si="181"/>
        <v>0</v>
      </c>
    </row>
    <row r="201" spans="2:34" ht="16.5" customHeight="1" thickTop="1" thickBot="1" x14ac:dyDescent="0.3">
      <c r="C201" s="448" t="s">
        <v>1137</v>
      </c>
      <c r="D201" s="421">
        <f t="shared" si="178"/>
        <v>0</v>
      </c>
      <c r="E201" s="421">
        <f t="shared" si="178"/>
        <v>0</v>
      </c>
      <c r="F201" s="421">
        <f t="shared" si="178"/>
        <v>0</v>
      </c>
      <c r="G201" s="421">
        <f t="shared" si="178"/>
        <v>0</v>
      </c>
      <c r="H201" s="421">
        <f t="shared" si="178"/>
        <v>0</v>
      </c>
      <c r="I201" s="421">
        <f t="shared" si="178"/>
        <v>0</v>
      </c>
      <c r="J201" s="421">
        <f t="shared" si="178"/>
        <v>0</v>
      </c>
      <c r="K201" s="421">
        <f t="shared" si="178"/>
        <v>0</v>
      </c>
      <c r="L201" s="421">
        <f t="shared" si="178"/>
        <v>0</v>
      </c>
      <c r="M201" s="421">
        <f t="shared" si="178"/>
        <v>0</v>
      </c>
      <c r="N201" s="421">
        <f t="shared" si="179"/>
        <v>0</v>
      </c>
      <c r="O201" s="421">
        <f t="shared" si="179"/>
        <v>0</v>
      </c>
      <c r="P201" s="421">
        <f t="shared" si="179"/>
        <v>0</v>
      </c>
      <c r="Q201" s="421">
        <f t="shared" si="179"/>
        <v>0</v>
      </c>
      <c r="R201" s="421">
        <f t="shared" si="179"/>
        <v>0</v>
      </c>
      <c r="S201" s="421">
        <f t="shared" si="179"/>
        <v>0</v>
      </c>
      <c r="T201" s="421">
        <f t="shared" si="179"/>
        <v>0</v>
      </c>
      <c r="U201" s="421">
        <f t="shared" si="179"/>
        <v>0</v>
      </c>
      <c r="V201" s="421">
        <f t="shared" si="179"/>
        <v>0</v>
      </c>
      <c r="W201" s="421">
        <f t="shared" si="179"/>
        <v>0</v>
      </c>
      <c r="X201" s="421">
        <f t="shared" si="180"/>
        <v>0</v>
      </c>
      <c r="Y201" s="421">
        <f t="shared" si="180"/>
        <v>0</v>
      </c>
      <c r="Z201" s="421">
        <f t="shared" si="180"/>
        <v>0</v>
      </c>
      <c r="AA201" s="421">
        <f t="shared" si="180"/>
        <v>0</v>
      </c>
      <c r="AB201" s="421">
        <f t="shared" si="180"/>
        <v>0</v>
      </c>
      <c r="AC201" s="421">
        <f t="shared" si="180"/>
        <v>0</v>
      </c>
      <c r="AD201" s="421">
        <f t="shared" si="180"/>
        <v>0</v>
      </c>
      <c r="AE201" s="421">
        <f t="shared" si="180"/>
        <v>0</v>
      </c>
      <c r="AF201" s="402">
        <f t="shared" si="175"/>
        <v>0</v>
      </c>
      <c r="AG201" s="403">
        <f t="shared" si="175"/>
        <v>0</v>
      </c>
      <c r="AH201" s="404">
        <f t="shared" si="181"/>
        <v>0</v>
      </c>
    </row>
    <row r="202" spans="2:34" ht="16.5" customHeight="1" thickTop="1" thickBot="1" x14ac:dyDescent="0.3">
      <c r="C202" s="448" t="s">
        <v>1138</v>
      </c>
      <c r="D202" s="421">
        <f t="shared" si="178"/>
        <v>0</v>
      </c>
      <c r="E202" s="421">
        <f t="shared" si="178"/>
        <v>0</v>
      </c>
      <c r="F202" s="421">
        <f t="shared" si="178"/>
        <v>0</v>
      </c>
      <c r="G202" s="421">
        <f t="shared" si="178"/>
        <v>0</v>
      </c>
      <c r="H202" s="421">
        <f t="shared" si="178"/>
        <v>0</v>
      </c>
      <c r="I202" s="421">
        <f t="shared" si="178"/>
        <v>0</v>
      </c>
      <c r="J202" s="421">
        <f t="shared" si="178"/>
        <v>0</v>
      </c>
      <c r="K202" s="421">
        <f t="shared" si="178"/>
        <v>0</v>
      </c>
      <c r="L202" s="421">
        <f t="shared" si="178"/>
        <v>0</v>
      </c>
      <c r="M202" s="421">
        <f t="shared" si="178"/>
        <v>0</v>
      </c>
      <c r="N202" s="421">
        <f t="shared" si="179"/>
        <v>0</v>
      </c>
      <c r="O202" s="421">
        <f t="shared" si="179"/>
        <v>0</v>
      </c>
      <c r="P202" s="421">
        <f t="shared" si="179"/>
        <v>0</v>
      </c>
      <c r="Q202" s="421">
        <f t="shared" si="179"/>
        <v>0</v>
      </c>
      <c r="R202" s="421">
        <f t="shared" si="179"/>
        <v>0</v>
      </c>
      <c r="S202" s="421">
        <f t="shared" si="179"/>
        <v>0</v>
      </c>
      <c r="T202" s="421">
        <f t="shared" si="179"/>
        <v>0</v>
      </c>
      <c r="U202" s="421">
        <f t="shared" si="179"/>
        <v>0</v>
      </c>
      <c r="V202" s="421">
        <f t="shared" si="179"/>
        <v>0</v>
      </c>
      <c r="W202" s="421">
        <f t="shared" si="179"/>
        <v>0</v>
      </c>
      <c r="X202" s="421">
        <f t="shared" si="180"/>
        <v>0</v>
      </c>
      <c r="Y202" s="421">
        <f t="shared" si="180"/>
        <v>0</v>
      </c>
      <c r="Z202" s="421">
        <f t="shared" si="180"/>
        <v>0</v>
      </c>
      <c r="AA202" s="421">
        <f t="shared" si="180"/>
        <v>0</v>
      </c>
      <c r="AB202" s="421">
        <f t="shared" si="180"/>
        <v>0</v>
      </c>
      <c r="AC202" s="421">
        <f t="shared" si="180"/>
        <v>0</v>
      </c>
      <c r="AD202" s="421">
        <f t="shared" si="180"/>
        <v>0</v>
      </c>
      <c r="AE202" s="421">
        <f t="shared" si="180"/>
        <v>0</v>
      </c>
      <c r="AF202" s="402">
        <f t="shared" si="175"/>
        <v>0</v>
      </c>
      <c r="AG202" s="403">
        <f t="shared" si="175"/>
        <v>0</v>
      </c>
      <c r="AH202" s="404">
        <f t="shared" si="181"/>
        <v>0</v>
      </c>
    </row>
    <row r="203" spans="2:34" ht="16.5" customHeight="1" thickTop="1" thickBot="1" x14ac:dyDescent="0.3">
      <c r="B203" s="492"/>
      <c r="P203" s="431"/>
      <c r="Q203" s="431"/>
      <c r="R203" s="431"/>
      <c r="S203" s="431"/>
      <c r="T203" s="431"/>
      <c r="U203" s="431"/>
      <c r="V203" s="431"/>
    </row>
    <row r="204" spans="2:34" ht="16.5" customHeight="1" thickTop="1" thickBot="1" x14ac:dyDescent="0.3">
      <c r="B204" s="492"/>
      <c r="C204" s="443" t="s">
        <v>1132</v>
      </c>
      <c r="D204" s="470" t="s">
        <v>1114</v>
      </c>
      <c r="E204" s="470" t="s">
        <v>1115</v>
      </c>
      <c r="F204" s="470" t="s">
        <v>1116</v>
      </c>
      <c r="G204" s="470" t="s">
        <v>1133</v>
      </c>
      <c r="H204" s="470" t="s">
        <v>1134</v>
      </c>
      <c r="I204" s="470" t="s">
        <v>1135</v>
      </c>
      <c r="J204" s="470" t="s">
        <v>1136</v>
      </c>
      <c r="K204" s="470" t="s">
        <v>1137</v>
      </c>
      <c r="L204" s="470" t="s">
        <v>1138</v>
      </c>
      <c r="M204" s="470" t="s">
        <v>1139</v>
      </c>
      <c r="P204" s="431"/>
      <c r="Q204" s="431"/>
      <c r="R204" s="431"/>
      <c r="S204" s="431"/>
      <c r="T204" s="431"/>
      <c r="U204" s="431"/>
      <c r="V204" s="431"/>
    </row>
    <row r="205" spans="2:34" ht="16.5" customHeight="1" thickTop="1" thickBot="1" x14ac:dyDescent="0.3">
      <c r="B205" s="492"/>
      <c r="C205" s="449" t="s">
        <v>1140</v>
      </c>
      <c r="D205" s="405">
        <f t="shared" ref="D205:L205" si="182">+VLOOKUP(D$204,$C$194:$AH$202,30,0)</f>
        <v>0</v>
      </c>
      <c r="E205" s="405">
        <f t="shared" si="182"/>
        <v>0</v>
      </c>
      <c r="F205" s="405">
        <f t="shared" si="182"/>
        <v>0</v>
      </c>
      <c r="G205" s="405">
        <f t="shared" si="182"/>
        <v>0</v>
      </c>
      <c r="H205" s="405">
        <f t="shared" si="182"/>
        <v>0</v>
      </c>
      <c r="I205" s="405">
        <f t="shared" si="182"/>
        <v>0</v>
      </c>
      <c r="J205" s="405">
        <f t="shared" si="182"/>
        <v>0</v>
      </c>
      <c r="K205" s="405">
        <f t="shared" si="182"/>
        <v>0</v>
      </c>
      <c r="L205" s="405">
        <f t="shared" si="182"/>
        <v>0</v>
      </c>
      <c r="M205" s="502">
        <f>SUM(D205:L205)</f>
        <v>0</v>
      </c>
      <c r="P205" s="431"/>
      <c r="Q205" s="431"/>
      <c r="R205" s="431"/>
      <c r="S205" s="431"/>
      <c r="T205" s="431"/>
      <c r="U205" s="431"/>
      <c r="V205" s="431"/>
    </row>
    <row r="206" spans="2:34" ht="16.5" customHeight="1" thickTop="1" thickBot="1" x14ac:dyDescent="0.3">
      <c r="B206" s="492"/>
      <c r="C206" s="450" t="s">
        <v>1141</v>
      </c>
      <c r="D206" s="405">
        <f t="shared" ref="D206:L206" si="183">+VLOOKUP(D$204,$C$194:$AH$202,31,0)</f>
        <v>0</v>
      </c>
      <c r="E206" s="405">
        <f t="shared" si="183"/>
        <v>0</v>
      </c>
      <c r="F206" s="405">
        <f t="shared" si="183"/>
        <v>0</v>
      </c>
      <c r="G206" s="405">
        <f t="shared" si="183"/>
        <v>0</v>
      </c>
      <c r="H206" s="405">
        <f t="shared" si="183"/>
        <v>0</v>
      </c>
      <c r="I206" s="405">
        <f t="shared" si="183"/>
        <v>0</v>
      </c>
      <c r="J206" s="405">
        <f t="shared" si="183"/>
        <v>0</v>
      </c>
      <c r="K206" s="405">
        <f t="shared" si="183"/>
        <v>0</v>
      </c>
      <c r="L206" s="405">
        <f t="shared" si="183"/>
        <v>0</v>
      </c>
      <c r="M206" s="502">
        <f>SUM(D206:L206)</f>
        <v>0</v>
      </c>
      <c r="P206" s="431"/>
      <c r="Q206" s="431"/>
      <c r="R206" s="431"/>
      <c r="S206" s="431"/>
      <c r="T206" s="431"/>
      <c r="U206" s="431"/>
      <c r="V206" s="431"/>
    </row>
    <row r="207" spans="2:34" ht="16.5" customHeight="1" thickTop="1" thickBot="1" x14ac:dyDescent="0.3">
      <c r="B207" s="492"/>
      <c r="C207" s="451" t="s">
        <v>1142</v>
      </c>
      <c r="D207" s="503">
        <f>SUM(D205:D206)</f>
        <v>0</v>
      </c>
      <c r="E207" s="503">
        <f t="shared" ref="E207:L207" si="184">SUM(E205:E206)</f>
        <v>0</v>
      </c>
      <c r="F207" s="503">
        <f t="shared" si="184"/>
        <v>0</v>
      </c>
      <c r="G207" s="503">
        <f t="shared" si="184"/>
        <v>0</v>
      </c>
      <c r="H207" s="503">
        <f t="shared" si="184"/>
        <v>0</v>
      </c>
      <c r="I207" s="503">
        <f t="shared" si="184"/>
        <v>0</v>
      </c>
      <c r="J207" s="503">
        <f t="shared" si="184"/>
        <v>0</v>
      </c>
      <c r="K207" s="503">
        <f t="shared" si="184"/>
        <v>0</v>
      </c>
      <c r="L207" s="503">
        <f t="shared" si="184"/>
        <v>0</v>
      </c>
      <c r="M207" s="504">
        <f>SUM(M205:M206)</f>
        <v>0</v>
      </c>
      <c r="P207" s="431"/>
      <c r="Q207" s="431"/>
      <c r="R207" s="431"/>
      <c r="S207" s="431"/>
      <c r="T207" s="431"/>
      <c r="U207" s="431"/>
      <c r="V207" s="431"/>
    </row>
    <row r="208" spans="2:34" ht="16.5" customHeight="1" thickTop="1" x14ac:dyDescent="0.25">
      <c r="P208" s="431"/>
      <c r="Q208" s="431"/>
      <c r="R208" s="431"/>
      <c r="S208" s="431"/>
      <c r="T208" s="431"/>
      <c r="U208" s="431"/>
      <c r="V208" s="431"/>
    </row>
    <row r="209" spans="1:22" ht="16.5" hidden="1" customHeight="1" outlineLevel="1" thickTop="1" thickBot="1" x14ac:dyDescent="0.3">
      <c r="B209" s="733" t="s">
        <v>1145</v>
      </c>
      <c r="C209" s="734"/>
      <c r="D209" s="505"/>
      <c r="E209" s="505"/>
      <c r="F209" s="505"/>
      <c r="G209" s="505"/>
      <c r="H209" s="505"/>
      <c r="I209" s="505"/>
      <c r="J209" s="505"/>
      <c r="K209" s="505"/>
      <c r="L209" s="505"/>
      <c r="M209" s="506"/>
      <c r="P209" s="431"/>
      <c r="Q209" s="431"/>
      <c r="R209" s="431"/>
      <c r="S209" s="431"/>
      <c r="T209" s="431"/>
      <c r="U209" s="431"/>
      <c r="V209" s="431"/>
    </row>
    <row r="210" spans="1:22" ht="16.5" hidden="1" customHeight="1" outlineLevel="1" thickTop="1" x14ac:dyDescent="0.25">
      <c r="B210" s="492"/>
      <c r="P210" s="431"/>
      <c r="Q210" s="431"/>
      <c r="R210" s="431"/>
      <c r="S210" s="431"/>
      <c r="T210" s="431"/>
      <c r="U210" s="431"/>
      <c r="V210" s="431"/>
    </row>
    <row r="211" spans="1:22" ht="16.5" hidden="1" customHeight="1" outlineLevel="1" x14ac:dyDescent="0.25">
      <c r="B211" s="492"/>
      <c r="E211" s="735" t="s">
        <v>115</v>
      </c>
      <c r="F211" s="735"/>
      <c r="G211" s="735"/>
      <c r="H211" s="735"/>
      <c r="I211" s="735"/>
      <c r="J211" s="735"/>
      <c r="K211" s="735"/>
      <c r="L211" s="735"/>
      <c r="M211" s="735"/>
      <c r="P211" s="431"/>
      <c r="Q211" s="431"/>
      <c r="R211" s="431"/>
      <c r="S211" s="431"/>
      <c r="T211" s="431"/>
      <c r="U211" s="431"/>
      <c r="V211" s="431"/>
    </row>
    <row r="212" spans="1:22" hidden="1" outlineLevel="1" x14ac:dyDescent="0.25">
      <c r="B212" s="507"/>
      <c r="C212" s="508"/>
      <c r="D212" s="508"/>
      <c r="E212" s="509" t="s">
        <v>1088</v>
      </c>
      <c r="F212" s="509" t="s">
        <v>1088</v>
      </c>
      <c r="G212" s="509" t="s">
        <v>1089</v>
      </c>
      <c r="H212" s="509" t="s">
        <v>1089</v>
      </c>
      <c r="I212" s="509" t="s">
        <v>1090</v>
      </c>
      <c r="J212" s="509" t="s">
        <v>1090</v>
      </c>
      <c r="K212" s="768" t="s">
        <v>185</v>
      </c>
      <c r="L212" s="768"/>
      <c r="M212" s="735" t="s">
        <v>40</v>
      </c>
      <c r="N212" s="510"/>
      <c r="O212" s="510"/>
      <c r="P212" s="431"/>
      <c r="Q212" s="431"/>
      <c r="R212" s="431"/>
      <c r="S212" s="431"/>
      <c r="T212" s="431"/>
      <c r="U212" s="431"/>
      <c r="V212" s="431"/>
    </row>
    <row r="213" spans="1:22" ht="45" hidden="1" outlineLevel="1" x14ac:dyDescent="0.25">
      <c r="B213" s="744" t="str">
        <f>CONCATENATE("Items para Plan Operativo ",'PDI-03'!E57)</f>
        <v>Items para Plan Operativo Plan operativo 1. xxxxxxxx</v>
      </c>
      <c r="C213" s="744"/>
      <c r="D213" s="511" t="s">
        <v>183</v>
      </c>
      <c r="E213" s="512" t="s">
        <v>1120</v>
      </c>
      <c r="F213" s="512" t="s">
        <v>1121</v>
      </c>
      <c r="G213" s="512" t="s">
        <v>1120</v>
      </c>
      <c r="H213" s="512" t="s">
        <v>1121</v>
      </c>
      <c r="I213" s="512" t="s">
        <v>1120</v>
      </c>
      <c r="J213" s="512" t="s">
        <v>1121</v>
      </c>
      <c r="K213" s="512" t="s">
        <v>1117</v>
      </c>
      <c r="L213" s="512" t="s">
        <v>1118</v>
      </c>
      <c r="M213" s="735"/>
      <c r="N213" s="431"/>
      <c r="O213" s="431"/>
      <c r="P213" s="431"/>
      <c r="Q213" s="431"/>
      <c r="R213" s="431"/>
      <c r="S213" s="431"/>
      <c r="T213" s="431"/>
      <c r="U213" s="431"/>
    </row>
    <row r="214" spans="1:22" hidden="1" outlineLevel="1" x14ac:dyDescent="0.25">
      <c r="A214" s="433" t="s">
        <v>1095</v>
      </c>
      <c r="B214" s="513">
        <v>1</v>
      </c>
      <c r="C214" s="514" t="s">
        <v>1148</v>
      </c>
      <c r="D214" s="515"/>
      <c r="E214" s="426">
        <f t="shared" ref="E214:J227" si="185">INDEX($D$168:$AE$170,MATCH(E$212,$C$168:$C$170,0),MATCH($A214&amp;E$213,$D$164:$AE$164,0))</f>
        <v>0</v>
      </c>
      <c r="F214" s="426">
        <f t="shared" si="185"/>
        <v>0</v>
      </c>
      <c r="G214" s="426">
        <f t="shared" si="185"/>
        <v>0</v>
      </c>
      <c r="H214" s="426">
        <f t="shared" si="185"/>
        <v>0</v>
      </c>
      <c r="I214" s="426">
        <f t="shared" si="185"/>
        <v>0</v>
      </c>
      <c r="J214" s="426">
        <f t="shared" si="185"/>
        <v>0</v>
      </c>
      <c r="K214" s="516">
        <f t="shared" ref="K214:K228" si="186">E214+G214+I214</f>
        <v>0</v>
      </c>
      <c r="L214" s="516">
        <f t="shared" ref="L214:L228" si="187">F214+H214+J214</f>
        <v>0</v>
      </c>
      <c r="M214" s="516">
        <f>+K214+L214</f>
        <v>0</v>
      </c>
    </row>
    <row r="215" spans="1:22" hidden="1" outlineLevel="1" x14ac:dyDescent="0.25">
      <c r="A215" s="433" t="s">
        <v>1096</v>
      </c>
      <c r="B215" s="513">
        <v>2</v>
      </c>
      <c r="C215" s="514" t="s">
        <v>1096</v>
      </c>
      <c r="D215" s="515"/>
      <c r="E215" s="426">
        <f t="shared" si="185"/>
        <v>0</v>
      </c>
      <c r="F215" s="426">
        <f t="shared" si="185"/>
        <v>0</v>
      </c>
      <c r="G215" s="426">
        <f t="shared" si="185"/>
        <v>0</v>
      </c>
      <c r="H215" s="426">
        <f t="shared" si="185"/>
        <v>0</v>
      </c>
      <c r="I215" s="426">
        <f t="shared" si="185"/>
        <v>0</v>
      </c>
      <c r="J215" s="426">
        <f t="shared" si="185"/>
        <v>0</v>
      </c>
      <c r="K215" s="517">
        <f t="shared" si="186"/>
        <v>0</v>
      </c>
      <c r="L215" s="517">
        <f t="shared" si="187"/>
        <v>0</v>
      </c>
      <c r="M215" s="516">
        <f t="shared" ref="M215:M228" si="188">+K215+L215</f>
        <v>0</v>
      </c>
    </row>
    <row r="216" spans="1:22" hidden="1" outlineLevel="1" x14ac:dyDescent="0.25">
      <c r="A216" s="433" t="s">
        <v>1097</v>
      </c>
      <c r="B216" s="513">
        <v>3</v>
      </c>
      <c r="C216" s="514" t="s">
        <v>1097</v>
      </c>
      <c r="D216" s="515"/>
      <c r="E216" s="426">
        <f t="shared" si="185"/>
        <v>0</v>
      </c>
      <c r="F216" s="426">
        <f t="shared" si="185"/>
        <v>0</v>
      </c>
      <c r="G216" s="426">
        <f t="shared" si="185"/>
        <v>0</v>
      </c>
      <c r="H216" s="426">
        <f t="shared" si="185"/>
        <v>0</v>
      </c>
      <c r="I216" s="426">
        <f t="shared" si="185"/>
        <v>0</v>
      </c>
      <c r="J216" s="426">
        <f t="shared" si="185"/>
        <v>0</v>
      </c>
      <c r="K216" s="517">
        <f t="shared" si="186"/>
        <v>0</v>
      </c>
      <c r="L216" s="517">
        <f t="shared" si="187"/>
        <v>0</v>
      </c>
      <c r="M216" s="516">
        <f t="shared" si="188"/>
        <v>0</v>
      </c>
    </row>
    <row r="217" spans="1:22" hidden="1" outlineLevel="1" x14ac:dyDescent="0.25">
      <c r="A217" s="433" t="s">
        <v>1098</v>
      </c>
      <c r="B217" s="513">
        <v>4</v>
      </c>
      <c r="C217" s="514" t="s">
        <v>1151</v>
      </c>
      <c r="D217" s="515"/>
      <c r="E217" s="426">
        <f t="shared" si="185"/>
        <v>0</v>
      </c>
      <c r="F217" s="426">
        <f t="shared" si="185"/>
        <v>0</v>
      </c>
      <c r="G217" s="426">
        <f t="shared" si="185"/>
        <v>0</v>
      </c>
      <c r="H217" s="426">
        <f t="shared" si="185"/>
        <v>0</v>
      </c>
      <c r="I217" s="426">
        <f t="shared" si="185"/>
        <v>0</v>
      </c>
      <c r="J217" s="426">
        <f t="shared" si="185"/>
        <v>0</v>
      </c>
      <c r="K217" s="517">
        <f t="shared" si="186"/>
        <v>0</v>
      </c>
      <c r="L217" s="517">
        <f t="shared" si="187"/>
        <v>0</v>
      </c>
      <c r="M217" s="516">
        <f t="shared" si="188"/>
        <v>0</v>
      </c>
    </row>
    <row r="218" spans="1:22" hidden="1" outlineLevel="1" x14ac:dyDescent="0.25">
      <c r="A218" s="433" t="s">
        <v>1099</v>
      </c>
      <c r="B218" s="513">
        <v>5</v>
      </c>
      <c r="C218" s="514" t="s">
        <v>1099</v>
      </c>
      <c r="D218" s="515"/>
      <c r="E218" s="426">
        <f t="shared" si="185"/>
        <v>0</v>
      </c>
      <c r="F218" s="426">
        <f t="shared" si="185"/>
        <v>0</v>
      </c>
      <c r="G218" s="426">
        <f t="shared" si="185"/>
        <v>0</v>
      </c>
      <c r="H218" s="426">
        <f t="shared" si="185"/>
        <v>0</v>
      </c>
      <c r="I218" s="426">
        <f t="shared" si="185"/>
        <v>0</v>
      </c>
      <c r="J218" s="426">
        <f t="shared" si="185"/>
        <v>0</v>
      </c>
      <c r="K218" s="517">
        <f t="shared" si="186"/>
        <v>0</v>
      </c>
      <c r="L218" s="517">
        <f t="shared" si="187"/>
        <v>0</v>
      </c>
      <c r="M218" s="516">
        <f t="shared" si="188"/>
        <v>0</v>
      </c>
    </row>
    <row r="219" spans="1:22" hidden="1" outlineLevel="1" x14ac:dyDescent="0.25">
      <c r="A219" s="433" t="s">
        <v>1100</v>
      </c>
      <c r="B219" s="513">
        <f>1+B218</f>
        <v>6</v>
      </c>
      <c r="C219" s="514" t="s">
        <v>1149</v>
      </c>
      <c r="D219" s="515"/>
      <c r="E219" s="426">
        <f t="shared" si="185"/>
        <v>0</v>
      </c>
      <c r="F219" s="426">
        <f t="shared" si="185"/>
        <v>0</v>
      </c>
      <c r="G219" s="426">
        <f t="shared" si="185"/>
        <v>0</v>
      </c>
      <c r="H219" s="426">
        <f t="shared" si="185"/>
        <v>0</v>
      </c>
      <c r="I219" s="426">
        <f t="shared" si="185"/>
        <v>0</v>
      </c>
      <c r="J219" s="426">
        <f t="shared" si="185"/>
        <v>0</v>
      </c>
      <c r="K219" s="517">
        <f t="shared" si="186"/>
        <v>0</v>
      </c>
      <c r="L219" s="517">
        <f t="shared" si="187"/>
        <v>0</v>
      </c>
      <c r="M219" s="516">
        <f t="shared" si="188"/>
        <v>0</v>
      </c>
    </row>
    <row r="220" spans="1:22" hidden="1" outlineLevel="1" x14ac:dyDescent="0.25">
      <c r="A220" s="433" t="s">
        <v>178</v>
      </c>
      <c r="B220" s="513">
        <f t="shared" ref="B220:B227" si="189">1+B219</f>
        <v>7</v>
      </c>
      <c r="C220" s="514" t="s">
        <v>178</v>
      </c>
      <c r="D220" s="514"/>
      <c r="E220" s="426">
        <f t="shared" si="185"/>
        <v>0</v>
      </c>
      <c r="F220" s="426">
        <f t="shared" si="185"/>
        <v>0</v>
      </c>
      <c r="G220" s="426">
        <f t="shared" si="185"/>
        <v>0</v>
      </c>
      <c r="H220" s="426">
        <f t="shared" si="185"/>
        <v>0</v>
      </c>
      <c r="I220" s="426">
        <f t="shared" si="185"/>
        <v>0</v>
      </c>
      <c r="J220" s="426">
        <f t="shared" si="185"/>
        <v>0</v>
      </c>
      <c r="K220" s="517">
        <f t="shared" si="186"/>
        <v>0</v>
      </c>
      <c r="L220" s="517">
        <f t="shared" si="187"/>
        <v>0</v>
      </c>
      <c r="M220" s="516">
        <f t="shared" si="188"/>
        <v>0</v>
      </c>
    </row>
    <row r="221" spans="1:22" hidden="1" outlineLevel="1" x14ac:dyDescent="0.25">
      <c r="A221" s="433" t="s">
        <v>1101</v>
      </c>
      <c r="B221" s="513">
        <f t="shared" si="189"/>
        <v>8</v>
      </c>
      <c r="C221" s="514" t="s">
        <v>1101</v>
      </c>
      <c r="D221" s="515"/>
      <c r="E221" s="426">
        <f t="shared" si="185"/>
        <v>0</v>
      </c>
      <c r="F221" s="426">
        <f t="shared" si="185"/>
        <v>0</v>
      </c>
      <c r="G221" s="426">
        <f t="shared" si="185"/>
        <v>0</v>
      </c>
      <c r="H221" s="426">
        <f t="shared" si="185"/>
        <v>0</v>
      </c>
      <c r="I221" s="426">
        <f t="shared" si="185"/>
        <v>0</v>
      </c>
      <c r="J221" s="426">
        <f t="shared" si="185"/>
        <v>0</v>
      </c>
      <c r="K221" s="517">
        <f t="shared" si="186"/>
        <v>0</v>
      </c>
      <c r="L221" s="517">
        <f t="shared" si="187"/>
        <v>0</v>
      </c>
      <c r="M221" s="516">
        <f t="shared" si="188"/>
        <v>0</v>
      </c>
    </row>
    <row r="222" spans="1:22" hidden="1" outlineLevel="1" x14ac:dyDescent="0.25">
      <c r="A222" s="433" t="s">
        <v>1102</v>
      </c>
      <c r="B222" s="513">
        <f t="shared" si="189"/>
        <v>9</v>
      </c>
      <c r="C222" s="514" t="s">
        <v>1102</v>
      </c>
      <c r="D222" s="515"/>
      <c r="E222" s="426">
        <f t="shared" si="185"/>
        <v>0</v>
      </c>
      <c r="F222" s="426">
        <f t="shared" si="185"/>
        <v>0</v>
      </c>
      <c r="G222" s="426">
        <f t="shared" si="185"/>
        <v>0</v>
      </c>
      <c r="H222" s="426">
        <f t="shared" si="185"/>
        <v>0</v>
      </c>
      <c r="I222" s="426">
        <f t="shared" si="185"/>
        <v>0</v>
      </c>
      <c r="J222" s="426">
        <f t="shared" si="185"/>
        <v>0</v>
      </c>
      <c r="K222" s="517">
        <f t="shared" si="186"/>
        <v>0</v>
      </c>
      <c r="L222" s="517">
        <f t="shared" si="187"/>
        <v>0</v>
      </c>
      <c r="M222" s="516">
        <f t="shared" si="188"/>
        <v>0</v>
      </c>
    </row>
    <row r="223" spans="1:22" hidden="1" outlineLevel="1" x14ac:dyDescent="0.25">
      <c r="A223" s="433" t="s">
        <v>1103</v>
      </c>
      <c r="B223" s="513">
        <f t="shared" si="189"/>
        <v>10</v>
      </c>
      <c r="C223" s="514" t="s">
        <v>1150</v>
      </c>
      <c r="D223" s="515"/>
      <c r="E223" s="426">
        <f t="shared" si="185"/>
        <v>0</v>
      </c>
      <c r="F223" s="426">
        <f t="shared" si="185"/>
        <v>0</v>
      </c>
      <c r="G223" s="426">
        <f t="shared" si="185"/>
        <v>0</v>
      </c>
      <c r="H223" s="426">
        <f t="shared" si="185"/>
        <v>0</v>
      </c>
      <c r="I223" s="426">
        <f t="shared" si="185"/>
        <v>0</v>
      </c>
      <c r="J223" s="426">
        <f t="shared" si="185"/>
        <v>0</v>
      </c>
      <c r="K223" s="517">
        <f t="shared" si="186"/>
        <v>0</v>
      </c>
      <c r="L223" s="517">
        <f t="shared" si="187"/>
        <v>0</v>
      </c>
      <c r="M223" s="516">
        <f t="shared" si="188"/>
        <v>0</v>
      </c>
    </row>
    <row r="224" spans="1:22" hidden="1" outlineLevel="1" x14ac:dyDescent="0.25">
      <c r="A224" s="433" t="s">
        <v>1104</v>
      </c>
      <c r="B224" s="513">
        <f t="shared" si="189"/>
        <v>11</v>
      </c>
      <c r="C224" s="514" t="s">
        <v>1104</v>
      </c>
      <c r="D224" s="515"/>
      <c r="E224" s="426">
        <f t="shared" si="185"/>
        <v>0</v>
      </c>
      <c r="F224" s="426">
        <f t="shared" si="185"/>
        <v>0</v>
      </c>
      <c r="G224" s="426">
        <f t="shared" si="185"/>
        <v>0</v>
      </c>
      <c r="H224" s="426">
        <f t="shared" si="185"/>
        <v>0</v>
      </c>
      <c r="I224" s="426">
        <f t="shared" si="185"/>
        <v>0</v>
      </c>
      <c r="J224" s="426">
        <f t="shared" si="185"/>
        <v>0</v>
      </c>
      <c r="K224" s="517">
        <f t="shared" si="186"/>
        <v>0</v>
      </c>
      <c r="L224" s="517">
        <f t="shared" si="187"/>
        <v>0</v>
      </c>
      <c r="M224" s="516">
        <f t="shared" si="188"/>
        <v>0</v>
      </c>
    </row>
    <row r="225" spans="1:13" hidden="1" outlineLevel="1" x14ac:dyDescent="0.25">
      <c r="A225" s="433" t="s">
        <v>1105</v>
      </c>
      <c r="B225" s="513">
        <f t="shared" si="189"/>
        <v>12</v>
      </c>
      <c r="C225" s="514" t="s">
        <v>1105</v>
      </c>
      <c r="D225" s="515"/>
      <c r="E225" s="426">
        <f t="shared" si="185"/>
        <v>0</v>
      </c>
      <c r="F225" s="426">
        <f t="shared" si="185"/>
        <v>0</v>
      </c>
      <c r="G225" s="426">
        <f t="shared" si="185"/>
        <v>0</v>
      </c>
      <c r="H225" s="426">
        <f t="shared" si="185"/>
        <v>0</v>
      </c>
      <c r="I225" s="426">
        <f t="shared" si="185"/>
        <v>0</v>
      </c>
      <c r="J225" s="426">
        <f t="shared" si="185"/>
        <v>0</v>
      </c>
      <c r="K225" s="517">
        <f t="shared" si="186"/>
        <v>0</v>
      </c>
      <c r="L225" s="517">
        <f t="shared" si="187"/>
        <v>0</v>
      </c>
      <c r="M225" s="516">
        <f t="shared" si="188"/>
        <v>0</v>
      </c>
    </row>
    <row r="226" spans="1:13" hidden="1" outlineLevel="1" x14ac:dyDescent="0.25">
      <c r="A226" s="433" t="s">
        <v>1106</v>
      </c>
      <c r="B226" s="513">
        <f t="shared" si="189"/>
        <v>13</v>
      </c>
      <c r="C226" s="514" t="s">
        <v>1106</v>
      </c>
      <c r="D226" s="515"/>
      <c r="E226" s="426">
        <f t="shared" si="185"/>
        <v>0</v>
      </c>
      <c r="F226" s="426">
        <f t="shared" si="185"/>
        <v>0</v>
      </c>
      <c r="G226" s="426">
        <f t="shared" si="185"/>
        <v>0</v>
      </c>
      <c r="H226" s="426">
        <f t="shared" si="185"/>
        <v>0</v>
      </c>
      <c r="I226" s="426">
        <f t="shared" si="185"/>
        <v>0</v>
      </c>
      <c r="J226" s="426">
        <f t="shared" si="185"/>
        <v>0</v>
      </c>
      <c r="K226" s="517">
        <f t="shared" si="186"/>
        <v>0</v>
      </c>
      <c r="L226" s="517">
        <f t="shared" si="187"/>
        <v>0</v>
      </c>
      <c r="M226" s="516">
        <f t="shared" si="188"/>
        <v>0</v>
      </c>
    </row>
    <row r="227" spans="1:13" hidden="1" outlineLevel="1" x14ac:dyDescent="0.25">
      <c r="A227" s="433" t="s">
        <v>1107</v>
      </c>
      <c r="B227" s="513">
        <f t="shared" si="189"/>
        <v>14</v>
      </c>
      <c r="C227" s="514" t="s">
        <v>1107</v>
      </c>
      <c r="D227" s="515"/>
      <c r="E227" s="426">
        <f t="shared" si="185"/>
        <v>0</v>
      </c>
      <c r="F227" s="426">
        <f t="shared" si="185"/>
        <v>0</v>
      </c>
      <c r="G227" s="426">
        <f t="shared" si="185"/>
        <v>0</v>
      </c>
      <c r="H227" s="426">
        <f t="shared" si="185"/>
        <v>0</v>
      </c>
      <c r="I227" s="426">
        <f t="shared" si="185"/>
        <v>0</v>
      </c>
      <c r="J227" s="426">
        <f t="shared" si="185"/>
        <v>0</v>
      </c>
      <c r="K227" s="517">
        <f t="shared" si="186"/>
        <v>0</v>
      </c>
      <c r="L227" s="517">
        <f t="shared" si="187"/>
        <v>0</v>
      </c>
      <c r="M227" s="516">
        <f t="shared" si="188"/>
        <v>0</v>
      </c>
    </row>
    <row r="228" spans="1:13" hidden="1" outlineLevel="1" x14ac:dyDescent="0.25">
      <c r="C228" s="742" t="s">
        <v>53</v>
      </c>
      <c r="D228" s="743"/>
      <c r="E228" s="518">
        <f>SUM(E214:E227)</f>
        <v>0</v>
      </c>
      <c r="F228" s="518">
        <f t="shared" ref="F228:J228" si="190">SUM(F214:F227)</f>
        <v>0</v>
      </c>
      <c r="G228" s="518">
        <f t="shared" si="190"/>
        <v>0</v>
      </c>
      <c r="H228" s="518">
        <f t="shared" si="190"/>
        <v>0</v>
      </c>
      <c r="I228" s="518">
        <f t="shared" si="190"/>
        <v>0</v>
      </c>
      <c r="J228" s="518">
        <f t="shared" si="190"/>
        <v>0</v>
      </c>
      <c r="K228" s="519">
        <f t="shared" si="186"/>
        <v>0</v>
      </c>
      <c r="L228" s="519">
        <f t="shared" si="187"/>
        <v>0</v>
      </c>
      <c r="M228" s="519">
        <f t="shared" si="188"/>
        <v>0</v>
      </c>
    </row>
    <row r="229" spans="1:13" hidden="1" outlineLevel="1" x14ac:dyDescent="0.25">
      <c r="B229" s="520"/>
    </row>
    <row r="230" spans="1:13" hidden="1" outlineLevel="1" x14ac:dyDescent="0.25">
      <c r="B230" s="520"/>
      <c r="E230" s="735" t="s">
        <v>115</v>
      </c>
      <c r="F230" s="735"/>
      <c r="G230" s="735"/>
      <c r="H230" s="735"/>
      <c r="I230" s="735"/>
      <c r="J230" s="735"/>
      <c r="K230" s="735"/>
      <c r="L230" s="735"/>
      <c r="M230" s="735"/>
    </row>
    <row r="231" spans="1:13" ht="16.5" hidden="1" customHeight="1" outlineLevel="1" x14ac:dyDescent="0.25">
      <c r="B231" s="507"/>
      <c r="C231" s="508"/>
      <c r="D231" s="508"/>
      <c r="E231" s="509" t="s">
        <v>1088</v>
      </c>
      <c r="F231" s="509" t="s">
        <v>1088</v>
      </c>
      <c r="G231" s="509" t="s">
        <v>1089</v>
      </c>
      <c r="H231" s="509" t="s">
        <v>1089</v>
      </c>
      <c r="I231" s="509" t="s">
        <v>1090</v>
      </c>
      <c r="J231" s="509" t="s">
        <v>1090</v>
      </c>
      <c r="K231" s="768" t="s">
        <v>185</v>
      </c>
      <c r="L231" s="768"/>
      <c r="M231" s="735" t="s">
        <v>40</v>
      </c>
    </row>
    <row r="232" spans="1:13" ht="45" hidden="1" outlineLevel="1" x14ac:dyDescent="0.25">
      <c r="B232" s="744" t="str">
        <f>CONCATENATE("Items para Plan Operativo ",'PDI-03'!E60)</f>
        <v>Items para Plan Operativo Plan operativo 2. xxxxxxxx</v>
      </c>
      <c r="C232" s="744"/>
      <c r="D232" s="511" t="s">
        <v>183</v>
      </c>
      <c r="E232" s="512" t="s">
        <v>1120</v>
      </c>
      <c r="F232" s="512" t="s">
        <v>1121</v>
      </c>
      <c r="G232" s="512" t="s">
        <v>1120</v>
      </c>
      <c r="H232" s="512" t="s">
        <v>1121</v>
      </c>
      <c r="I232" s="512" t="s">
        <v>1120</v>
      </c>
      <c r="J232" s="512" t="s">
        <v>1121</v>
      </c>
      <c r="K232" s="512" t="s">
        <v>1117</v>
      </c>
      <c r="L232" s="512" t="s">
        <v>1118</v>
      </c>
      <c r="M232" s="735"/>
    </row>
    <row r="233" spans="1:13" hidden="1" outlineLevel="1" x14ac:dyDescent="0.25">
      <c r="A233" s="433" t="s">
        <v>1095</v>
      </c>
      <c r="B233" s="513">
        <v>1</v>
      </c>
      <c r="C233" s="514" t="s">
        <v>1148</v>
      </c>
      <c r="D233" s="515"/>
      <c r="E233" s="426">
        <f t="shared" ref="E233:J246" si="191">INDEX($D$173:$AE$175,MATCH(E$231,$C$173:$C$175,0),MATCH($A233&amp;E$232,$D$164:$AE$164,0))</f>
        <v>0</v>
      </c>
      <c r="F233" s="426">
        <f t="shared" si="191"/>
        <v>0</v>
      </c>
      <c r="G233" s="426">
        <f t="shared" si="191"/>
        <v>0</v>
      </c>
      <c r="H233" s="426">
        <f t="shared" si="191"/>
        <v>0</v>
      </c>
      <c r="I233" s="426">
        <f t="shared" si="191"/>
        <v>0</v>
      </c>
      <c r="J233" s="426">
        <f t="shared" si="191"/>
        <v>0</v>
      </c>
      <c r="K233" s="516">
        <f t="shared" ref="K233:K247" si="192">E233+G233+I233</f>
        <v>0</v>
      </c>
      <c r="L233" s="516">
        <f t="shared" ref="L233:L247" si="193">F233+H233+J233</f>
        <v>0</v>
      </c>
      <c r="M233" s="516">
        <f>+K233+L233</f>
        <v>0</v>
      </c>
    </row>
    <row r="234" spans="1:13" hidden="1" outlineLevel="1" x14ac:dyDescent="0.25">
      <c r="A234" s="433" t="s">
        <v>1096</v>
      </c>
      <c r="B234" s="513">
        <v>2</v>
      </c>
      <c r="C234" s="514" t="s">
        <v>1096</v>
      </c>
      <c r="D234" s="515"/>
      <c r="E234" s="426">
        <f t="shared" si="191"/>
        <v>0</v>
      </c>
      <c r="F234" s="426">
        <f t="shared" si="191"/>
        <v>0</v>
      </c>
      <c r="G234" s="426">
        <f t="shared" si="191"/>
        <v>0</v>
      </c>
      <c r="H234" s="426">
        <f t="shared" si="191"/>
        <v>0</v>
      </c>
      <c r="I234" s="426">
        <f t="shared" si="191"/>
        <v>0</v>
      </c>
      <c r="J234" s="426">
        <f t="shared" si="191"/>
        <v>0</v>
      </c>
      <c r="K234" s="517">
        <f t="shared" si="192"/>
        <v>0</v>
      </c>
      <c r="L234" s="517">
        <f t="shared" si="193"/>
        <v>0</v>
      </c>
      <c r="M234" s="516">
        <f t="shared" ref="M234:M247" si="194">+K234+L234</f>
        <v>0</v>
      </c>
    </row>
    <row r="235" spans="1:13" hidden="1" outlineLevel="1" x14ac:dyDescent="0.25">
      <c r="A235" s="433" t="s">
        <v>1097</v>
      </c>
      <c r="B235" s="513">
        <v>3</v>
      </c>
      <c r="C235" s="514" t="s">
        <v>1097</v>
      </c>
      <c r="D235" s="515"/>
      <c r="E235" s="426">
        <f t="shared" si="191"/>
        <v>0</v>
      </c>
      <c r="F235" s="426">
        <f t="shared" si="191"/>
        <v>0</v>
      </c>
      <c r="G235" s="426">
        <f t="shared" si="191"/>
        <v>0</v>
      </c>
      <c r="H235" s="426">
        <f t="shared" si="191"/>
        <v>0</v>
      </c>
      <c r="I235" s="426">
        <f t="shared" si="191"/>
        <v>0</v>
      </c>
      <c r="J235" s="426">
        <f t="shared" si="191"/>
        <v>0</v>
      </c>
      <c r="K235" s="517">
        <f t="shared" si="192"/>
        <v>0</v>
      </c>
      <c r="L235" s="517">
        <f t="shared" si="193"/>
        <v>0</v>
      </c>
      <c r="M235" s="516">
        <f t="shared" si="194"/>
        <v>0</v>
      </c>
    </row>
    <row r="236" spans="1:13" hidden="1" outlineLevel="1" x14ac:dyDescent="0.25">
      <c r="A236" s="433" t="s">
        <v>1098</v>
      </c>
      <c r="B236" s="513">
        <v>4</v>
      </c>
      <c r="C236" s="514" t="s">
        <v>1151</v>
      </c>
      <c r="D236" s="515"/>
      <c r="E236" s="426">
        <f t="shared" si="191"/>
        <v>0</v>
      </c>
      <c r="F236" s="426">
        <f t="shared" si="191"/>
        <v>0</v>
      </c>
      <c r="G236" s="426">
        <f t="shared" si="191"/>
        <v>0</v>
      </c>
      <c r="H236" s="426">
        <f t="shared" si="191"/>
        <v>0</v>
      </c>
      <c r="I236" s="426">
        <f t="shared" si="191"/>
        <v>0</v>
      </c>
      <c r="J236" s="426">
        <f t="shared" si="191"/>
        <v>0</v>
      </c>
      <c r="K236" s="517">
        <f t="shared" si="192"/>
        <v>0</v>
      </c>
      <c r="L236" s="517">
        <f t="shared" si="193"/>
        <v>0</v>
      </c>
      <c r="M236" s="516">
        <f t="shared" si="194"/>
        <v>0</v>
      </c>
    </row>
    <row r="237" spans="1:13" hidden="1" outlineLevel="1" x14ac:dyDescent="0.25">
      <c r="A237" s="433" t="s">
        <v>1099</v>
      </c>
      <c r="B237" s="513">
        <v>5</v>
      </c>
      <c r="C237" s="514" t="s">
        <v>1099</v>
      </c>
      <c r="D237" s="515"/>
      <c r="E237" s="426">
        <f t="shared" si="191"/>
        <v>0</v>
      </c>
      <c r="F237" s="426">
        <f t="shared" si="191"/>
        <v>0</v>
      </c>
      <c r="G237" s="426">
        <f t="shared" si="191"/>
        <v>0</v>
      </c>
      <c r="H237" s="426">
        <f t="shared" si="191"/>
        <v>0</v>
      </c>
      <c r="I237" s="426">
        <f t="shared" si="191"/>
        <v>0</v>
      </c>
      <c r="J237" s="426">
        <f t="shared" si="191"/>
        <v>0</v>
      </c>
      <c r="K237" s="517">
        <f t="shared" si="192"/>
        <v>0</v>
      </c>
      <c r="L237" s="517">
        <f t="shared" si="193"/>
        <v>0</v>
      </c>
      <c r="M237" s="516">
        <f t="shared" si="194"/>
        <v>0</v>
      </c>
    </row>
    <row r="238" spans="1:13" hidden="1" outlineLevel="1" x14ac:dyDescent="0.25">
      <c r="A238" s="433" t="s">
        <v>1100</v>
      </c>
      <c r="B238" s="513">
        <f>1+B237</f>
        <v>6</v>
      </c>
      <c r="C238" s="514" t="s">
        <v>1149</v>
      </c>
      <c r="D238" s="515"/>
      <c r="E238" s="426">
        <f t="shared" si="191"/>
        <v>0</v>
      </c>
      <c r="F238" s="426">
        <f t="shared" si="191"/>
        <v>0</v>
      </c>
      <c r="G238" s="426">
        <f t="shared" si="191"/>
        <v>0</v>
      </c>
      <c r="H238" s="426">
        <f t="shared" si="191"/>
        <v>0</v>
      </c>
      <c r="I238" s="426">
        <f t="shared" si="191"/>
        <v>0</v>
      </c>
      <c r="J238" s="426">
        <f t="shared" si="191"/>
        <v>0</v>
      </c>
      <c r="K238" s="517">
        <f t="shared" si="192"/>
        <v>0</v>
      </c>
      <c r="L238" s="517">
        <f t="shared" si="193"/>
        <v>0</v>
      </c>
      <c r="M238" s="516">
        <f t="shared" si="194"/>
        <v>0</v>
      </c>
    </row>
    <row r="239" spans="1:13" hidden="1" outlineLevel="1" x14ac:dyDescent="0.25">
      <c r="A239" s="433" t="s">
        <v>178</v>
      </c>
      <c r="B239" s="513">
        <f t="shared" ref="B239:B246" si="195">1+B238</f>
        <v>7</v>
      </c>
      <c r="C239" s="514" t="s">
        <v>178</v>
      </c>
      <c r="D239" s="514"/>
      <c r="E239" s="426">
        <f t="shared" si="191"/>
        <v>0</v>
      </c>
      <c r="F239" s="426">
        <f t="shared" si="191"/>
        <v>0</v>
      </c>
      <c r="G239" s="426">
        <f t="shared" si="191"/>
        <v>0</v>
      </c>
      <c r="H239" s="426">
        <f t="shared" si="191"/>
        <v>0</v>
      </c>
      <c r="I239" s="426">
        <f t="shared" si="191"/>
        <v>0</v>
      </c>
      <c r="J239" s="426">
        <f t="shared" si="191"/>
        <v>0</v>
      </c>
      <c r="K239" s="517">
        <f t="shared" si="192"/>
        <v>0</v>
      </c>
      <c r="L239" s="517">
        <f t="shared" si="193"/>
        <v>0</v>
      </c>
      <c r="M239" s="516">
        <f t="shared" si="194"/>
        <v>0</v>
      </c>
    </row>
    <row r="240" spans="1:13" hidden="1" outlineLevel="1" x14ac:dyDescent="0.25">
      <c r="A240" s="433" t="s">
        <v>1101</v>
      </c>
      <c r="B240" s="513">
        <f t="shared" si="195"/>
        <v>8</v>
      </c>
      <c r="C240" s="514" t="s">
        <v>1101</v>
      </c>
      <c r="D240" s="515"/>
      <c r="E240" s="426">
        <f t="shared" si="191"/>
        <v>0</v>
      </c>
      <c r="F240" s="426">
        <f t="shared" si="191"/>
        <v>0</v>
      </c>
      <c r="G240" s="426">
        <f t="shared" si="191"/>
        <v>0</v>
      </c>
      <c r="H240" s="426">
        <f t="shared" si="191"/>
        <v>0</v>
      </c>
      <c r="I240" s="426">
        <f t="shared" si="191"/>
        <v>0</v>
      </c>
      <c r="J240" s="426">
        <f t="shared" si="191"/>
        <v>0</v>
      </c>
      <c r="K240" s="517">
        <f t="shared" si="192"/>
        <v>0</v>
      </c>
      <c r="L240" s="517">
        <f t="shared" si="193"/>
        <v>0</v>
      </c>
      <c r="M240" s="516">
        <f t="shared" si="194"/>
        <v>0</v>
      </c>
    </row>
    <row r="241" spans="1:13" hidden="1" outlineLevel="1" x14ac:dyDescent="0.25">
      <c r="A241" s="433" t="s">
        <v>1102</v>
      </c>
      <c r="B241" s="513">
        <f t="shared" si="195"/>
        <v>9</v>
      </c>
      <c r="C241" s="514" t="s">
        <v>1102</v>
      </c>
      <c r="D241" s="515"/>
      <c r="E241" s="426">
        <f t="shared" si="191"/>
        <v>0</v>
      </c>
      <c r="F241" s="426">
        <f t="shared" si="191"/>
        <v>0</v>
      </c>
      <c r="G241" s="426">
        <f t="shared" si="191"/>
        <v>0</v>
      </c>
      <c r="H241" s="426">
        <f t="shared" si="191"/>
        <v>0</v>
      </c>
      <c r="I241" s="426">
        <f t="shared" si="191"/>
        <v>0</v>
      </c>
      <c r="J241" s="426">
        <f t="shared" si="191"/>
        <v>0</v>
      </c>
      <c r="K241" s="517">
        <f t="shared" si="192"/>
        <v>0</v>
      </c>
      <c r="L241" s="517">
        <f t="shared" si="193"/>
        <v>0</v>
      </c>
      <c r="M241" s="516">
        <f t="shared" si="194"/>
        <v>0</v>
      </c>
    </row>
    <row r="242" spans="1:13" hidden="1" outlineLevel="1" x14ac:dyDescent="0.25">
      <c r="A242" s="433" t="s">
        <v>1103</v>
      </c>
      <c r="B242" s="513">
        <f t="shared" si="195"/>
        <v>10</v>
      </c>
      <c r="C242" s="514" t="s">
        <v>1150</v>
      </c>
      <c r="D242" s="515"/>
      <c r="E242" s="426">
        <f t="shared" si="191"/>
        <v>0</v>
      </c>
      <c r="F242" s="426">
        <f t="shared" si="191"/>
        <v>0</v>
      </c>
      <c r="G242" s="426">
        <f t="shared" si="191"/>
        <v>0</v>
      </c>
      <c r="H242" s="426">
        <f t="shared" si="191"/>
        <v>0</v>
      </c>
      <c r="I242" s="426">
        <f t="shared" si="191"/>
        <v>0</v>
      </c>
      <c r="J242" s="426">
        <f t="shared" si="191"/>
        <v>0</v>
      </c>
      <c r="K242" s="517">
        <f t="shared" si="192"/>
        <v>0</v>
      </c>
      <c r="L242" s="517">
        <f t="shared" si="193"/>
        <v>0</v>
      </c>
      <c r="M242" s="516">
        <f t="shared" si="194"/>
        <v>0</v>
      </c>
    </row>
    <row r="243" spans="1:13" hidden="1" outlineLevel="1" x14ac:dyDescent="0.25">
      <c r="A243" s="433" t="s">
        <v>1104</v>
      </c>
      <c r="B243" s="513">
        <f t="shared" si="195"/>
        <v>11</v>
      </c>
      <c r="C243" s="514" t="s">
        <v>1104</v>
      </c>
      <c r="D243" s="515"/>
      <c r="E243" s="426">
        <f t="shared" si="191"/>
        <v>0</v>
      </c>
      <c r="F243" s="426">
        <f t="shared" si="191"/>
        <v>0</v>
      </c>
      <c r="G243" s="426">
        <f t="shared" si="191"/>
        <v>0</v>
      </c>
      <c r="H243" s="426">
        <f t="shared" si="191"/>
        <v>0</v>
      </c>
      <c r="I243" s="426">
        <f t="shared" si="191"/>
        <v>0</v>
      </c>
      <c r="J243" s="426">
        <f t="shared" si="191"/>
        <v>0</v>
      </c>
      <c r="K243" s="517">
        <f t="shared" si="192"/>
        <v>0</v>
      </c>
      <c r="L243" s="517">
        <f t="shared" si="193"/>
        <v>0</v>
      </c>
      <c r="M243" s="516">
        <f t="shared" si="194"/>
        <v>0</v>
      </c>
    </row>
    <row r="244" spans="1:13" hidden="1" outlineLevel="1" x14ac:dyDescent="0.25">
      <c r="A244" s="433" t="s">
        <v>1105</v>
      </c>
      <c r="B244" s="513">
        <f t="shared" si="195"/>
        <v>12</v>
      </c>
      <c r="C244" s="514" t="s">
        <v>1105</v>
      </c>
      <c r="D244" s="515"/>
      <c r="E244" s="426">
        <f t="shared" si="191"/>
        <v>0</v>
      </c>
      <c r="F244" s="426">
        <f t="shared" si="191"/>
        <v>0</v>
      </c>
      <c r="G244" s="426">
        <f t="shared" si="191"/>
        <v>0</v>
      </c>
      <c r="H244" s="426">
        <f t="shared" si="191"/>
        <v>0</v>
      </c>
      <c r="I244" s="426">
        <f t="shared" si="191"/>
        <v>0</v>
      </c>
      <c r="J244" s="426">
        <f t="shared" si="191"/>
        <v>0</v>
      </c>
      <c r="K244" s="517">
        <f t="shared" si="192"/>
        <v>0</v>
      </c>
      <c r="L244" s="517">
        <f t="shared" si="193"/>
        <v>0</v>
      </c>
      <c r="M244" s="516">
        <f t="shared" si="194"/>
        <v>0</v>
      </c>
    </row>
    <row r="245" spans="1:13" hidden="1" outlineLevel="1" x14ac:dyDescent="0.25">
      <c r="A245" s="433" t="s">
        <v>1106</v>
      </c>
      <c r="B245" s="513">
        <f t="shared" si="195"/>
        <v>13</v>
      </c>
      <c r="C245" s="514" t="s">
        <v>1106</v>
      </c>
      <c r="D245" s="515"/>
      <c r="E245" s="426">
        <f t="shared" si="191"/>
        <v>0</v>
      </c>
      <c r="F245" s="426">
        <f t="shared" si="191"/>
        <v>0</v>
      </c>
      <c r="G245" s="426">
        <f t="shared" si="191"/>
        <v>0</v>
      </c>
      <c r="H245" s="426">
        <f t="shared" si="191"/>
        <v>0</v>
      </c>
      <c r="I245" s="426">
        <f t="shared" si="191"/>
        <v>0</v>
      </c>
      <c r="J245" s="426">
        <f t="shared" si="191"/>
        <v>0</v>
      </c>
      <c r="K245" s="517">
        <f t="shared" si="192"/>
        <v>0</v>
      </c>
      <c r="L245" s="517">
        <f t="shared" si="193"/>
        <v>0</v>
      </c>
      <c r="M245" s="516">
        <f t="shared" si="194"/>
        <v>0</v>
      </c>
    </row>
    <row r="246" spans="1:13" hidden="1" outlineLevel="1" x14ac:dyDescent="0.25">
      <c r="A246" s="433" t="s">
        <v>1107</v>
      </c>
      <c r="B246" s="513">
        <f t="shared" si="195"/>
        <v>14</v>
      </c>
      <c r="C246" s="514" t="s">
        <v>1107</v>
      </c>
      <c r="D246" s="515"/>
      <c r="E246" s="426">
        <f t="shared" si="191"/>
        <v>0</v>
      </c>
      <c r="F246" s="426">
        <f t="shared" si="191"/>
        <v>0</v>
      </c>
      <c r="G246" s="426">
        <f t="shared" si="191"/>
        <v>0</v>
      </c>
      <c r="H246" s="426">
        <f t="shared" si="191"/>
        <v>0</v>
      </c>
      <c r="I246" s="426">
        <f t="shared" si="191"/>
        <v>0</v>
      </c>
      <c r="J246" s="426">
        <f t="shared" si="191"/>
        <v>0</v>
      </c>
      <c r="K246" s="517">
        <f t="shared" si="192"/>
        <v>0</v>
      </c>
      <c r="L246" s="517">
        <f t="shared" si="193"/>
        <v>0</v>
      </c>
      <c r="M246" s="516">
        <f t="shared" si="194"/>
        <v>0</v>
      </c>
    </row>
    <row r="247" spans="1:13" hidden="1" outlineLevel="1" x14ac:dyDescent="0.25">
      <c r="C247" s="742" t="s">
        <v>53</v>
      </c>
      <c r="D247" s="743"/>
      <c r="E247" s="518">
        <f>SUM(E233:E246)</f>
        <v>0</v>
      </c>
      <c r="F247" s="518">
        <f t="shared" ref="F247:J247" si="196">SUM(F233:F246)</f>
        <v>0</v>
      </c>
      <c r="G247" s="518">
        <f t="shared" si="196"/>
        <v>0</v>
      </c>
      <c r="H247" s="518">
        <f t="shared" si="196"/>
        <v>0</v>
      </c>
      <c r="I247" s="518">
        <f t="shared" si="196"/>
        <v>0</v>
      </c>
      <c r="J247" s="518">
        <f t="shared" si="196"/>
        <v>0</v>
      </c>
      <c r="K247" s="519">
        <f t="shared" si="192"/>
        <v>0</v>
      </c>
      <c r="L247" s="519">
        <f t="shared" si="193"/>
        <v>0</v>
      </c>
      <c r="M247" s="519">
        <f t="shared" si="194"/>
        <v>0</v>
      </c>
    </row>
    <row r="248" spans="1:13" hidden="1" outlineLevel="1" x14ac:dyDescent="0.25">
      <c r="B248" s="520"/>
    </row>
    <row r="249" spans="1:13" hidden="1" outlineLevel="1" x14ac:dyDescent="0.25">
      <c r="B249" s="520"/>
      <c r="E249" s="735" t="s">
        <v>115</v>
      </c>
      <c r="F249" s="735"/>
      <c r="G249" s="735"/>
      <c r="H249" s="735"/>
      <c r="I249" s="735"/>
      <c r="J249" s="735"/>
      <c r="K249" s="735"/>
      <c r="L249" s="735"/>
      <c r="M249" s="735"/>
    </row>
    <row r="250" spans="1:13" ht="16.5" hidden="1" customHeight="1" outlineLevel="1" x14ac:dyDescent="0.25">
      <c r="B250" s="507"/>
      <c r="C250" s="508"/>
      <c r="D250" s="508"/>
      <c r="E250" s="509" t="s">
        <v>1088</v>
      </c>
      <c r="F250" s="509" t="s">
        <v>1088</v>
      </c>
      <c r="G250" s="509" t="s">
        <v>1089</v>
      </c>
      <c r="H250" s="509" t="s">
        <v>1089</v>
      </c>
      <c r="I250" s="509" t="s">
        <v>1090</v>
      </c>
      <c r="J250" s="509" t="s">
        <v>1090</v>
      </c>
      <c r="K250" s="768" t="s">
        <v>185</v>
      </c>
      <c r="L250" s="768"/>
      <c r="M250" s="735" t="s">
        <v>40</v>
      </c>
    </row>
    <row r="251" spans="1:13" ht="45" hidden="1" outlineLevel="1" x14ac:dyDescent="0.25">
      <c r="B251" s="744" t="str">
        <f>CONCATENATE("Items para Plan Operativo ",'PDI-03'!E63)</f>
        <v>Items para Plan Operativo Plan operativo 3. xxxxxxxx</v>
      </c>
      <c r="C251" s="744"/>
      <c r="D251" s="511" t="s">
        <v>183</v>
      </c>
      <c r="E251" s="512" t="s">
        <v>1120</v>
      </c>
      <c r="F251" s="512" t="s">
        <v>1121</v>
      </c>
      <c r="G251" s="512" t="s">
        <v>1120</v>
      </c>
      <c r="H251" s="512" t="s">
        <v>1121</v>
      </c>
      <c r="I251" s="512" t="s">
        <v>1120</v>
      </c>
      <c r="J251" s="512" t="s">
        <v>1121</v>
      </c>
      <c r="K251" s="512" t="s">
        <v>1117</v>
      </c>
      <c r="L251" s="512" t="s">
        <v>1118</v>
      </c>
      <c r="M251" s="735"/>
    </row>
    <row r="252" spans="1:13" hidden="1" outlineLevel="1" x14ac:dyDescent="0.25">
      <c r="A252" s="433" t="s">
        <v>1095</v>
      </c>
      <c r="B252" s="513">
        <v>1</v>
      </c>
      <c r="C252" s="514" t="s">
        <v>1148</v>
      </c>
      <c r="D252" s="515"/>
      <c r="E252" s="426">
        <f t="shared" ref="E252:J265" si="197">INDEX($D$178:$AE$180,MATCH(E$250,$C$178:$C$180,0),MATCH($A252&amp;E$251,$D$164:$AE$164,0))</f>
        <v>0</v>
      </c>
      <c r="F252" s="426">
        <f t="shared" si="197"/>
        <v>0</v>
      </c>
      <c r="G252" s="426">
        <f t="shared" si="197"/>
        <v>0</v>
      </c>
      <c r="H252" s="426">
        <f t="shared" si="197"/>
        <v>0</v>
      </c>
      <c r="I252" s="426">
        <f t="shared" si="197"/>
        <v>0</v>
      </c>
      <c r="J252" s="426">
        <f t="shared" si="197"/>
        <v>0</v>
      </c>
      <c r="K252" s="516">
        <f t="shared" ref="K252:K266" si="198">E252+G252+I252</f>
        <v>0</v>
      </c>
      <c r="L252" s="516">
        <f t="shared" ref="L252:L266" si="199">F252+H252+J252</f>
        <v>0</v>
      </c>
      <c r="M252" s="516">
        <f>+K252+L252</f>
        <v>0</v>
      </c>
    </row>
    <row r="253" spans="1:13" hidden="1" outlineLevel="1" x14ac:dyDescent="0.25">
      <c r="A253" s="433" t="s">
        <v>1096</v>
      </c>
      <c r="B253" s="513">
        <v>2</v>
      </c>
      <c r="C253" s="514" t="s">
        <v>1096</v>
      </c>
      <c r="D253" s="515"/>
      <c r="E253" s="426">
        <f t="shared" si="197"/>
        <v>0</v>
      </c>
      <c r="F253" s="426">
        <f t="shared" si="197"/>
        <v>0</v>
      </c>
      <c r="G253" s="426">
        <f t="shared" si="197"/>
        <v>0</v>
      </c>
      <c r="H253" s="426">
        <f t="shared" si="197"/>
        <v>0</v>
      </c>
      <c r="I253" s="426">
        <f t="shared" si="197"/>
        <v>0</v>
      </c>
      <c r="J253" s="426">
        <f t="shared" si="197"/>
        <v>0</v>
      </c>
      <c r="K253" s="517">
        <f t="shared" si="198"/>
        <v>0</v>
      </c>
      <c r="L253" s="517">
        <f t="shared" si="199"/>
        <v>0</v>
      </c>
      <c r="M253" s="516">
        <f t="shared" ref="M253:M266" si="200">+K253+L253</f>
        <v>0</v>
      </c>
    </row>
    <row r="254" spans="1:13" hidden="1" outlineLevel="1" x14ac:dyDescent="0.25">
      <c r="A254" s="433" t="s">
        <v>1097</v>
      </c>
      <c r="B254" s="513">
        <v>3</v>
      </c>
      <c r="C254" s="514" t="s">
        <v>1097</v>
      </c>
      <c r="D254" s="515"/>
      <c r="E254" s="426">
        <f t="shared" si="197"/>
        <v>0</v>
      </c>
      <c r="F254" s="426">
        <f t="shared" si="197"/>
        <v>0</v>
      </c>
      <c r="G254" s="426">
        <f t="shared" si="197"/>
        <v>0</v>
      </c>
      <c r="H254" s="426">
        <f t="shared" si="197"/>
        <v>0</v>
      </c>
      <c r="I254" s="426">
        <f t="shared" si="197"/>
        <v>0</v>
      </c>
      <c r="J254" s="426">
        <f t="shared" si="197"/>
        <v>0</v>
      </c>
      <c r="K254" s="517">
        <f t="shared" si="198"/>
        <v>0</v>
      </c>
      <c r="L254" s="517">
        <f t="shared" si="199"/>
        <v>0</v>
      </c>
      <c r="M254" s="516">
        <f t="shared" si="200"/>
        <v>0</v>
      </c>
    </row>
    <row r="255" spans="1:13" hidden="1" outlineLevel="1" x14ac:dyDescent="0.25">
      <c r="A255" s="433" t="s">
        <v>1098</v>
      </c>
      <c r="B255" s="513">
        <v>4</v>
      </c>
      <c r="C255" s="514" t="s">
        <v>1151</v>
      </c>
      <c r="D255" s="515"/>
      <c r="E255" s="426">
        <f t="shared" si="197"/>
        <v>0</v>
      </c>
      <c r="F255" s="426">
        <f t="shared" si="197"/>
        <v>0</v>
      </c>
      <c r="G255" s="426">
        <f t="shared" si="197"/>
        <v>0</v>
      </c>
      <c r="H255" s="426">
        <f t="shared" si="197"/>
        <v>0</v>
      </c>
      <c r="I255" s="426">
        <f t="shared" si="197"/>
        <v>0</v>
      </c>
      <c r="J255" s="426">
        <f t="shared" si="197"/>
        <v>0</v>
      </c>
      <c r="K255" s="517">
        <f t="shared" si="198"/>
        <v>0</v>
      </c>
      <c r="L255" s="517">
        <f t="shared" si="199"/>
        <v>0</v>
      </c>
      <c r="M255" s="516">
        <f t="shared" si="200"/>
        <v>0</v>
      </c>
    </row>
    <row r="256" spans="1:13" hidden="1" outlineLevel="1" x14ac:dyDescent="0.25">
      <c r="A256" s="433" t="s">
        <v>1099</v>
      </c>
      <c r="B256" s="513">
        <v>5</v>
      </c>
      <c r="C256" s="514" t="s">
        <v>1099</v>
      </c>
      <c r="D256" s="515"/>
      <c r="E256" s="426">
        <f t="shared" si="197"/>
        <v>0</v>
      </c>
      <c r="F256" s="426">
        <f t="shared" si="197"/>
        <v>0</v>
      </c>
      <c r="G256" s="426">
        <f t="shared" si="197"/>
        <v>0</v>
      </c>
      <c r="H256" s="426">
        <f t="shared" si="197"/>
        <v>0</v>
      </c>
      <c r="I256" s="426">
        <f t="shared" si="197"/>
        <v>0</v>
      </c>
      <c r="J256" s="426">
        <f t="shared" si="197"/>
        <v>0</v>
      </c>
      <c r="K256" s="517">
        <f t="shared" si="198"/>
        <v>0</v>
      </c>
      <c r="L256" s="517">
        <f t="shared" si="199"/>
        <v>0</v>
      </c>
      <c r="M256" s="516">
        <f t="shared" si="200"/>
        <v>0</v>
      </c>
    </row>
    <row r="257" spans="1:13" hidden="1" outlineLevel="1" x14ac:dyDescent="0.25">
      <c r="A257" s="433" t="s">
        <v>1100</v>
      </c>
      <c r="B257" s="513">
        <f>1+B256</f>
        <v>6</v>
      </c>
      <c r="C257" s="514" t="s">
        <v>1149</v>
      </c>
      <c r="D257" s="515"/>
      <c r="E257" s="426">
        <f t="shared" si="197"/>
        <v>0</v>
      </c>
      <c r="F257" s="426">
        <f t="shared" si="197"/>
        <v>0</v>
      </c>
      <c r="G257" s="426">
        <f t="shared" si="197"/>
        <v>0</v>
      </c>
      <c r="H257" s="426">
        <f t="shared" si="197"/>
        <v>0</v>
      </c>
      <c r="I257" s="426">
        <f t="shared" si="197"/>
        <v>0</v>
      </c>
      <c r="J257" s="426">
        <f t="shared" si="197"/>
        <v>0</v>
      </c>
      <c r="K257" s="517">
        <f t="shared" si="198"/>
        <v>0</v>
      </c>
      <c r="L257" s="517">
        <f t="shared" si="199"/>
        <v>0</v>
      </c>
      <c r="M257" s="516">
        <f t="shared" si="200"/>
        <v>0</v>
      </c>
    </row>
    <row r="258" spans="1:13" hidden="1" outlineLevel="1" x14ac:dyDescent="0.25">
      <c r="A258" s="433" t="s">
        <v>178</v>
      </c>
      <c r="B258" s="513">
        <f t="shared" ref="B258:B265" si="201">1+B257</f>
        <v>7</v>
      </c>
      <c r="C258" s="514" t="s">
        <v>178</v>
      </c>
      <c r="D258" s="514"/>
      <c r="E258" s="426">
        <f t="shared" si="197"/>
        <v>0</v>
      </c>
      <c r="F258" s="426">
        <f t="shared" si="197"/>
        <v>0</v>
      </c>
      <c r="G258" s="426">
        <f t="shared" si="197"/>
        <v>0</v>
      </c>
      <c r="H258" s="426">
        <f t="shared" si="197"/>
        <v>0</v>
      </c>
      <c r="I258" s="426">
        <f t="shared" si="197"/>
        <v>0</v>
      </c>
      <c r="J258" s="426">
        <f t="shared" si="197"/>
        <v>0</v>
      </c>
      <c r="K258" s="517">
        <f t="shared" si="198"/>
        <v>0</v>
      </c>
      <c r="L258" s="517">
        <f t="shared" si="199"/>
        <v>0</v>
      </c>
      <c r="M258" s="516">
        <f t="shared" si="200"/>
        <v>0</v>
      </c>
    </row>
    <row r="259" spans="1:13" hidden="1" outlineLevel="1" x14ac:dyDescent="0.25">
      <c r="A259" s="433" t="s">
        <v>1101</v>
      </c>
      <c r="B259" s="513">
        <f t="shared" si="201"/>
        <v>8</v>
      </c>
      <c r="C259" s="514" t="s">
        <v>1101</v>
      </c>
      <c r="D259" s="515"/>
      <c r="E259" s="426">
        <f t="shared" si="197"/>
        <v>0</v>
      </c>
      <c r="F259" s="426">
        <f t="shared" si="197"/>
        <v>0</v>
      </c>
      <c r="G259" s="426">
        <f t="shared" si="197"/>
        <v>0</v>
      </c>
      <c r="H259" s="426">
        <f t="shared" si="197"/>
        <v>0</v>
      </c>
      <c r="I259" s="426">
        <f t="shared" si="197"/>
        <v>0</v>
      </c>
      <c r="J259" s="426">
        <f t="shared" si="197"/>
        <v>0</v>
      </c>
      <c r="K259" s="517">
        <f t="shared" si="198"/>
        <v>0</v>
      </c>
      <c r="L259" s="517">
        <f t="shared" si="199"/>
        <v>0</v>
      </c>
      <c r="M259" s="516">
        <f t="shared" si="200"/>
        <v>0</v>
      </c>
    </row>
    <row r="260" spans="1:13" hidden="1" outlineLevel="1" x14ac:dyDescent="0.25">
      <c r="A260" s="433" t="s">
        <v>1102</v>
      </c>
      <c r="B260" s="513">
        <f t="shared" si="201"/>
        <v>9</v>
      </c>
      <c r="C260" s="514" t="s">
        <v>1102</v>
      </c>
      <c r="D260" s="515"/>
      <c r="E260" s="426">
        <f t="shared" si="197"/>
        <v>0</v>
      </c>
      <c r="F260" s="426">
        <f t="shared" si="197"/>
        <v>0</v>
      </c>
      <c r="G260" s="426">
        <f t="shared" si="197"/>
        <v>0</v>
      </c>
      <c r="H260" s="426">
        <f t="shared" si="197"/>
        <v>0</v>
      </c>
      <c r="I260" s="426">
        <f t="shared" si="197"/>
        <v>0</v>
      </c>
      <c r="J260" s="426">
        <f t="shared" si="197"/>
        <v>0</v>
      </c>
      <c r="K260" s="517">
        <f t="shared" si="198"/>
        <v>0</v>
      </c>
      <c r="L260" s="517">
        <f t="shared" si="199"/>
        <v>0</v>
      </c>
      <c r="M260" s="516">
        <f t="shared" si="200"/>
        <v>0</v>
      </c>
    </row>
    <row r="261" spans="1:13" hidden="1" outlineLevel="1" x14ac:dyDescent="0.25">
      <c r="A261" s="433" t="s">
        <v>1103</v>
      </c>
      <c r="B261" s="513">
        <f t="shared" si="201"/>
        <v>10</v>
      </c>
      <c r="C261" s="514" t="s">
        <v>1150</v>
      </c>
      <c r="D261" s="515"/>
      <c r="E261" s="426">
        <f t="shared" si="197"/>
        <v>0</v>
      </c>
      <c r="F261" s="426">
        <f t="shared" si="197"/>
        <v>0</v>
      </c>
      <c r="G261" s="426">
        <f t="shared" si="197"/>
        <v>0</v>
      </c>
      <c r="H261" s="426">
        <f t="shared" si="197"/>
        <v>0</v>
      </c>
      <c r="I261" s="426">
        <f t="shared" si="197"/>
        <v>0</v>
      </c>
      <c r="J261" s="426">
        <f t="shared" si="197"/>
        <v>0</v>
      </c>
      <c r="K261" s="517">
        <f t="shared" si="198"/>
        <v>0</v>
      </c>
      <c r="L261" s="517">
        <f t="shared" si="199"/>
        <v>0</v>
      </c>
      <c r="M261" s="516">
        <f t="shared" si="200"/>
        <v>0</v>
      </c>
    </row>
    <row r="262" spans="1:13" hidden="1" outlineLevel="1" x14ac:dyDescent="0.25">
      <c r="A262" s="433" t="s">
        <v>1104</v>
      </c>
      <c r="B262" s="513">
        <f t="shared" si="201"/>
        <v>11</v>
      </c>
      <c r="C262" s="514" t="s">
        <v>1104</v>
      </c>
      <c r="D262" s="515"/>
      <c r="E262" s="426">
        <f t="shared" si="197"/>
        <v>0</v>
      </c>
      <c r="F262" s="426">
        <f t="shared" si="197"/>
        <v>0</v>
      </c>
      <c r="G262" s="426">
        <f t="shared" si="197"/>
        <v>0</v>
      </c>
      <c r="H262" s="426">
        <f t="shared" si="197"/>
        <v>0</v>
      </c>
      <c r="I262" s="426">
        <f t="shared" si="197"/>
        <v>0</v>
      </c>
      <c r="J262" s="426">
        <f t="shared" si="197"/>
        <v>0</v>
      </c>
      <c r="K262" s="517">
        <f t="shared" si="198"/>
        <v>0</v>
      </c>
      <c r="L262" s="517">
        <f t="shared" si="199"/>
        <v>0</v>
      </c>
      <c r="M262" s="516">
        <f t="shared" si="200"/>
        <v>0</v>
      </c>
    </row>
    <row r="263" spans="1:13" hidden="1" outlineLevel="1" x14ac:dyDescent="0.25">
      <c r="A263" s="433" t="s">
        <v>1105</v>
      </c>
      <c r="B263" s="513">
        <f t="shared" si="201"/>
        <v>12</v>
      </c>
      <c r="C263" s="514" t="s">
        <v>1105</v>
      </c>
      <c r="D263" s="515"/>
      <c r="E263" s="426">
        <f t="shared" si="197"/>
        <v>0</v>
      </c>
      <c r="F263" s="426">
        <f t="shared" si="197"/>
        <v>0</v>
      </c>
      <c r="G263" s="426">
        <f t="shared" si="197"/>
        <v>0</v>
      </c>
      <c r="H263" s="426">
        <f t="shared" si="197"/>
        <v>0</v>
      </c>
      <c r="I263" s="426">
        <f t="shared" si="197"/>
        <v>0</v>
      </c>
      <c r="J263" s="426">
        <f t="shared" si="197"/>
        <v>0</v>
      </c>
      <c r="K263" s="517">
        <f t="shared" si="198"/>
        <v>0</v>
      </c>
      <c r="L263" s="517">
        <f t="shared" si="199"/>
        <v>0</v>
      </c>
      <c r="M263" s="516">
        <f t="shared" si="200"/>
        <v>0</v>
      </c>
    </row>
    <row r="264" spans="1:13" hidden="1" outlineLevel="1" x14ac:dyDescent="0.25">
      <c r="A264" s="433" t="s">
        <v>1106</v>
      </c>
      <c r="B264" s="513">
        <f t="shared" si="201"/>
        <v>13</v>
      </c>
      <c r="C264" s="514" t="s">
        <v>1106</v>
      </c>
      <c r="D264" s="515"/>
      <c r="E264" s="426">
        <f t="shared" si="197"/>
        <v>0</v>
      </c>
      <c r="F264" s="426">
        <f t="shared" si="197"/>
        <v>0</v>
      </c>
      <c r="G264" s="426">
        <f t="shared" si="197"/>
        <v>0</v>
      </c>
      <c r="H264" s="426">
        <f t="shared" si="197"/>
        <v>0</v>
      </c>
      <c r="I264" s="426">
        <f t="shared" si="197"/>
        <v>0</v>
      </c>
      <c r="J264" s="426">
        <f t="shared" si="197"/>
        <v>0</v>
      </c>
      <c r="K264" s="517">
        <f t="shared" si="198"/>
        <v>0</v>
      </c>
      <c r="L264" s="517">
        <f t="shared" si="199"/>
        <v>0</v>
      </c>
      <c r="M264" s="516">
        <f t="shared" si="200"/>
        <v>0</v>
      </c>
    </row>
    <row r="265" spans="1:13" hidden="1" outlineLevel="1" x14ac:dyDescent="0.25">
      <c r="A265" s="433" t="s">
        <v>1107</v>
      </c>
      <c r="B265" s="513">
        <f t="shared" si="201"/>
        <v>14</v>
      </c>
      <c r="C265" s="514" t="s">
        <v>1107</v>
      </c>
      <c r="D265" s="515"/>
      <c r="E265" s="426">
        <f t="shared" si="197"/>
        <v>0</v>
      </c>
      <c r="F265" s="426">
        <f t="shared" si="197"/>
        <v>0</v>
      </c>
      <c r="G265" s="426">
        <f t="shared" si="197"/>
        <v>0</v>
      </c>
      <c r="H265" s="426">
        <f t="shared" si="197"/>
        <v>0</v>
      </c>
      <c r="I265" s="426">
        <f t="shared" si="197"/>
        <v>0</v>
      </c>
      <c r="J265" s="426">
        <f t="shared" si="197"/>
        <v>0</v>
      </c>
      <c r="K265" s="517">
        <f t="shared" si="198"/>
        <v>0</v>
      </c>
      <c r="L265" s="517">
        <f t="shared" si="199"/>
        <v>0</v>
      </c>
      <c r="M265" s="516">
        <f t="shared" si="200"/>
        <v>0</v>
      </c>
    </row>
    <row r="266" spans="1:13" hidden="1" outlineLevel="1" x14ac:dyDescent="0.25">
      <c r="C266" s="742" t="s">
        <v>53</v>
      </c>
      <c r="D266" s="743"/>
      <c r="E266" s="518">
        <f>SUM(E252:E265)</f>
        <v>0</v>
      </c>
      <c r="F266" s="518">
        <f t="shared" ref="F266:J266" si="202">SUM(F252:F265)</f>
        <v>0</v>
      </c>
      <c r="G266" s="518">
        <f t="shared" si="202"/>
        <v>0</v>
      </c>
      <c r="H266" s="518">
        <f t="shared" si="202"/>
        <v>0</v>
      </c>
      <c r="I266" s="518">
        <f t="shared" si="202"/>
        <v>0</v>
      </c>
      <c r="J266" s="518">
        <f t="shared" si="202"/>
        <v>0</v>
      </c>
      <c r="K266" s="519">
        <f t="shared" si="198"/>
        <v>0</v>
      </c>
      <c r="L266" s="519">
        <f t="shared" si="199"/>
        <v>0</v>
      </c>
      <c r="M266" s="519">
        <f t="shared" si="200"/>
        <v>0</v>
      </c>
    </row>
    <row r="267" spans="1:13" hidden="1" outlineLevel="1" x14ac:dyDescent="0.25">
      <c r="B267" s="520"/>
    </row>
    <row r="268" spans="1:13" hidden="1" outlineLevel="1" x14ac:dyDescent="0.25">
      <c r="B268" s="520"/>
      <c r="E268" s="735" t="s">
        <v>115</v>
      </c>
      <c r="F268" s="735"/>
      <c r="G268" s="735"/>
      <c r="H268" s="735"/>
      <c r="I268" s="735"/>
      <c r="J268" s="735"/>
      <c r="K268" s="735"/>
      <c r="L268" s="735"/>
      <c r="M268" s="735"/>
    </row>
    <row r="269" spans="1:13" ht="16.5" hidden="1" customHeight="1" outlineLevel="1" x14ac:dyDescent="0.25">
      <c r="B269" s="507"/>
      <c r="C269" s="508"/>
      <c r="D269" s="508"/>
      <c r="E269" s="509" t="s">
        <v>1088</v>
      </c>
      <c r="F269" s="509" t="s">
        <v>1088</v>
      </c>
      <c r="G269" s="509" t="s">
        <v>1089</v>
      </c>
      <c r="H269" s="509" t="s">
        <v>1089</v>
      </c>
      <c r="I269" s="509" t="s">
        <v>1090</v>
      </c>
      <c r="J269" s="509" t="s">
        <v>1090</v>
      </c>
      <c r="K269" s="768" t="s">
        <v>185</v>
      </c>
      <c r="L269" s="768"/>
      <c r="M269" s="735" t="s">
        <v>40</v>
      </c>
    </row>
    <row r="270" spans="1:13" ht="45" hidden="1" outlineLevel="1" x14ac:dyDescent="0.25">
      <c r="B270" s="744" t="str">
        <f>CONCATENATE("Items para Plan Operativo ",'PDI-03'!E66)</f>
        <v>Items para Plan Operativo Plan operativo 4. xxxxxxxx</v>
      </c>
      <c r="C270" s="744"/>
      <c r="D270" s="511" t="s">
        <v>183</v>
      </c>
      <c r="E270" s="512" t="s">
        <v>1120</v>
      </c>
      <c r="F270" s="512" t="s">
        <v>1121</v>
      </c>
      <c r="G270" s="512" t="s">
        <v>1120</v>
      </c>
      <c r="H270" s="512" t="s">
        <v>1121</v>
      </c>
      <c r="I270" s="512" t="s">
        <v>1120</v>
      </c>
      <c r="J270" s="512" t="s">
        <v>1121</v>
      </c>
      <c r="K270" s="512" t="s">
        <v>1117</v>
      </c>
      <c r="L270" s="512" t="s">
        <v>1118</v>
      </c>
      <c r="M270" s="735"/>
    </row>
    <row r="271" spans="1:13" hidden="1" outlineLevel="1" x14ac:dyDescent="0.25">
      <c r="A271" s="433" t="s">
        <v>1095</v>
      </c>
      <c r="B271" s="513">
        <v>1</v>
      </c>
      <c r="C271" s="514" t="s">
        <v>1148</v>
      </c>
      <c r="D271" s="515"/>
      <c r="E271" s="426">
        <f t="shared" ref="E271:J284" si="203">INDEX($D$183:$AE$185,MATCH(E$269,$C$183:$C$185,0),MATCH($A271&amp;E$270,$D$164:$AE$164,0))</f>
        <v>0</v>
      </c>
      <c r="F271" s="426">
        <f t="shared" si="203"/>
        <v>0</v>
      </c>
      <c r="G271" s="426">
        <f t="shared" si="203"/>
        <v>0</v>
      </c>
      <c r="H271" s="426">
        <f t="shared" si="203"/>
        <v>0</v>
      </c>
      <c r="I271" s="426">
        <f t="shared" si="203"/>
        <v>0</v>
      </c>
      <c r="J271" s="426">
        <f t="shared" si="203"/>
        <v>0</v>
      </c>
      <c r="K271" s="516">
        <f t="shared" ref="K271:K285" si="204">E271+G271+I271</f>
        <v>0</v>
      </c>
      <c r="L271" s="516">
        <f t="shared" ref="L271:L285" si="205">F271+H271+J271</f>
        <v>0</v>
      </c>
      <c r="M271" s="516">
        <f>+K271+L271</f>
        <v>0</v>
      </c>
    </row>
    <row r="272" spans="1:13" hidden="1" outlineLevel="1" x14ac:dyDescent="0.25">
      <c r="A272" s="433" t="s">
        <v>1096</v>
      </c>
      <c r="B272" s="513">
        <v>2</v>
      </c>
      <c r="C272" s="514" t="s">
        <v>1096</v>
      </c>
      <c r="D272" s="515"/>
      <c r="E272" s="426">
        <f t="shared" si="203"/>
        <v>0</v>
      </c>
      <c r="F272" s="426">
        <f t="shared" si="203"/>
        <v>0</v>
      </c>
      <c r="G272" s="426">
        <f t="shared" si="203"/>
        <v>0</v>
      </c>
      <c r="H272" s="426">
        <f t="shared" si="203"/>
        <v>0</v>
      </c>
      <c r="I272" s="426">
        <f t="shared" si="203"/>
        <v>0</v>
      </c>
      <c r="J272" s="426">
        <f t="shared" si="203"/>
        <v>0</v>
      </c>
      <c r="K272" s="517">
        <f t="shared" si="204"/>
        <v>0</v>
      </c>
      <c r="L272" s="517">
        <f t="shared" si="205"/>
        <v>0</v>
      </c>
      <c r="M272" s="516">
        <f t="shared" ref="M272:M285" si="206">+K272+L272</f>
        <v>0</v>
      </c>
    </row>
    <row r="273" spans="1:13" hidden="1" outlineLevel="1" x14ac:dyDescent="0.25">
      <c r="A273" s="433" t="s">
        <v>1097</v>
      </c>
      <c r="B273" s="513">
        <v>3</v>
      </c>
      <c r="C273" s="514" t="s">
        <v>1097</v>
      </c>
      <c r="D273" s="515"/>
      <c r="E273" s="426">
        <f t="shared" si="203"/>
        <v>0</v>
      </c>
      <c r="F273" s="426">
        <f t="shared" si="203"/>
        <v>0</v>
      </c>
      <c r="G273" s="426">
        <f t="shared" si="203"/>
        <v>0</v>
      </c>
      <c r="H273" s="426">
        <f t="shared" si="203"/>
        <v>0</v>
      </c>
      <c r="I273" s="426">
        <f t="shared" si="203"/>
        <v>0</v>
      </c>
      <c r="J273" s="426">
        <f t="shared" si="203"/>
        <v>0</v>
      </c>
      <c r="K273" s="517">
        <f t="shared" si="204"/>
        <v>0</v>
      </c>
      <c r="L273" s="517">
        <f t="shared" si="205"/>
        <v>0</v>
      </c>
      <c r="M273" s="516">
        <f t="shared" si="206"/>
        <v>0</v>
      </c>
    </row>
    <row r="274" spans="1:13" hidden="1" outlineLevel="1" x14ac:dyDescent="0.25">
      <c r="A274" s="433" t="s">
        <v>1098</v>
      </c>
      <c r="B274" s="513">
        <v>4</v>
      </c>
      <c r="C274" s="514" t="s">
        <v>1151</v>
      </c>
      <c r="D274" s="515"/>
      <c r="E274" s="426">
        <f t="shared" si="203"/>
        <v>0</v>
      </c>
      <c r="F274" s="426">
        <f t="shared" si="203"/>
        <v>0</v>
      </c>
      <c r="G274" s="426">
        <f t="shared" si="203"/>
        <v>0</v>
      </c>
      <c r="H274" s="426">
        <f t="shared" si="203"/>
        <v>0</v>
      </c>
      <c r="I274" s="426">
        <f t="shared" si="203"/>
        <v>0</v>
      </c>
      <c r="J274" s="426">
        <f t="shared" si="203"/>
        <v>0</v>
      </c>
      <c r="K274" s="517">
        <f t="shared" si="204"/>
        <v>0</v>
      </c>
      <c r="L274" s="517">
        <f t="shared" si="205"/>
        <v>0</v>
      </c>
      <c r="M274" s="516">
        <f t="shared" si="206"/>
        <v>0</v>
      </c>
    </row>
    <row r="275" spans="1:13" hidden="1" outlineLevel="1" x14ac:dyDescent="0.25">
      <c r="A275" s="433" t="s">
        <v>1099</v>
      </c>
      <c r="B275" s="513">
        <v>5</v>
      </c>
      <c r="C275" s="514" t="s">
        <v>1099</v>
      </c>
      <c r="D275" s="515"/>
      <c r="E275" s="426">
        <f t="shared" si="203"/>
        <v>0</v>
      </c>
      <c r="F275" s="426">
        <f t="shared" si="203"/>
        <v>0</v>
      </c>
      <c r="G275" s="426">
        <f t="shared" si="203"/>
        <v>0</v>
      </c>
      <c r="H275" s="426">
        <f t="shared" si="203"/>
        <v>0</v>
      </c>
      <c r="I275" s="426">
        <f t="shared" si="203"/>
        <v>0</v>
      </c>
      <c r="J275" s="426">
        <f t="shared" si="203"/>
        <v>0</v>
      </c>
      <c r="K275" s="517">
        <f t="shared" si="204"/>
        <v>0</v>
      </c>
      <c r="L275" s="517">
        <f t="shared" si="205"/>
        <v>0</v>
      </c>
      <c r="M275" s="516">
        <f t="shared" si="206"/>
        <v>0</v>
      </c>
    </row>
    <row r="276" spans="1:13" hidden="1" outlineLevel="1" x14ac:dyDescent="0.25">
      <c r="A276" s="433" t="s">
        <v>1100</v>
      </c>
      <c r="B276" s="513">
        <f>1+B275</f>
        <v>6</v>
      </c>
      <c r="C276" s="514" t="s">
        <v>1149</v>
      </c>
      <c r="D276" s="515"/>
      <c r="E276" s="426">
        <f t="shared" si="203"/>
        <v>0</v>
      </c>
      <c r="F276" s="426">
        <f t="shared" si="203"/>
        <v>0</v>
      </c>
      <c r="G276" s="426">
        <f t="shared" si="203"/>
        <v>0</v>
      </c>
      <c r="H276" s="426">
        <f t="shared" si="203"/>
        <v>0</v>
      </c>
      <c r="I276" s="426">
        <f t="shared" si="203"/>
        <v>0</v>
      </c>
      <c r="J276" s="426">
        <f t="shared" si="203"/>
        <v>0</v>
      </c>
      <c r="K276" s="517">
        <f t="shared" si="204"/>
        <v>0</v>
      </c>
      <c r="L276" s="517">
        <f t="shared" si="205"/>
        <v>0</v>
      </c>
      <c r="M276" s="516">
        <f t="shared" si="206"/>
        <v>0</v>
      </c>
    </row>
    <row r="277" spans="1:13" hidden="1" outlineLevel="1" x14ac:dyDescent="0.25">
      <c r="A277" s="433" t="s">
        <v>178</v>
      </c>
      <c r="B277" s="513">
        <f t="shared" ref="B277:B284" si="207">1+B276</f>
        <v>7</v>
      </c>
      <c r="C277" s="514" t="s">
        <v>178</v>
      </c>
      <c r="D277" s="514"/>
      <c r="E277" s="426">
        <f t="shared" si="203"/>
        <v>0</v>
      </c>
      <c r="F277" s="426">
        <f t="shared" si="203"/>
        <v>0</v>
      </c>
      <c r="G277" s="426">
        <f t="shared" si="203"/>
        <v>0</v>
      </c>
      <c r="H277" s="426">
        <f t="shared" si="203"/>
        <v>0</v>
      </c>
      <c r="I277" s="426">
        <f t="shared" si="203"/>
        <v>0</v>
      </c>
      <c r="J277" s="426">
        <f t="shared" si="203"/>
        <v>0</v>
      </c>
      <c r="K277" s="517">
        <f t="shared" si="204"/>
        <v>0</v>
      </c>
      <c r="L277" s="517">
        <f t="shared" si="205"/>
        <v>0</v>
      </c>
      <c r="M277" s="516">
        <f t="shared" si="206"/>
        <v>0</v>
      </c>
    </row>
    <row r="278" spans="1:13" hidden="1" outlineLevel="1" x14ac:dyDescent="0.25">
      <c r="A278" s="433" t="s">
        <v>1101</v>
      </c>
      <c r="B278" s="513">
        <f t="shared" si="207"/>
        <v>8</v>
      </c>
      <c r="C278" s="514" t="s">
        <v>1101</v>
      </c>
      <c r="D278" s="515"/>
      <c r="E278" s="426">
        <f t="shared" si="203"/>
        <v>0</v>
      </c>
      <c r="F278" s="426">
        <f t="shared" si="203"/>
        <v>0</v>
      </c>
      <c r="G278" s="426">
        <f t="shared" si="203"/>
        <v>0</v>
      </c>
      <c r="H278" s="426">
        <f t="shared" si="203"/>
        <v>0</v>
      </c>
      <c r="I278" s="426">
        <f t="shared" si="203"/>
        <v>0</v>
      </c>
      <c r="J278" s="426">
        <f t="shared" si="203"/>
        <v>0</v>
      </c>
      <c r="K278" s="517">
        <f t="shared" si="204"/>
        <v>0</v>
      </c>
      <c r="L278" s="517">
        <f t="shared" si="205"/>
        <v>0</v>
      </c>
      <c r="M278" s="516">
        <f t="shared" si="206"/>
        <v>0</v>
      </c>
    </row>
    <row r="279" spans="1:13" hidden="1" outlineLevel="1" x14ac:dyDescent="0.25">
      <c r="A279" s="433" t="s">
        <v>1102</v>
      </c>
      <c r="B279" s="513">
        <f t="shared" si="207"/>
        <v>9</v>
      </c>
      <c r="C279" s="514" t="s">
        <v>1102</v>
      </c>
      <c r="D279" s="515"/>
      <c r="E279" s="426">
        <f t="shared" si="203"/>
        <v>0</v>
      </c>
      <c r="F279" s="426">
        <f t="shared" si="203"/>
        <v>0</v>
      </c>
      <c r="G279" s="426">
        <f t="shared" si="203"/>
        <v>0</v>
      </c>
      <c r="H279" s="426">
        <f t="shared" si="203"/>
        <v>0</v>
      </c>
      <c r="I279" s="426">
        <f t="shared" si="203"/>
        <v>0</v>
      </c>
      <c r="J279" s="426">
        <f t="shared" si="203"/>
        <v>0</v>
      </c>
      <c r="K279" s="517">
        <f t="shared" si="204"/>
        <v>0</v>
      </c>
      <c r="L279" s="517">
        <f t="shared" si="205"/>
        <v>0</v>
      </c>
      <c r="M279" s="516">
        <f t="shared" si="206"/>
        <v>0</v>
      </c>
    </row>
    <row r="280" spans="1:13" hidden="1" outlineLevel="1" x14ac:dyDescent="0.25">
      <c r="A280" s="433" t="s">
        <v>1103</v>
      </c>
      <c r="B280" s="513">
        <f t="shared" si="207"/>
        <v>10</v>
      </c>
      <c r="C280" s="514" t="s">
        <v>1150</v>
      </c>
      <c r="D280" s="515"/>
      <c r="E280" s="426">
        <f t="shared" si="203"/>
        <v>0</v>
      </c>
      <c r="F280" s="426">
        <f t="shared" si="203"/>
        <v>0</v>
      </c>
      <c r="G280" s="426">
        <f t="shared" si="203"/>
        <v>0</v>
      </c>
      <c r="H280" s="426">
        <f t="shared" si="203"/>
        <v>0</v>
      </c>
      <c r="I280" s="426">
        <f t="shared" si="203"/>
        <v>0</v>
      </c>
      <c r="J280" s="426">
        <f t="shared" si="203"/>
        <v>0</v>
      </c>
      <c r="K280" s="517">
        <f t="shared" si="204"/>
        <v>0</v>
      </c>
      <c r="L280" s="517">
        <f t="shared" si="205"/>
        <v>0</v>
      </c>
      <c r="M280" s="516">
        <f t="shared" si="206"/>
        <v>0</v>
      </c>
    </row>
    <row r="281" spans="1:13" hidden="1" outlineLevel="1" x14ac:dyDescent="0.25">
      <c r="A281" s="433" t="s">
        <v>1104</v>
      </c>
      <c r="B281" s="513">
        <f t="shared" si="207"/>
        <v>11</v>
      </c>
      <c r="C281" s="514" t="s">
        <v>1104</v>
      </c>
      <c r="D281" s="515"/>
      <c r="E281" s="426">
        <f t="shared" si="203"/>
        <v>0</v>
      </c>
      <c r="F281" s="426">
        <f t="shared" si="203"/>
        <v>0</v>
      </c>
      <c r="G281" s="426">
        <f t="shared" si="203"/>
        <v>0</v>
      </c>
      <c r="H281" s="426">
        <f t="shared" si="203"/>
        <v>0</v>
      </c>
      <c r="I281" s="426">
        <f t="shared" si="203"/>
        <v>0</v>
      </c>
      <c r="J281" s="426">
        <f t="shared" si="203"/>
        <v>0</v>
      </c>
      <c r="K281" s="517">
        <f t="shared" si="204"/>
        <v>0</v>
      </c>
      <c r="L281" s="517">
        <f t="shared" si="205"/>
        <v>0</v>
      </c>
      <c r="M281" s="516">
        <f t="shared" si="206"/>
        <v>0</v>
      </c>
    </row>
    <row r="282" spans="1:13" hidden="1" outlineLevel="1" x14ac:dyDescent="0.25">
      <c r="A282" s="433" t="s">
        <v>1105</v>
      </c>
      <c r="B282" s="513">
        <f t="shared" si="207"/>
        <v>12</v>
      </c>
      <c r="C282" s="514" t="s">
        <v>1105</v>
      </c>
      <c r="D282" s="515"/>
      <c r="E282" s="426">
        <f t="shared" si="203"/>
        <v>0</v>
      </c>
      <c r="F282" s="426">
        <f t="shared" si="203"/>
        <v>0</v>
      </c>
      <c r="G282" s="426">
        <f t="shared" si="203"/>
        <v>0</v>
      </c>
      <c r="H282" s="426">
        <f t="shared" si="203"/>
        <v>0</v>
      </c>
      <c r="I282" s="426">
        <f t="shared" si="203"/>
        <v>0</v>
      </c>
      <c r="J282" s="426">
        <f t="shared" si="203"/>
        <v>0</v>
      </c>
      <c r="K282" s="517">
        <f t="shared" si="204"/>
        <v>0</v>
      </c>
      <c r="L282" s="517">
        <f t="shared" si="205"/>
        <v>0</v>
      </c>
      <c r="M282" s="516">
        <f t="shared" si="206"/>
        <v>0</v>
      </c>
    </row>
    <row r="283" spans="1:13" hidden="1" outlineLevel="1" x14ac:dyDescent="0.25">
      <c r="A283" s="433" t="s">
        <v>1106</v>
      </c>
      <c r="B283" s="513">
        <f t="shared" si="207"/>
        <v>13</v>
      </c>
      <c r="C283" s="514" t="s">
        <v>1106</v>
      </c>
      <c r="D283" s="515"/>
      <c r="E283" s="426">
        <f t="shared" si="203"/>
        <v>0</v>
      </c>
      <c r="F283" s="426">
        <f t="shared" si="203"/>
        <v>0</v>
      </c>
      <c r="G283" s="426">
        <f t="shared" si="203"/>
        <v>0</v>
      </c>
      <c r="H283" s="426">
        <f t="shared" si="203"/>
        <v>0</v>
      </c>
      <c r="I283" s="426">
        <f t="shared" si="203"/>
        <v>0</v>
      </c>
      <c r="J283" s="426">
        <f t="shared" si="203"/>
        <v>0</v>
      </c>
      <c r="K283" s="517">
        <f t="shared" si="204"/>
        <v>0</v>
      </c>
      <c r="L283" s="517">
        <f t="shared" si="205"/>
        <v>0</v>
      </c>
      <c r="M283" s="516">
        <f t="shared" si="206"/>
        <v>0</v>
      </c>
    </row>
    <row r="284" spans="1:13" hidden="1" outlineLevel="1" x14ac:dyDescent="0.25">
      <c r="A284" s="433" t="s">
        <v>1107</v>
      </c>
      <c r="B284" s="513">
        <f t="shared" si="207"/>
        <v>14</v>
      </c>
      <c r="C284" s="514" t="s">
        <v>1107</v>
      </c>
      <c r="D284" s="515"/>
      <c r="E284" s="426">
        <f t="shared" si="203"/>
        <v>0</v>
      </c>
      <c r="F284" s="426">
        <f t="shared" si="203"/>
        <v>0</v>
      </c>
      <c r="G284" s="426">
        <f t="shared" si="203"/>
        <v>0</v>
      </c>
      <c r="H284" s="426">
        <f t="shared" si="203"/>
        <v>0</v>
      </c>
      <c r="I284" s="426">
        <f t="shared" si="203"/>
        <v>0</v>
      </c>
      <c r="J284" s="426">
        <f t="shared" si="203"/>
        <v>0</v>
      </c>
      <c r="K284" s="517">
        <f t="shared" si="204"/>
        <v>0</v>
      </c>
      <c r="L284" s="517">
        <f t="shared" si="205"/>
        <v>0</v>
      </c>
      <c r="M284" s="516">
        <f t="shared" si="206"/>
        <v>0</v>
      </c>
    </row>
    <row r="285" spans="1:13" hidden="1" outlineLevel="1" x14ac:dyDescent="0.25">
      <c r="C285" s="742" t="s">
        <v>53</v>
      </c>
      <c r="D285" s="743"/>
      <c r="E285" s="518">
        <f>SUM(E271:E284)</f>
        <v>0</v>
      </c>
      <c r="F285" s="518">
        <f t="shared" ref="F285:J285" si="208">SUM(F271:F284)</f>
        <v>0</v>
      </c>
      <c r="G285" s="518">
        <f t="shared" si="208"/>
        <v>0</v>
      </c>
      <c r="H285" s="518">
        <f t="shared" si="208"/>
        <v>0</v>
      </c>
      <c r="I285" s="518">
        <f t="shared" si="208"/>
        <v>0</v>
      </c>
      <c r="J285" s="518">
        <f t="shared" si="208"/>
        <v>0</v>
      </c>
      <c r="K285" s="519">
        <f t="shared" si="204"/>
        <v>0</v>
      </c>
      <c r="L285" s="519">
        <f t="shared" si="205"/>
        <v>0</v>
      </c>
      <c r="M285" s="519">
        <f t="shared" si="206"/>
        <v>0</v>
      </c>
    </row>
    <row r="286" spans="1:13" hidden="1" outlineLevel="1" x14ac:dyDescent="0.25">
      <c r="B286" s="520"/>
    </row>
    <row r="287" spans="1:13" hidden="1" outlineLevel="1" x14ac:dyDescent="0.25">
      <c r="B287" s="520"/>
      <c r="E287" s="735" t="s">
        <v>115</v>
      </c>
      <c r="F287" s="735"/>
      <c r="G287" s="735"/>
      <c r="H287" s="735"/>
      <c r="I287" s="735"/>
      <c r="J287" s="735"/>
      <c r="K287" s="735"/>
      <c r="L287" s="735"/>
      <c r="M287" s="735"/>
    </row>
    <row r="288" spans="1:13" ht="16.5" hidden="1" customHeight="1" outlineLevel="1" x14ac:dyDescent="0.25">
      <c r="B288" s="507"/>
      <c r="C288" s="508"/>
      <c r="D288" s="508"/>
      <c r="E288" s="509" t="s">
        <v>1088</v>
      </c>
      <c r="F288" s="509" t="s">
        <v>1088</v>
      </c>
      <c r="G288" s="509" t="s">
        <v>1089</v>
      </c>
      <c r="H288" s="509" t="s">
        <v>1089</v>
      </c>
      <c r="I288" s="509" t="s">
        <v>1090</v>
      </c>
      <c r="J288" s="509" t="s">
        <v>1090</v>
      </c>
      <c r="K288" s="768" t="s">
        <v>185</v>
      </c>
      <c r="L288" s="768"/>
      <c r="M288" s="735" t="s">
        <v>40</v>
      </c>
    </row>
    <row r="289" spans="1:13" ht="38.25" hidden="1" outlineLevel="1" x14ac:dyDescent="0.25">
      <c r="B289" s="744" t="str">
        <f>CONCATENATE("Items para Plan Operativo ",'PDI-03'!E69)</f>
        <v>Items para Plan Operativo Plan operativo 5. xxxxxxxx</v>
      </c>
      <c r="C289" s="744"/>
      <c r="D289" s="511" t="s">
        <v>183</v>
      </c>
      <c r="E289" s="512" t="s">
        <v>1120</v>
      </c>
      <c r="F289" s="512" t="s">
        <v>1121</v>
      </c>
      <c r="G289" s="512" t="s">
        <v>1120</v>
      </c>
      <c r="H289" s="512" t="s">
        <v>1121</v>
      </c>
      <c r="I289" s="512" t="s">
        <v>1120</v>
      </c>
      <c r="J289" s="512" t="s">
        <v>1121</v>
      </c>
      <c r="K289" s="512" t="s">
        <v>1117</v>
      </c>
      <c r="L289" s="521" t="s">
        <v>1118</v>
      </c>
      <c r="M289" s="735"/>
    </row>
    <row r="290" spans="1:13" hidden="1" outlineLevel="1" x14ac:dyDescent="0.25">
      <c r="A290" s="433" t="s">
        <v>1095</v>
      </c>
      <c r="B290" s="513">
        <v>1</v>
      </c>
      <c r="C290" s="514" t="s">
        <v>1148</v>
      </c>
      <c r="D290" s="515"/>
      <c r="E290" s="426">
        <f t="shared" ref="E290:J303" si="209">INDEX($D$188:$AE$190,MATCH(E$288,$C$188:$C$190,0),MATCH($A290&amp;E$289,$D$164:$AE$164,0))</f>
        <v>0</v>
      </c>
      <c r="F290" s="426">
        <f t="shared" si="209"/>
        <v>0</v>
      </c>
      <c r="G290" s="426">
        <f t="shared" si="209"/>
        <v>0</v>
      </c>
      <c r="H290" s="426">
        <f t="shared" si="209"/>
        <v>0</v>
      </c>
      <c r="I290" s="426">
        <f t="shared" si="209"/>
        <v>0</v>
      </c>
      <c r="J290" s="426">
        <f t="shared" si="209"/>
        <v>0</v>
      </c>
      <c r="K290" s="516">
        <f t="shared" ref="K290:K304" si="210">E290+G290+I290</f>
        <v>0</v>
      </c>
      <c r="L290" s="516">
        <f t="shared" ref="L290:L304" si="211">F290+H290+J290</f>
        <v>0</v>
      </c>
      <c r="M290" s="516">
        <f>+K290+L290</f>
        <v>0</v>
      </c>
    </row>
    <row r="291" spans="1:13" hidden="1" outlineLevel="1" x14ac:dyDescent="0.25">
      <c r="A291" s="433" t="s">
        <v>1096</v>
      </c>
      <c r="B291" s="513">
        <v>2</v>
      </c>
      <c r="C291" s="514" t="s">
        <v>1096</v>
      </c>
      <c r="D291" s="515"/>
      <c r="E291" s="426">
        <f t="shared" si="209"/>
        <v>0</v>
      </c>
      <c r="F291" s="426">
        <f t="shared" si="209"/>
        <v>0</v>
      </c>
      <c r="G291" s="426">
        <f t="shared" si="209"/>
        <v>0</v>
      </c>
      <c r="H291" s="426">
        <f t="shared" si="209"/>
        <v>0</v>
      </c>
      <c r="I291" s="426">
        <f t="shared" si="209"/>
        <v>0</v>
      </c>
      <c r="J291" s="426">
        <f t="shared" si="209"/>
        <v>0</v>
      </c>
      <c r="K291" s="517">
        <f t="shared" si="210"/>
        <v>0</v>
      </c>
      <c r="L291" s="517">
        <f t="shared" si="211"/>
        <v>0</v>
      </c>
      <c r="M291" s="516">
        <f t="shared" ref="M291:M304" si="212">+K291+L291</f>
        <v>0</v>
      </c>
    </row>
    <row r="292" spans="1:13" hidden="1" outlineLevel="1" x14ac:dyDescent="0.25">
      <c r="A292" s="433" t="s">
        <v>1097</v>
      </c>
      <c r="B292" s="513">
        <v>3</v>
      </c>
      <c r="C292" s="514" t="s">
        <v>1097</v>
      </c>
      <c r="D292" s="515"/>
      <c r="E292" s="426">
        <f t="shared" si="209"/>
        <v>0</v>
      </c>
      <c r="F292" s="426">
        <f t="shared" si="209"/>
        <v>0</v>
      </c>
      <c r="G292" s="426">
        <f t="shared" si="209"/>
        <v>0</v>
      </c>
      <c r="H292" s="426">
        <f t="shared" si="209"/>
        <v>0</v>
      </c>
      <c r="I292" s="426">
        <f t="shared" si="209"/>
        <v>0</v>
      </c>
      <c r="J292" s="426">
        <f t="shared" si="209"/>
        <v>0</v>
      </c>
      <c r="K292" s="517">
        <f t="shared" si="210"/>
        <v>0</v>
      </c>
      <c r="L292" s="517">
        <f t="shared" si="211"/>
        <v>0</v>
      </c>
      <c r="M292" s="516">
        <f t="shared" si="212"/>
        <v>0</v>
      </c>
    </row>
    <row r="293" spans="1:13" hidden="1" outlineLevel="1" x14ac:dyDescent="0.25">
      <c r="A293" s="433" t="s">
        <v>1098</v>
      </c>
      <c r="B293" s="513">
        <v>4</v>
      </c>
      <c r="C293" s="514" t="s">
        <v>1151</v>
      </c>
      <c r="D293" s="515"/>
      <c r="E293" s="426">
        <f t="shared" si="209"/>
        <v>0</v>
      </c>
      <c r="F293" s="426">
        <f t="shared" si="209"/>
        <v>0</v>
      </c>
      <c r="G293" s="426">
        <f t="shared" si="209"/>
        <v>0</v>
      </c>
      <c r="H293" s="426">
        <f t="shared" si="209"/>
        <v>0</v>
      </c>
      <c r="I293" s="426">
        <f t="shared" si="209"/>
        <v>0</v>
      </c>
      <c r="J293" s="426">
        <f t="shared" si="209"/>
        <v>0</v>
      </c>
      <c r="K293" s="517">
        <f t="shared" si="210"/>
        <v>0</v>
      </c>
      <c r="L293" s="517">
        <f t="shared" si="211"/>
        <v>0</v>
      </c>
      <c r="M293" s="516">
        <f t="shared" si="212"/>
        <v>0</v>
      </c>
    </row>
    <row r="294" spans="1:13" hidden="1" outlineLevel="1" x14ac:dyDescent="0.25">
      <c r="A294" s="433" t="s">
        <v>1099</v>
      </c>
      <c r="B294" s="513">
        <v>5</v>
      </c>
      <c r="C294" s="514" t="s">
        <v>1099</v>
      </c>
      <c r="D294" s="515"/>
      <c r="E294" s="426">
        <f t="shared" si="209"/>
        <v>0</v>
      </c>
      <c r="F294" s="426">
        <f t="shared" si="209"/>
        <v>0</v>
      </c>
      <c r="G294" s="426">
        <f t="shared" si="209"/>
        <v>0</v>
      </c>
      <c r="H294" s="426">
        <f t="shared" si="209"/>
        <v>0</v>
      </c>
      <c r="I294" s="426">
        <f t="shared" si="209"/>
        <v>0</v>
      </c>
      <c r="J294" s="426">
        <f t="shared" si="209"/>
        <v>0</v>
      </c>
      <c r="K294" s="517">
        <f t="shared" si="210"/>
        <v>0</v>
      </c>
      <c r="L294" s="517">
        <f t="shared" si="211"/>
        <v>0</v>
      </c>
      <c r="M294" s="516">
        <f t="shared" si="212"/>
        <v>0</v>
      </c>
    </row>
    <row r="295" spans="1:13" hidden="1" outlineLevel="1" x14ac:dyDescent="0.25">
      <c r="A295" s="433" t="s">
        <v>1100</v>
      </c>
      <c r="B295" s="513">
        <f>1+B294</f>
        <v>6</v>
      </c>
      <c r="C295" s="514" t="s">
        <v>1149</v>
      </c>
      <c r="D295" s="515"/>
      <c r="E295" s="426">
        <f t="shared" si="209"/>
        <v>0</v>
      </c>
      <c r="F295" s="426">
        <f t="shared" si="209"/>
        <v>0</v>
      </c>
      <c r="G295" s="426">
        <f t="shared" si="209"/>
        <v>0</v>
      </c>
      <c r="H295" s="426">
        <f t="shared" si="209"/>
        <v>0</v>
      </c>
      <c r="I295" s="426">
        <f t="shared" si="209"/>
        <v>0</v>
      </c>
      <c r="J295" s="426">
        <f t="shared" si="209"/>
        <v>0</v>
      </c>
      <c r="K295" s="517">
        <f t="shared" si="210"/>
        <v>0</v>
      </c>
      <c r="L295" s="517">
        <f t="shared" si="211"/>
        <v>0</v>
      </c>
      <c r="M295" s="516">
        <f t="shared" si="212"/>
        <v>0</v>
      </c>
    </row>
    <row r="296" spans="1:13" hidden="1" outlineLevel="1" x14ac:dyDescent="0.25">
      <c r="A296" s="433" t="s">
        <v>178</v>
      </c>
      <c r="B296" s="513">
        <f t="shared" ref="B296:B303" si="213">1+B295</f>
        <v>7</v>
      </c>
      <c r="C296" s="514" t="s">
        <v>178</v>
      </c>
      <c r="D296" s="514"/>
      <c r="E296" s="426">
        <f t="shared" si="209"/>
        <v>0</v>
      </c>
      <c r="F296" s="426">
        <f t="shared" si="209"/>
        <v>0</v>
      </c>
      <c r="G296" s="426">
        <f t="shared" si="209"/>
        <v>0</v>
      </c>
      <c r="H296" s="426">
        <f t="shared" si="209"/>
        <v>0</v>
      </c>
      <c r="I296" s="426">
        <f t="shared" si="209"/>
        <v>0</v>
      </c>
      <c r="J296" s="426">
        <f t="shared" si="209"/>
        <v>0</v>
      </c>
      <c r="K296" s="517">
        <f t="shared" si="210"/>
        <v>0</v>
      </c>
      <c r="L296" s="517">
        <f t="shared" si="211"/>
        <v>0</v>
      </c>
      <c r="M296" s="516">
        <f t="shared" si="212"/>
        <v>0</v>
      </c>
    </row>
    <row r="297" spans="1:13" hidden="1" outlineLevel="1" x14ac:dyDescent="0.25">
      <c r="A297" s="433" t="s">
        <v>1101</v>
      </c>
      <c r="B297" s="513">
        <f t="shared" si="213"/>
        <v>8</v>
      </c>
      <c r="C297" s="514" t="s">
        <v>1101</v>
      </c>
      <c r="D297" s="515"/>
      <c r="E297" s="426">
        <f t="shared" si="209"/>
        <v>0</v>
      </c>
      <c r="F297" s="426">
        <f t="shared" si="209"/>
        <v>0</v>
      </c>
      <c r="G297" s="426">
        <f t="shared" si="209"/>
        <v>0</v>
      </c>
      <c r="H297" s="426">
        <f t="shared" si="209"/>
        <v>0</v>
      </c>
      <c r="I297" s="426">
        <f t="shared" si="209"/>
        <v>0</v>
      </c>
      <c r="J297" s="426">
        <f t="shared" si="209"/>
        <v>0</v>
      </c>
      <c r="K297" s="517">
        <f t="shared" si="210"/>
        <v>0</v>
      </c>
      <c r="L297" s="517">
        <f t="shared" si="211"/>
        <v>0</v>
      </c>
      <c r="M297" s="516">
        <f t="shared" si="212"/>
        <v>0</v>
      </c>
    </row>
    <row r="298" spans="1:13" hidden="1" outlineLevel="1" x14ac:dyDescent="0.25">
      <c r="A298" s="433" t="s">
        <v>1102</v>
      </c>
      <c r="B298" s="513">
        <f t="shared" si="213"/>
        <v>9</v>
      </c>
      <c r="C298" s="514" t="s">
        <v>1102</v>
      </c>
      <c r="D298" s="515"/>
      <c r="E298" s="426">
        <f t="shared" si="209"/>
        <v>0</v>
      </c>
      <c r="F298" s="426">
        <f t="shared" si="209"/>
        <v>0</v>
      </c>
      <c r="G298" s="426">
        <f t="shared" si="209"/>
        <v>0</v>
      </c>
      <c r="H298" s="426">
        <f t="shared" si="209"/>
        <v>0</v>
      </c>
      <c r="I298" s="426">
        <f t="shared" si="209"/>
        <v>0</v>
      </c>
      <c r="J298" s="426">
        <f t="shared" si="209"/>
        <v>0</v>
      </c>
      <c r="K298" s="517">
        <f t="shared" si="210"/>
        <v>0</v>
      </c>
      <c r="L298" s="517">
        <f t="shared" si="211"/>
        <v>0</v>
      </c>
      <c r="M298" s="516">
        <f t="shared" si="212"/>
        <v>0</v>
      </c>
    </row>
    <row r="299" spans="1:13" hidden="1" outlineLevel="1" x14ac:dyDescent="0.25">
      <c r="A299" s="433" t="s">
        <v>1103</v>
      </c>
      <c r="B299" s="513">
        <f t="shared" si="213"/>
        <v>10</v>
      </c>
      <c r="C299" s="514" t="s">
        <v>1150</v>
      </c>
      <c r="D299" s="515"/>
      <c r="E299" s="426">
        <f t="shared" si="209"/>
        <v>0</v>
      </c>
      <c r="F299" s="426">
        <f t="shared" si="209"/>
        <v>0</v>
      </c>
      <c r="G299" s="426">
        <f t="shared" si="209"/>
        <v>0</v>
      </c>
      <c r="H299" s="426">
        <f t="shared" si="209"/>
        <v>0</v>
      </c>
      <c r="I299" s="426">
        <f t="shared" si="209"/>
        <v>0</v>
      </c>
      <c r="J299" s="426">
        <f t="shared" si="209"/>
        <v>0</v>
      </c>
      <c r="K299" s="517">
        <f t="shared" si="210"/>
        <v>0</v>
      </c>
      <c r="L299" s="517">
        <f t="shared" si="211"/>
        <v>0</v>
      </c>
      <c r="M299" s="516">
        <f t="shared" si="212"/>
        <v>0</v>
      </c>
    </row>
    <row r="300" spans="1:13" hidden="1" outlineLevel="1" x14ac:dyDescent="0.25">
      <c r="A300" s="433" t="s">
        <v>1104</v>
      </c>
      <c r="B300" s="513">
        <f t="shared" si="213"/>
        <v>11</v>
      </c>
      <c r="C300" s="514" t="s">
        <v>1104</v>
      </c>
      <c r="D300" s="515"/>
      <c r="E300" s="426">
        <f t="shared" si="209"/>
        <v>0</v>
      </c>
      <c r="F300" s="426">
        <f t="shared" si="209"/>
        <v>0</v>
      </c>
      <c r="G300" s="426">
        <f t="shared" si="209"/>
        <v>0</v>
      </c>
      <c r="H300" s="426">
        <f t="shared" si="209"/>
        <v>0</v>
      </c>
      <c r="I300" s="426">
        <f t="shared" si="209"/>
        <v>0</v>
      </c>
      <c r="J300" s="426">
        <f t="shared" si="209"/>
        <v>0</v>
      </c>
      <c r="K300" s="517">
        <f t="shared" si="210"/>
        <v>0</v>
      </c>
      <c r="L300" s="517">
        <f t="shared" si="211"/>
        <v>0</v>
      </c>
      <c r="M300" s="516">
        <f t="shared" si="212"/>
        <v>0</v>
      </c>
    </row>
    <row r="301" spans="1:13" hidden="1" outlineLevel="1" x14ac:dyDescent="0.25">
      <c r="A301" s="433" t="s">
        <v>1105</v>
      </c>
      <c r="B301" s="513">
        <f t="shared" si="213"/>
        <v>12</v>
      </c>
      <c r="C301" s="514" t="s">
        <v>1105</v>
      </c>
      <c r="D301" s="515"/>
      <c r="E301" s="426">
        <f t="shared" si="209"/>
        <v>0</v>
      </c>
      <c r="F301" s="426">
        <f t="shared" si="209"/>
        <v>0</v>
      </c>
      <c r="G301" s="426">
        <f t="shared" si="209"/>
        <v>0</v>
      </c>
      <c r="H301" s="426">
        <f t="shared" si="209"/>
        <v>0</v>
      </c>
      <c r="I301" s="426">
        <f t="shared" si="209"/>
        <v>0</v>
      </c>
      <c r="J301" s="426">
        <f t="shared" si="209"/>
        <v>0</v>
      </c>
      <c r="K301" s="517">
        <f t="shared" si="210"/>
        <v>0</v>
      </c>
      <c r="L301" s="517">
        <f t="shared" si="211"/>
        <v>0</v>
      </c>
      <c r="M301" s="516">
        <f t="shared" si="212"/>
        <v>0</v>
      </c>
    </row>
    <row r="302" spans="1:13" hidden="1" outlineLevel="1" x14ac:dyDescent="0.25">
      <c r="A302" s="433" t="s">
        <v>1106</v>
      </c>
      <c r="B302" s="513">
        <f t="shared" si="213"/>
        <v>13</v>
      </c>
      <c r="C302" s="514" t="s">
        <v>1106</v>
      </c>
      <c r="D302" s="515"/>
      <c r="E302" s="426">
        <f t="shared" si="209"/>
        <v>0</v>
      </c>
      <c r="F302" s="426">
        <f t="shared" si="209"/>
        <v>0</v>
      </c>
      <c r="G302" s="426">
        <f t="shared" si="209"/>
        <v>0</v>
      </c>
      <c r="H302" s="426">
        <f t="shared" si="209"/>
        <v>0</v>
      </c>
      <c r="I302" s="426">
        <f t="shared" si="209"/>
        <v>0</v>
      </c>
      <c r="J302" s="426">
        <f t="shared" si="209"/>
        <v>0</v>
      </c>
      <c r="K302" s="517">
        <f t="shared" si="210"/>
        <v>0</v>
      </c>
      <c r="L302" s="517">
        <f t="shared" si="211"/>
        <v>0</v>
      </c>
      <c r="M302" s="516">
        <f t="shared" si="212"/>
        <v>0</v>
      </c>
    </row>
    <row r="303" spans="1:13" hidden="1" outlineLevel="1" x14ac:dyDescent="0.25">
      <c r="A303" s="433" t="s">
        <v>1107</v>
      </c>
      <c r="B303" s="513">
        <f t="shared" si="213"/>
        <v>14</v>
      </c>
      <c r="C303" s="514" t="s">
        <v>1107</v>
      </c>
      <c r="D303" s="515"/>
      <c r="E303" s="426">
        <f t="shared" si="209"/>
        <v>0</v>
      </c>
      <c r="F303" s="426">
        <f t="shared" si="209"/>
        <v>0</v>
      </c>
      <c r="G303" s="426">
        <f t="shared" si="209"/>
        <v>0</v>
      </c>
      <c r="H303" s="426">
        <f t="shared" si="209"/>
        <v>0</v>
      </c>
      <c r="I303" s="426">
        <f t="shared" si="209"/>
        <v>0</v>
      </c>
      <c r="J303" s="426">
        <f t="shared" si="209"/>
        <v>0</v>
      </c>
      <c r="K303" s="517">
        <f t="shared" si="210"/>
        <v>0</v>
      </c>
      <c r="L303" s="517">
        <f t="shared" si="211"/>
        <v>0</v>
      </c>
      <c r="M303" s="516">
        <f t="shared" si="212"/>
        <v>0</v>
      </c>
    </row>
    <row r="304" spans="1:13" hidden="1" outlineLevel="1" x14ac:dyDescent="0.25">
      <c r="C304" s="742" t="s">
        <v>53</v>
      </c>
      <c r="D304" s="743"/>
      <c r="E304" s="518">
        <f>SUM(E290:E303)</f>
        <v>0</v>
      </c>
      <c r="F304" s="518">
        <f t="shared" ref="F304:J304" si="214">SUM(F290:F303)</f>
        <v>0</v>
      </c>
      <c r="G304" s="518">
        <f t="shared" si="214"/>
        <v>0</v>
      </c>
      <c r="H304" s="518">
        <f t="shared" si="214"/>
        <v>0</v>
      </c>
      <c r="I304" s="518">
        <f t="shared" si="214"/>
        <v>0</v>
      </c>
      <c r="J304" s="518">
        <f t="shared" si="214"/>
        <v>0</v>
      </c>
      <c r="K304" s="519">
        <f t="shared" si="210"/>
        <v>0</v>
      </c>
      <c r="L304" s="519">
        <f t="shared" si="211"/>
        <v>0</v>
      </c>
      <c r="M304" s="519">
        <f t="shared" si="212"/>
        <v>0</v>
      </c>
    </row>
    <row r="305" spans="2:25" ht="15.75" collapsed="1" thickBot="1" x14ac:dyDescent="0.3">
      <c r="B305" s="520"/>
    </row>
    <row r="306" spans="2:25" ht="15.75" customHeight="1" thickTop="1" thickBot="1" x14ac:dyDescent="0.3">
      <c r="B306" s="522"/>
      <c r="C306" s="523" t="s">
        <v>1146</v>
      </c>
      <c r="D306" s="524"/>
      <c r="E306" s="524"/>
      <c r="F306" s="524"/>
      <c r="G306" s="524"/>
      <c r="H306" s="524"/>
      <c r="I306" s="524"/>
      <c r="J306" s="524"/>
      <c r="K306" s="524"/>
      <c r="L306" s="524"/>
      <c r="M306" s="524"/>
      <c r="N306" s="525"/>
      <c r="O306" s="525"/>
      <c r="P306" s="525"/>
      <c r="Q306" s="525"/>
      <c r="R306" s="526"/>
    </row>
    <row r="307" spans="2:25" ht="15.75" customHeight="1" thickTop="1" x14ac:dyDescent="0.25">
      <c r="B307" s="522"/>
      <c r="C307" s="522"/>
      <c r="D307" s="527" t="s">
        <v>1147</v>
      </c>
      <c r="E307" s="425">
        <v>0.03</v>
      </c>
      <c r="F307" s="522"/>
      <c r="G307" s="522"/>
      <c r="H307" s="522"/>
      <c r="I307" s="522"/>
      <c r="J307" s="522"/>
      <c r="K307" s="522"/>
      <c r="L307" s="522"/>
      <c r="M307" s="522"/>
      <c r="R307" s="528"/>
      <c r="S307" s="528"/>
      <c r="T307" s="528"/>
      <c r="U307" s="528"/>
      <c r="V307" s="528"/>
      <c r="W307" s="528"/>
      <c r="X307" s="528"/>
      <c r="Y307" s="528"/>
    </row>
    <row r="308" spans="2:25" ht="30" customHeight="1" x14ac:dyDescent="0.25">
      <c r="C308" s="723" t="s">
        <v>182</v>
      </c>
      <c r="D308" s="726" t="s">
        <v>116</v>
      </c>
      <c r="E308" s="736"/>
      <c r="F308" s="727"/>
      <c r="G308" s="727"/>
      <c r="H308" s="727"/>
      <c r="I308" s="727"/>
      <c r="J308" s="727"/>
      <c r="K308" s="737"/>
      <c r="L308" s="728" t="s">
        <v>117</v>
      </c>
      <c r="M308" s="729"/>
      <c r="N308" s="729"/>
      <c r="O308" s="729"/>
      <c r="P308" s="729"/>
      <c r="Q308" s="729"/>
      <c r="R308" s="730"/>
      <c r="S308" s="528"/>
      <c r="T308" s="528"/>
      <c r="U308" s="528"/>
      <c r="V308" s="528"/>
      <c r="W308" s="528"/>
      <c r="X308" s="528"/>
      <c r="Y308" s="528"/>
    </row>
    <row r="309" spans="2:25" ht="51.75" customHeight="1" x14ac:dyDescent="0.25">
      <c r="C309" s="724"/>
      <c r="D309" s="529">
        <v>2020</v>
      </c>
      <c r="E309" s="529">
        <v>2021</v>
      </c>
      <c r="F309" s="529">
        <v>2022</v>
      </c>
      <c r="G309" s="530" t="s">
        <v>40</v>
      </c>
      <c r="H309" s="531" t="s">
        <v>184</v>
      </c>
      <c r="I309" s="531" t="s">
        <v>1125</v>
      </c>
      <c r="J309" s="532" t="s">
        <v>1092</v>
      </c>
      <c r="K309" s="512" t="s">
        <v>48</v>
      </c>
      <c r="L309" s="533" t="s">
        <v>179</v>
      </c>
      <c r="M309" s="533" t="s">
        <v>180</v>
      </c>
      <c r="N309" s="533" t="s">
        <v>181</v>
      </c>
      <c r="O309" s="533" t="s">
        <v>83</v>
      </c>
      <c r="P309" s="533" t="s">
        <v>84</v>
      </c>
      <c r="Q309" s="731" t="s">
        <v>1049</v>
      </c>
      <c r="R309" s="732"/>
      <c r="S309" s="528"/>
      <c r="T309" s="528"/>
      <c r="U309" s="528"/>
      <c r="V309" s="528"/>
      <c r="W309" s="528"/>
      <c r="X309" s="528"/>
      <c r="Y309" s="528"/>
    </row>
    <row r="310" spans="2:25" ht="21" customHeight="1" x14ac:dyDescent="0.25">
      <c r="C310" s="725"/>
      <c r="D310" s="529"/>
      <c r="E310" s="529"/>
      <c r="F310" s="529"/>
      <c r="G310" s="530"/>
      <c r="H310" s="531"/>
      <c r="I310" s="531"/>
      <c r="J310" s="533"/>
      <c r="K310" s="512"/>
      <c r="L310" s="533"/>
      <c r="M310" s="533"/>
      <c r="N310" s="533"/>
      <c r="O310" s="533"/>
      <c r="P310" s="533"/>
      <c r="Q310" s="534" t="s">
        <v>1050</v>
      </c>
      <c r="R310" s="533" t="s">
        <v>1051</v>
      </c>
      <c r="S310" s="535"/>
      <c r="T310" s="528"/>
      <c r="U310" s="528"/>
      <c r="V310" s="528"/>
      <c r="W310" s="528"/>
      <c r="X310" s="528"/>
      <c r="Y310" s="528"/>
    </row>
    <row r="311" spans="2:25" x14ac:dyDescent="0.25">
      <c r="C311" s="452" t="str">
        <f>+C25</f>
        <v>Plan operativo 1. xxxxxxxx</v>
      </c>
      <c r="D311" s="427">
        <f>+AH138</f>
        <v>0</v>
      </c>
      <c r="E311" s="427">
        <f>+AH147</f>
        <v>0</v>
      </c>
      <c r="F311" s="427">
        <f>+AH156</f>
        <v>0</v>
      </c>
      <c r="G311" s="428">
        <f t="shared" ref="G311:G312" si="215">SUM(D311:F311)</f>
        <v>0</v>
      </c>
      <c r="H311" s="427">
        <f>+AF167</f>
        <v>0</v>
      </c>
      <c r="I311" s="429">
        <f>+AG167</f>
        <v>0</v>
      </c>
      <c r="J311" s="536">
        <f>+G323+G334+G345</f>
        <v>0</v>
      </c>
      <c r="K311" s="429">
        <f>I311-J311</f>
        <v>0</v>
      </c>
      <c r="L311" s="536">
        <f>+I323+I334+I345</f>
        <v>0</v>
      </c>
      <c r="M311" s="536">
        <f t="shared" ref="M311:R315" si="216">+J323+J334+J345</f>
        <v>0</v>
      </c>
      <c r="N311" s="536">
        <f t="shared" si="216"/>
        <v>0</v>
      </c>
      <c r="O311" s="536">
        <f t="shared" si="216"/>
        <v>0</v>
      </c>
      <c r="P311" s="536">
        <f t="shared" si="216"/>
        <v>0</v>
      </c>
      <c r="Q311" s="536">
        <f t="shared" si="216"/>
        <v>0</v>
      </c>
      <c r="R311" s="536">
        <f t="shared" si="216"/>
        <v>0</v>
      </c>
      <c r="S311" s="537"/>
      <c r="T311" s="537"/>
      <c r="U311" s="537"/>
      <c r="V311" s="528"/>
      <c r="W311" s="528"/>
      <c r="X311" s="528"/>
      <c r="Y311" s="528"/>
    </row>
    <row r="312" spans="2:25" x14ac:dyDescent="0.25">
      <c r="C312" s="452" t="str">
        <f>+C47</f>
        <v>Plan operativo 2. xxxxxxxx</v>
      </c>
      <c r="D312" s="427">
        <f>+AH139</f>
        <v>0</v>
      </c>
      <c r="E312" s="427">
        <f>+AH148</f>
        <v>0</v>
      </c>
      <c r="F312" s="427">
        <f>+AH157</f>
        <v>0</v>
      </c>
      <c r="G312" s="428">
        <f t="shared" si="215"/>
        <v>0</v>
      </c>
      <c r="H312" s="427">
        <f>+AF172</f>
        <v>0</v>
      </c>
      <c r="I312" s="429">
        <f>+AG172</f>
        <v>0</v>
      </c>
      <c r="J312" s="536">
        <f t="shared" ref="J312:L315" si="217">+G324+G335+G346</f>
        <v>0</v>
      </c>
      <c r="K312" s="429">
        <f t="shared" ref="K312:K315" si="218">I312-J312</f>
        <v>0</v>
      </c>
      <c r="L312" s="536">
        <f t="shared" si="217"/>
        <v>0</v>
      </c>
      <c r="M312" s="536">
        <f t="shared" si="216"/>
        <v>0</v>
      </c>
      <c r="N312" s="536">
        <f t="shared" si="216"/>
        <v>0</v>
      </c>
      <c r="O312" s="536">
        <f t="shared" si="216"/>
        <v>0</v>
      </c>
      <c r="P312" s="536">
        <f t="shared" si="216"/>
        <v>0</v>
      </c>
      <c r="Q312" s="536">
        <f t="shared" si="216"/>
        <v>0</v>
      </c>
      <c r="R312" s="536">
        <f t="shared" si="216"/>
        <v>0</v>
      </c>
      <c r="S312" s="538"/>
      <c r="T312" s="538"/>
      <c r="U312" s="538"/>
      <c r="V312" s="528"/>
      <c r="W312" s="528"/>
      <c r="X312" s="528"/>
      <c r="Y312" s="528"/>
    </row>
    <row r="313" spans="2:25" x14ac:dyDescent="0.25">
      <c r="C313" s="452" t="str">
        <f>+C69</f>
        <v>Plan operativo 3. xxxxxxxx</v>
      </c>
      <c r="D313" s="427">
        <f>+AH140</f>
        <v>0</v>
      </c>
      <c r="E313" s="427">
        <f>+AH149</f>
        <v>0</v>
      </c>
      <c r="F313" s="427">
        <f>+AH158</f>
        <v>0</v>
      </c>
      <c r="G313" s="428">
        <f>SUM(D313:F313)</f>
        <v>0</v>
      </c>
      <c r="H313" s="427">
        <f>+AF177</f>
        <v>0</v>
      </c>
      <c r="I313" s="429">
        <f>+AG177</f>
        <v>0</v>
      </c>
      <c r="J313" s="536">
        <f t="shared" si="217"/>
        <v>0</v>
      </c>
      <c r="K313" s="429">
        <f t="shared" si="218"/>
        <v>0</v>
      </c>
      <c r="L313" s="536">
        <f t="shared" si="217"/>
        <v>0</v>
      </c>
      <c r="M313" s="536">
        <f t="shared" si="216"/>
        <v>0</v>
      </c>
      <c r="N313" s="536">
        <f t="shared" si="216"/>
        <v>0</v>
      </c>
      <c r="O313" s="536">
        <f t="shared" si="216"/>
        <v>0</v>
      </c>
      <c r="P313" s="536">
        <f t="shared" si="216"/>
        <v>0</v>
      </c>
      <c r="Q313" s="536">
        <f t="shared" si="216"/>
        <v>0</v>
      </c>
      <c r="R313" s="536">
        <f t="shared" si="216"/>
        <v>0</v>
      </c>
      <c r="S313" s="538"/>
      <c r="T313" s="538"/>
      <c r="U313" s="538"/>
      <c r="V313" s="528"/>
      <c r="W313" s="528"/>
      <c r="X313" s="528"/>
      <c r="Y313" s="528"/>
    </row>
    <row r="314" spans="2:25" x14ac:dyDescent="0.25">
      <c r="C314" s="452" t="str">
        <f>+C91</f>
        <v>Plan operativo 4. xxxxxxxx</v>
      </c>
      <c r="D314" s="427">
        <f>+AH141</f>
        <v>0</v>
      </c>
      <c r="E314" s="427">
        <f>+AH150</f>
        <v>0</v>
      </c>
      <c r="F314" s="427">
        <f>+AH159</f>
        <v>0</v>
      </c>
      <c r="G314" s="428">
        <f t="shared" ref="G314:G315" si="219">SUM(D314:F314)</f>
        <v>0</v>
      </c>
      <c r="H314" s="427">
        <f>+AF182</f>
        <v>0</v>
      </c>
      <c r="I314" s="429">
        <f>+AG182</f>
        <v>0</v>
      </c>
      <c r="J314" s="536">
        <f t="shared" si="217"/>
        <v>0</v>
      </c>
      <c r="K314" s="429">
        <f t="shared" si="218"/>
        <v>0</v>
      </c>
      <c r="L314" s="536">
        <f t="shared" si="217"/>
        <v>0</v>
      </c>
      <c r="M314" s="536">
        <f t="shared" si="216"/>
        <v>0</v>
      </c>
      <c r="N314" s="536">
        <f t="shared" si="216"/>
        <v>0</v>
      </c>
      <c r="O314" s="536">
        <f t="shared" si="216"/>
        <v>0</v>
      </c>
      <c r="P314" s="536">
        <f t="shared" si="216"/>
        <v>0</v>
      </c>
      <c r="Q314" s="536">
        <f t="shared" si="216"/>
        <v>0</v>
      </c>
      <c r="R314" s="536">
        <f t="shared" si="216"/>
        <v>0</v>
      </c>
      <c r="S314" s="538"/>
      <c r="T314" s="538"/>
      <c r="U314" s="538"/>
      <c r="V314" s="528"/>
      <c r="W314" s="528"/>
      <c r="X314" s="528"/>
      <c r="Y314" s="528"/>
    </row>
    <row r="315" spans="2:25" x14ac:dyDescent="0.25">
      <c r="C315" s="452" t="str">
        <f>+C113</f>
        <v>Plan operativo 5. xxxxxxxx</v>
      </c>
      <c r="D315" s="427">
        <f>+AH142</f>
        <v>0</v>
      </c>
      <c r="E315" s="427">
        <f>+AH151</f>
        <v>0</v>
      </c>
      <c r="F315" s="427">
        <f>+AH160</f>
        <v>0</v>
      </c>
      <c r="G315" s="428">
        <f t="shared" si="219"/>
        <v>0</v>
      </c>
      <c r="H315" s="427">
        <f>+AF187</f>
        <v>0</v>
      </c>
      <c r="I315" s="429">
        <f>+AG187</f>
        <v>0</v>
      </c>
      <c r="J315" s="536">
        <f t="shared" si="217"/>
        <v>0</v>
      </c>
      <c r="K315" s="429">
        <f t="shared" si="218"/>
        <v>0</v>
      </c>
      <c r="L315" s="536">
        <f t="shared" si="217"/>
        <v>0</v>
      </c>
      <c r="M315" s="536">
        <f t="shared" si="216"/>
        <v>0</v>
      </c>
      <c r="N315" s="536">
        <f t="shared" si="216"/>
        <v>0</v>
      </c>
      <c r="O315" s="536">
        <f t="shared" si="216"/>
        <v>0</v>
      </c>
      <c r="P315" s="536">
        <f t="shared" si="216"/>
        <v>0</v>
      </c>
      <c r="Q315" s="536">
        <f t="shared" si="216"/>
        <v>0</v>
      </c>
      <c r="R315" s="536">
        <f t="shared" si="216"/>
        <v>0</v>
      </c>
      <c r="S315" s="538"/>
      <c r="T315" s="538"/>
      <c r="U315" s="538"/>
      <c r="V315" s="528"/>
      <c r="W315" s="528"/>
      <c r="X315" s="528"/>
      <c r="Y315" s="528"/>
    </row>
    <row r="316" spans="2:25" x14ac:dyDescent="0.25">
      <c r="C316" s="453" t="s">
        <v>41</v>
      </c>
      <c r="D316" s="539">
        <f>SUM(D311:D315)</f>
        <v>0</v>
      </c>
      <c r="E316" s="539">
        <f t="shared" ref="E316:G316" si="220">SUM(E311:E315)</f>
        <v>0</v>
      </c>
      <c r="F316" s="539">
        <f t="shared" si="220"/>
        <v>0</v>
      </c>
      <c r="G316" s="539">
        <f t="shared" si="220"/>
        <v>0</v>
      </c>
      <c r="H316" s="539">
        <f>SUM(H311:H315)</f>
        <v>0</v>
      </c>
      <c r="I316" s="539">
        <f t="shared" ref="I316" si="221">SUM(I311:I315)</f>
        <v>0</v>
      </c>
      <c r="J316" s="539"/>
      <c r="K316" s="539">
        <f t="shared" ref="K316:R316" si="222">SUM(K311:K315)</f>
        <v>0</v>
      </c>
      <c r="L316" s="539">
        <f t="shared" si="222"/>
        <v>0</v>
      </c>
      <c r="M316" s="539">
        <f t="shared" si="222"/>
        <v>0</v>
      </c>
      <c r="N316" s="539">
        <f t="shared" si="222"/>
        <v>0</v>
      </c>
      <c r="O316" s="539">
        <f t="shared" si="222"/>
        <v>0</v>
      </c>
      <c r="P316" s="539">
        <f t="shared" si="222"/>
        <v>0</v>
      </c>
      <c r="Q316" s="539">
        <f t="shared" si="222"/>
        <v>0</v>
      </c>
      <c r="R316" s="539">
        <f t="shared" si="222"/>
        <v>0</v>
      </c>
      <c r="S316" s="528"/>
      <c r="T316" s="528"/>
      <c r="U316" s="528"/>
      <c r="V316" s="528"/>
      <c r="W316" s="528"/>
      <c r="X316" s="528"/>
      <c r="Y316" s="528"/>
    </row>
    <row r="317" spans="2:25" ht="14.25" customHeight="1" x14ac:dyDescent="0.25">
      <c r="C317" s="7"/>
      <c r="D317" s="540">
        <v>941808560.23000002</v>
      </c>
      <c r="E317" s="540"/>
      <c r="G317" s="541" t="s">
        <v>5</v>
      </c>
      <c r="H317" s="542" t="e">
        <f>H316/G316</f>
        <v>#DIV/0!</v>
      </c>
      <c r="I317" s="543" t="e">
        <f>I316/$G$316</f>
        <v>#DIV/0!</v>
      </c>
      <c r="J317" s="543"/>
      <c r="K317" s="543" t="e">
        <f>K316/$G$316</f>
        <v>#DIV/0!</v>
      </c>
      <c r="L317" s="544"/>
      <c r="N317" s="540">
        <v>941808560.23000002</v>
      </c>
      <c r="S317" s="528"/>
      <c r="T317" s="528"/>
      <c r="U317" s="528"/>
      <c r="V317" s="528"/>
      <c r="W317" s="528"/>
      <c r="X317" s="528"/>
      <c r="Y317" s="528"/>
    </row>
    <row r="318" spans="2:25" ht="16.5" customHeight="1" thickBot="1" x14ac:dyDescent="0.3">
      <c r="C318" s="7"/>
      <c r="D318" s="540">
        <v>-107794641.23000002</v>
      </c>
      <c r="E318" s="540"/>
      <c r="G318" s="545" t="e">
        <f>H317+I317+K317</f>
        <v>#DIV/0!</v>
      </c>
      <c r="H318" s="540"/>
      <c r="I318" s="540"/>
      <c r="J318" s="540"/>
      <c r="K318" s="540"/>
      <c r="L318" s="540"/>
      <c r="M318" s="540">
        <v>54047675.089101434</v>
      </c>
      <c r="N318" s="546"/>
      <c r="O318" s="547"/>
      <c r="P318" s="547"/>
      <c r="R318" s="528"/>
      <c r="S318" s="528"/>
      <c r="T318" s="528"/>
      <c r="U318" s="528"/>
      <c r="V318" s="528"/>
      <c r="W318" s="528"/>
      <c r="X318" s="528"/>
      <c r="Y318" s="528"/>
    </row>
    <row r="319" spans="2:25" ht="18.75" customHeight="1" thickTop="1" thickBot="1" x14ac:dyDescent="0.3">
      <c r="B319" s="7"/>
      <c r="C319" s="523" t="s">
        <v>1144</v>
      </c>
      <c r="D319" s="524"/>
      <c r="E319" s="524"/>
      <c r="F319" s="524"/>
      <c r="G319" s="524"/>
      <c r="H319" s="524"/>
      <c r="I319" s="524"/>
      <c r="J319" s="524"/>
      <c r="K319" s="524"/>
      <c r="L319" s="524"/>
      <c r="M319" s="524"/>
      <c r="N319" s="525"/>
      <c r="O319" s="525"/>
      <c r="P319" s="525"/>
      <c r="Q319" s="525"/>
      <c r="R319" s="526"/>
      <c r="S319" s="528"/>
      <c r="T319" s="528"/>
      <c r="U319" s="528"/>
      <c r="V319" s="528"/>
      <c r="W319" s="528"/>
      <c r="X319" s="528"/>
      <c r="Y319" s="528"/>
    </row>
    <row r="320" spans="2:25" ht="16.5" customHeight="1" outlineLevel="1" thickTop="1" x14ac:dyDescent="0.25">
      <c r="C320" s="724" t="s">
        <v>182</v>
      </c>
      <c r="D320" s="738" t="str">
        <f>"Presupuesto general plurianual (Pesos) "&amp;D321</f>
        <v>Presupuesto general plurianual (Pesos) 2020</v>
      </c>
      <c r="E320" s="736"/>
      <c r="F320" s="736"/>
      <c r="G320" s="736"/>
      <c r="H320" s="736"/>
      <c r="I320" s="739" t="s">
        <v>117</v>
      </c>
      <c r="J320" s="740"/>
      <c r="K320" s="740"/>
      <c r="L320" s="740"/>
      <c r="M320" s="740"/>
      <c r="N320" s="740"/>
      <c r="O320" s="741"/>
      <c r="R320" s="528"/>
      <c r="S320" s="528"/>
      <c r="T320" s="528"/>
      <c r="U320" s="528"/>
      <c r="V320" s="528"/>
      <c r="W320" s="528"/>
      <c r="X320" s="528"/>
      <c r="Y320" s="528"/>
    </row>
    <row r="321" spans="3:25" ht="60" outlineLevel="1" x14ac:dyDescent="0.25">
      <c r="C321" s="724"/>
      <c r="D321" s="529">
        <v>2020</v>
      </c>
      <c r="E321" s="531" t="s">
        <v>184</v>
      </c>
      <c r="F321" s="531" t="s">
        <v>1125</v>
      </c>
      <c r="G321" s="548" t="s">
        <v>1092</v>
      </c>
      <c r="H321" s="512" t="s">
        <v>48</v>
      </c>
      <c r="I321" s="533" t="s">
        <v>179</v>
      </c>
      <c r="J321" s="533" t="s">
        <v>180</v>
      </c>
      <c r="K321" s="533" t="s">
        <v>181</v>
      </c>
      <c r="L321" s="533" t="s">
        <v>83</v>
      </c>
      <c r="M321" s="533" t="s">
        <v>84</v>
      </c>
      <c r="N321" s="731" t="s">
        <v>1049</v>
      </c>
      <c r="O321" s="732"/>
      <c r="R321" s="528"/>
      <c r="S321" s="528"/>
      <c r="T321" s="528"/>
      <c r="U321" s="528"/>
      <c r="V321" s="528"/>
      <c r="W321" s="528"/>
      <c r="X321" s="528"/>
      <c r="Y321" s="528"/>
    </row>
    <row r="322" spans="3:25" ht="30" outlineLevel="1" x14ac:dyDescent="0.25">
      <c r="C322" s="725"/>
      <c r="D322" s="529" t="s">
        <v>1113</v>
      </c>
      <c r="E322" s="531" t="s">
        <v>1113</v>
      </c>
      <c r="F322" s="531" t="s">
        <v>1113</v>
      </c>
      <c r="G322" s="533"/>
      <c r="H322" s="512"/>
      <c r="I322" s="533"/>
      <c r="J322" s="533"/>
      <c r="K322" s="533"/>
      <c r="L322" s="533"/>
      <c r="M322" s="533"/>
      <c r="N322" s="534" t="s">
        <v>1050</v>
      </c>
      <c r="O322" s="533" t="s">
        <v>1051</v>
      </c>
      <c r="R322" s="528"/>
      <c r="S322" s="528"/>
      <c r="T322" s="528"/>
      <c r="U322" s="528"/>
      <c r="V322" s="528"/>
      <c r="W322" s="528"/>
      <c r="X322" s="528"/>
      <c r="Y322" s="528"/>
    </row>
    <row r="323" spans="3:25" outlineLevel="1" x14ac:dyDescent="0.25">
      <c r="C323" s="452" t="str">
        <f>+C25</f>
        <v>Plan operativo 1. xxxxxxxx</v>
      </c>
      <c r="D323" s="428">
        <f>+AH138</f>
        <v>0</v>
      </c>
      <c r="E323" s="427">
        <f t="shared" ref="E323:F327" si="223">+AF138</f>
        <v>0</v>
      </c>
      <c r="F323" s="427">
        <f t="shared" si="223"/>
        <v>0</v>
      </c>
      <c r="G323" s="432"/>
      <c r="H323" s="428">
        <f t="shared" ref="H323:H327" si="224">F323-G323</f>
        <v>0</v>
      </c>
      <c r="I323" s="432"/>
      <c r="J323" s="432"/>
      <c r="K323" s="432"/>
      <c r="L323" s="432"/>
      <c r="M323" s="432"/>
      <c r="N323" s="549"/>
      <c r="O323" s="549"/>
      <c r="R323" s="528"/>
      <c r="S323" s="528"/>
      <c r="T323" s="528"/>
      <c r="U323" s="528"/>
      <c r="V323" s="528"/>
      <c r="W323" s="528"/>
      <c r="X323" s="528"/>
      <c r="Y323" s="528"/>
    </row>
    <row r="324" spans="3:25" outlineLevel="1" x14ac:dyDescent="0.25">
      <c r="C324" s="452" t="str">
        <f>+C47</f>
        <v>Plan operativo 2. xxxxxxxx</v>
      </c>
      <c r="D324" s="428">
        <f>+AH139</f>
        <v>0</v>
      </c>
      <c r="E324" s="427">
        <f t="shared" si="223"/>
        <v>0</v>
      </c>
      <c r="F324" s="427">
        <f t="shared" si="223"/>
        <v>0</v>
      </c>
      <c r="G324" s="432"/>
      <c r="H324" s="428">
        <f t="shared" si="224"/>
        <v>0</v>
      </c>
      <c r="I324" s="432"/>
      <c r="J324" s="432"/>
      <c r="K324" s="432"/>
      <c r="L324" s="432"/>
      <c r="M324" s="432"/>
      <c r="N324" s="549"/>
      <c r="O324" s="549"/>
      <c r="R324" s="528"/>
      <c r="S324" s="528"/>
      <c r="T324" s="528"/>
      <c r="U324" s="528"/>
      <c r="V324" s="528"/>
      <c r="W324" s="528"/>
      <c r="X324" s="528"/>
      <c r="Y324" s="528"/>
    </row>
    <row r="325" spans="3:25" outlineLevel="1" x14ac:dyDescent="0.25">
      <c r="C325" s="452" t="str">
        <f>+C69</f>
        <v>Plan operativo 3. xxxxxxxx</v>
      </c>
      <c r="D325" s="428">
        <f>+AH140</f>
        <v>0</v>
      </c>
      <c r="E325" s="427">
        <f t="shared" si="223"/>
        <v>0</v>
      </c>
      <c r="F325" s="427">
        <f t="shared" si="223"/>
        <v>0</v>
      </c>
      <c r="G325" s="432"/>
      <c r="H325" s="428">
        <f t="shared" si="224"/>
        <v>0</v>
      </c>
      <c r="I325" s="432"/>
      <c r="J325" s="432"/>
      <c r="K325" s="432"/>
      <c r="L325" s="432"/>
      <c r="M325" s="432"/>
      <c r="N325" s="549"/>
      <c r="O325" s="549"/>
      <c r="R325" s="528"/>
      <c r="S325" s="528"/>
      <c r="T325" s="528"/>
      <c r="U325" s="528"/>
      <c r="V325" s="528"/>
      <c r="W325" s="528"/>
      <c r="X325" s="528"/>
      <c r="Y325" s="528"/>
    </row>
    <row r="326" spans="3:25" outlineLevel="1" x14ac:dyDescent="0.25">
      <c r="C326" s="452" t="str">
        <f>+C91</f>
        <v>Plan operativo 4. xxxxxxxx</v>
      </c>
      <c r="D326" s="428">
        <f>+AH141</f>
        <v>0</v>
      </c>
      <c r="E326" s="427">
        <f t="shared" si="223"/>
        <v>0</v>
      </c>
      <c r="F326" s="427">
        <f t="shared" si="223"/>
        <v>0</v>
      </c>
      <c r="G326" s="432"/>
      <c r="H326" s="428">
        <f t="shared" si="224"/>
        <v>0</v>
      </c>
      <c r="I326" s="432"/>
      <c r="J326" s="432"/>
      <c r="K326" s="432"/>
      <c r="L326" s="432"/>
      <c r="M326" s="432"/>
      <c r="N326" s="549"/>
      <c r="O326" s="549"/>
      <c r="R326" s="528"/>
      <c r="S326" s="528"/>
      <c r="T326" s="528"/>
      <c r="U326" s="528"/>
      <c r="V326" s="528"/>
      <c r="W326" s="528"/>
      <c r="X326" s="528"/>
      <c r="Y326" s="528"/>
    </row>
    <row r="327" spans="3:25" outlineLevel="1" x14ac:dyDescent="0.25">
      <c r="C327" s="452" t="str">
        <f>+C113</f>
        <v>Plan operativo 5. xxxxxxxx</v>
      </c>
      <c r="D327" s="428">
        <f>+AH142</f>
        <v>0</v>
      </c>
      <c r="E327" s="427">
        <f t="shared" si="223"/>
        <v>0</v>
      </c>
      <c r="F327" s="427">
        <f t="shared" si="223"/>
        <v>0</v>
      </c>
      <c r="G327" s="432"/>
      <c r="H327" s="428">
        <f t="shared" si="224"/>
        <v>0</v>
      </c>
      <c r="I327" s="432"/>
      <c r="J327" s="432"/>
      <c r="K327" s="432"/>
      <c r="L327" s="432"/>
      <c r="M327" s="432"/>
      <c r="N327" s="549"/>
      <c r="O327" s="549"/>
      <c r="R327" s="528"/>
      <c r="S327" s="528"/>
      <c r="T327" s="528"/>
      <c r="U327" s="528"/>
      <c r="V327" s="528"/>
      <c r="W327" s="528"/>
      <c r="X327" s="528"/>
      <c r="Y327" s="528"/>
    </row>
    <row r="328" spans="3:25" outlineLevel="1" x14ac:dyDescent="0.25">
      <c r="C328" s="453" t="s">
        <v>41</v>
      </c>
      <c r="D328" s="453">
        <f>SUM(D323:D327)</f>
        <v>0</v>
      </c>
      <c r="E328" s="539">
        <f t="shared" ref="E328:F328" si="225">SUM(E323:E327)</f>
        <v>0</v>
      </c>
      <c r="F328" s="539">
        <f t="shared" si="225"/>
        <v>0</v>
      </c>
      <c r="G328" s="539">
        <f t="shared" ref="G328" si="226">SUM(G323:G327)</f>
        <v>0</v>
      </c>
      <c r="H328" s="539">
        <f t="shared" ref="H328" si="227">SUM(H323:H327)</f>
        <v>0</v>
      </c>
      <c r="I328" s="539">
        <f t="shared" ref="I328" si="228">SUM(I323:I327)</f>
        <v>0</v>
      </c>
      <c r="J328" s="539">
        <f t="shared" ref="J328" si="229">SUM(J323:J327)</f>
        <v>0</v>
      </c>
      <c r="K328" s="539">
        <f t="shared" ref="K328" si="230">SUM(K323:K327)</f>
        <v>0</v>
      </c>
      <c r="L328" s="539">
        <f t="shared" ref="L328" si="231">SUM(L323:L327)</f>
        <v>0</v>
      </c>
      <c r="M328" s="539">
        <f t="shared" ref="M328" si="232">SUM(M323:M327)</f>
        <v>0</v>
      </c>
      <c r="N328" s="539">
        <f t="shared" ref="N328" si="233">SUM(N323:N327)</f>
        <v>0</v>
      </c>
      <c r="O328" s="539">
        <f t="shared" ref="O328" si="234">SUM(O323:O327)</f>
        <v>0</v>
      </c>
      <c r="R328" s="528"/>
      <c r="S328" s="528"/>
      <c r="T328" s="528"/>
      <c r="U328" s="528"/>
      <c r="V328" s="528"/>
      <c r="W328" s="528"/>
      <c r="X328" s="528"/>
      <c r="Y328" s="528"/>
    </row>
    <row r="329" spans="3:25" outlineLevel="1" x14ac:dyDescent="0.25">
      <c r="D329" s="541" t="s">
        <v>5</v>
      </c>
      <c r="E329" s="542" t="e">
        <f>E328/D328</f>
        <v>#DIV/0!</v>
      </c>
      <c r="F329" s="543" t="e">
        <f>F328/$G$316</f>
        <v>#DIV/0!</v>
      </c>
      <c r="G329" s="543"/>
      <c r="H329" s="543" t="e">
        <f>H328/$G$316</f>
        <v>#DIV/0!</v>
      </c>
      <c r="R329" s="528"/>
      <c r="S329" s="528"/>
      <c r="T329" s="528"/>
      <c r="U329" s="528"/>
      <c r="V329" s="528"/>
      <c r="W329" s="528"/>
      <c r="X329" s="528"/>
      <c r="Y329" s="528"/>
    </row>
    <row r="330" spans="3:25" outlineLevel="1" x14ac:dyDescent="0.25">
      <c r="D330" s="550" t="e">
        <f>E329+F329+H329</f>
        <v>#DIV/0!</v>
      </c>
      <c r="E330" s="540"/>
      <c r="F330" s="540"/>
      <c r="G330" s="540"/>
      <c r="H330" s="540"/>
      <c r="R330" s="528"/>
      <c r="S330" s="528"/>
      <c r="T330" s="528"/>
      <c r="U330" s="528"/>
      <c r="V330" s="528"/>
      <c r="W330" s="528"/>
      <c r="X330" s="528"/>
      <c r="Y330" s="528"/>
    </row>
    <row r="331" spans="3:25" outlineLevel="1" x14ac:dyDescent="0.25">
      <c r="C331" s="723" t="s">
        <v>182</v>
      </c>
      <c r="D331" s="726" t="str">
        <f>"Presupuesto general plurianual (Pesos) "&amp;D332</f>
        <v>Presupuesto general plurianual (Pesos) 2021</v>
      </c>
      <c r="E331" s="727"/>
      <c r="F331" s="727"/>
      <c r="G331" s="727"/>
      <c r="H331" s="727"/>
      <c r="I331" s="728" t="s">
        <v>117</v>
      </c>
      <c r="J331" s="729"/>
      <c r="K331" s="729"/>
      <c r="L331" s="729"/>
      <c r="M331" s="729"/>
      <c r="N331" s="729"/>
      <c r="O331" s="730"/>
      <c r="R331" s="528"/>
      <c r="S331" s="528"/>
      <c r="T331" s="528"/>
      <c r="U331" s="528"/>
      <c r="V331" s="528"/>
      <c r="W331" s="528"/>
      <c r="X331" s="528"/>
      <c r="Y331" s="528"/>
    </row>
    <row r="332" spans="3:25" ht="60" outlineLevel="1" x14ac:dyDescent="0.25">
      <c r="C332" s="724"/>
      <c r="D332" s="529">
        <v>2021</v>
      </c>
      <c r="E332" s="531" t="s">
        <v>184</v>
      </c>
      <c r="F332" s="531" t="s">
        <v>1125</v>
      </c>
      <c r="G332" s="548" t="s">
        <v>1092</v>
      </c>
      <c r="H332" s="512" t="s">
        <v>48</v>
      </c>
      <c r="I332" s="533" t="s">
        <v>179</v>
      </c>
      <c r="J332" s="533" t="s">
        <v>180</v>
      </c>
      <c r="K332" s="533" t="s">
        <v>181</v>
      </c>
      <c r="L332" s="533" t="s">
        <v>83</v>
      </c>
      <c r="M332" s="533" t="s">
        <v>84</v>
      </c>
      <c r="N332" s="731" t="s">
        <v>1049</v>
      </c>
      <c r="O332" s="732"/>
      <c r="R332" s="528"/>
      <c r="S332" s="528"/>
      <c r="T332" s="528"/>
      <c r="U332" s="528"/>
      <c r="V332" s="528"/>
      <c r="W332" s="528"/>
      <c r="X332" s="528"/>
      <c r="Y332" s="528"/>
    </row>
    <row r="333" spans="3:25" ht="30" outlineLevel="1" x14ac:dyDescent="0.25">
      <c r="C333" s="725"/>
      <c r="D333" s="529" t="s">
        <v>1113</v>
      </c>
      <c r="E333" s="531" t="s">
        <v>1113</v>
      </c>
      <c r="F333" s="531" t="s">
        <v>1113</v>
      </c>
      <c r="G333" s="533"/>
      <c r="H333" s="512"/>
      <c r="I333" s="533"/>
      <c r="J333" s="533"/>
      <c r="K333" s="533"/>
      <c r="L333" s="533"/>
      <c r="M333" s="533"/>
      <c r="N333" s="534" t="s">
        <v>1050</v>
      </c>
      <c r="O333" s="533" t="s">
        <v>1051</v>
      </c>
      <c r="R333" s="528"/>
      <c r="S333" s="528"/>
      <c r="T333" s="528"/>
      <c r="U333" s="528"/>
      <c r="V333" s="528"/>
      <c r="W333" s="528"/>
      <c r="X333" s="528"/>
      <c r="Y333" s="528"/>
    </row>
    <row r="334" spans="3:25" outlineLevel="1" x14ac:dyDescent="0.25">
      <c r="C334" s="452" t="str">
        <f>+C323</f>
        <v>Plan operativo 1. xxxxxxxx</v>
      </c>
      <c r="D334" s="428">
        <f>+AH147</f>
        <v>0</v>
      </c>
      <c r="E334" s="427">
        <f t="shared" ref="E334:F338" si="235">+AF147</f>
        <v>0</v>
      </c>
      <c r="F334" s="427">
        <f t="shared" si="235"/>
        <v>0</v>
      </c>
      <c r="G334" s="432"/>
      <c r="H334" s="428">
        <f t="shared" ref="H334:H338" si="236">F334-G334</f>
        <v>0</v>
      </c>
      <c r="I334" s="432"/>
      <c r="J334" s="432"/>
      <c r="K334" s="432"/>
      <c r="L334" s="432"/>
      <c r="M334" s="432"/>
      <c r="N334" s="549"/>
      <c r="O334" s="549"/>
      <c r="R334" s="528"/>
      <c r="S334" s="528"/>
      <c r="T334" s="528"/>
      <c r="U334" s="528"/>
      <c r="V334" s="528"/>
      <c r="W334" s="528"/>
      <c r="X334" s="528"/>
      <c r="Y334" s="528"/>
    </row>
    <row r="335" spans="3:25" outlineLevel="1" x14ac:dyDescent="0.25">
      <c r="C335" s="452" t="str">
        <f>+C324</f>
        <v>Plan operativo 2. xxxxxxxx</v>
      </c>
      <c r="D335" s="428">
        <f>+AH148</f>
        <v>0</v>
      </c>
      <c r="E335" s="427">
        <f t="shared" si="235"/>
        <v>0</v>
      </c>
      <c r="F335" s="427">
        <f t="shared" si="235"/>
        <v>0</v>
      </c>
      <c r="G335" s="432"/>
      <c r="H335" s="428">
        <f t="shared" si="236"/>
        <v>0</v>
      </c>
      <c r="I335" s="432"/>
      <c r="J335" s="432"/>
      <c r="K335" s="432"/>
      <c r="L335" s="432"/>
      <c r="M335" s="432"/>
      <c r="N335" s="549"/>
      <c r="O335" s="549"/>
      <c r="R335" s="528"/>
      <c r="S335" s="528"/>
      <c r="T335" s="528"/>
      <c r="U335" s="528"/>
      <c r="V335" s="528"/>
      <c r="W335" s="528"/>
      <c r="X335" s="528"/>
      <c r="Y335" s="528"/>
    </row>
    <row r="336" spans="3:25" outlineLevel="1" x14ac:dyDescent="0.25">
      <c r="C336" s="452" t="str">
        <f>+C325</f>
        <v>Plan operativo 3. xxxxxxxx</v>
      </c>
      <c r="D336" s="428">
        <f>+AH149</f>
        <v>0</v>
      </c>
      <c r="E336" s="427">
        <f t="shared" si="235"/>
        <v>0</v>
      </c>
      <c r="F336" s="427">
        <f t="shared" si="235"/>
        <v>0</v>
      </c>
      <c r="G336" s="432"/>
      <c r="H336" s="428">
        <f t="shared" si="236"/>
        <v>0</v>
      </c>
      <c r="I336" s="432"/>
      <c r="J336" s="432"/>
      <c r="K336" s="432"/>
      <c r="L336" s="432"/>
      <c r="M336" s="432"/>
      <c r="N336" s="549"/>
      <c r="O336" s="549"/>
      <c r="R336" s="528"/>
      <c r="S336" s="528"/>
      <c r="T336" s="528"/>
      <c r="U336" s="528"/>
      <c r="V336" s="528"/>
      <c r="W336" s="528"/>
      <c r="X336" s="528"/>
      <c r="Y336" s="528"/>
    </row>
    <row r="337" spans="1:25" outlineLevel="1" x14ac:dyDescent="0.25">
      <c r="C337" s="452" t="str">
        <f>+C326</f>
        <v>Plan operativo 4. xxxxxxxx</v>
      </c>
      <c r="D337" s="428">
        <f>+AH150</f>
        <v>0</v>
      </c>
      <c r="E337" s="427">
        <f t="shared" si="235"/>
        <v>0</v>
      </c>
      <c r="F337" s="427">
        <f t="shared" si="235"/>
        <v>0</v>
      </c>
      <c r="G337" s="432"/>
      <c r="H337" s="428">
        <f t="shared" si="236"/>
        <v>0</v>
      </c>
      <c r="I337" s="432"/>
      <c r="J337" s="432"/>
      <c r="K337" s="432"/>
      <c r="L337" s="432"/>
      <c r="M337" s="432"/>
      <c r="N337" s="549"/>
      <c r="O337" s="549"/>
      <c r="R337" s="528"/>
      <c r="S337" s="528"/>
      <c r="T337" s="528"/>
      <c r="U337" s="528"/>
      <c r="V337" s="528"/>
      <c r="W337" s="528"/>
      <c r="X337" s="528"/>
      <c r="Y337" s="528"/>
    </row>
    <row r="338" spans="1:25" outlineLevel="1" x14ac:dyDescent="0.25">
      <c r="C338" s="452" t="str">
        <f>+C327</f>
        <v>Plan operativo 5. xxxxxxxx</v>
      </c>
      <c r="D338" s="428">
        <f>+AH151</f>
        <v>0</v>
      </c>
      <c r="E338" s="427">
        <f t="shared" si="235"/>
        <v>0</v>
      </c>
      <c r="F338" s="427">
        <f t="shared" si="235"/>
        <v>0</v>
      </c>
      <c r="G338" s="432"/>
      <c r="H338" s="428">
        <f t="shared" si="236"/>
        <v>0</v>
      </c>
      <c r="I338" s="432"/>
      <c r="J338" s="432"/>
      <c r="K338" s="432"/>
      <c r="L338" s="432"/>
      <c r="M338" s="432"/>
      <c r="N338" s="549"/>
      <c r="O338" s="549"/>
      <c r="R338" s="528"/>
      <c r="S338" s="528"/>
      <c r="T338" s="528"/>
      <c r="U338" s="528"/>
      <c r="V338" s="528"/>
      <c r="W338" s="528"/>
      <c r="X338" s="528"/>
      <c r="Y338" s="528"/>
    </row>
    <row r="339" spans="1:25" outlineLevel="1" x14ac:dyDescent="0.25">
      <c r="C339" s="453" t="s">
        <v>41</v>
      </c>
      <c r="D339" s="453">
        <f>SUM(D334:D338)</f>
        <v>0</v>
      </c>
      <c r="E339" s="539">
        <f t="shared" ref="E339" si="237">SUM(E334:E338)</f>
        <v>0</v>
      </c>
      <c r="F339" s="539">
        <f t="shared" ref="F339" si="238">SUM(F334:F338)</f>
        <v>0</v>
      </c>
      <c r="G339" s="539">
        <f t="shared" ref="G339" si="239">SUM(G334:G338)</f>
        <v>0</v>
      </c>
      <c r="H339" s="539">
        <f t="shared" ref="H339" si="240">SUM(H334:H338)</f>
        <v>0</v>
      </c>
      <c r="I339" s="539">
        <f t="shared" ref="I339" si="241">SUM(I334:I338)</f>
        <v>0</v>
      </c>
      <c r="J339" s="539">
        <f t="shared" ref="J339" si="242">SUM(J334:J338)</f>
        <v>0</v>
      </c>
      <c r="K339" s="539">
        <f t="shared" ref="K339" si="243">SUM(K334:K338)</f>
        <v>0</v>
      </c>
      <c r="L339" s="539">
        <f t="shared" ref="L339" si="244">SUM(L334:L338)</f>
        <v>0</v>
      </c>
      <c r="M339" s="539">
        <f t="shared" ref="M339" si="245">SUM(M334:M338)</f>
        <v>0</v>
      </c>
      <c r="N339" s="539">
        <f t="shared" ref="N339" si="246">SUM(N334:N338)</f>
        <v>0</v>
      </c>
      <c r="O339" s="539">
        <f t="shared" ref="O339" si="247">SUM(O334:O338)</f>
        <v>0</v>
      </c>
      <c r="R339" s="528"/>
      <c r="S339" s="528"/>
      <c r="T339" s="528"/>
      <c r="U339" s="528"/>
      <c r="V339" s="528"/>
      <c r="W339" s="528"/>
      <c r="X339" s="528"/>
      <c r="Y339" s="528"/>
    </row>
    <row r="340" spans="1:25" outlineLevel="1" x14ac:dyDescent="0.25">
      <c r="D340" s="541" t="s">
        <v>5</v>
      </c>
      <c r="E340" s="542" t="e">
        <f>E339/D339</f>
        <v>#DIV/0!</v>
      </c>
      <c r="F340" s="543" t="e">
        <f>F339/$G$316</f>
        <v>#DIV/0!</v>
      </c>
      <c r="G340" s="543"/>
      <c r="H340" s="543" t="e">
        <f>H339/$G$316</f>
        <v>#DIV/0!</v>
      </c>
      <c r="R340" s="528"/>
      <c r="S340" s="528"/>
      <c r="T340" s="528"/>
      <c r="U340" s="528"/>
      <c r="V340" s="528"/>
      <c r="W340" s="528"/>
      <c r="X340" s="528"/>
      <c r="Y340" s="528"/>
    </row>
    <row r="341" spans="1:25" outlineLevel="1" x14ac:dyDescent="0.25">
      <c r="R341" s="528"/>
      <c r="S341" s="528"/>
      <c r="T341" s="528"/>
      <c r="U341" s="528"/>
      <c r="V341" s="528"/>
      <c r="W341" s="528"/>
      <c r="X341" s="528"/>
      <c r="Y341" s="528"/>
    </row>
    <row r="342" spans="1:25" outlineLevel="1" x14ac:dyDescent="0.25">
      <c r="C342" s="723" t="s">
        <v>182</v>
      </c>
      <c r="D342" s="726" t="str">
        <f>"Presupuesto general plurianual (Pesos) "&amp;D343</f>
        <v>Presupuesto general plurianual (Pesos) 2022</v>
      </c>
      <c r="E342" s="727"/>
      <c r="F342" s="727"/>
      <c r="G342" s="727"/>
      <c r="H342" s="727"/>
      <c r="I342" s="728" t="s">
        <v>117</v>
      </c>
      <c r="J342" s="729"/>
      <c r="K342" s="729"/>
      <c r="L342" s="729"/>
      <c r="M342" s="729"/>
      <c r="N342" s="729"/>
      <c r="O342" s="730"/>
      <c r="R342" s="528"/>
      <c r="S342" s="528"/>
      <c r="T342" s="528"/>
      <c r="U342" s="528"/>
      <c r="V342" s="528"/>
      <c r="W342" s="528"/>
      <c r="X342" s="528"/>
      <c r="Y342" s="528"/>
    </row>
    <row r="343" spans="1:25" ht="60" outlineLevel="1" x14ac:dyDescent="0.25">
      <c r="C343" s="724"/>
      <c r="D343" s="529">
        <v>2022</v>
      </c>
      <c r="E343" s="531" t="s">
        <v>184</v>
      </c>
      <c r="F343" s="531" t="s">
        <v>1125</v>
      </c>
      <c r="G343" s="548" t="s">
        <v>1092</v>
      </c>
      <c r="H343" s="512" t="s">
        <v>48</v>
      </c>
      <c r="I343" s="533" t="s">
        <v>179</v>
      </c>
      <c r="J343" s="533" t="s">
        <v>180</v>
      </c>
      <c r="K343" s="533" t="s">
        <v>181</v>
      </c>
      <c r="L343" s="533" t="s">
        <v>83</v>
      </c>
      <c r="M343" s="533" t="s">
        <v>84</v>
      </c>
      <c r="N343" s="731" t="s">
        <v>1049</v>
      </c>
      <c r="O343" s="732"/>
      <c r="R343" s="528"/>
      <c r="S343" s="528"/>
      <c r="T343" s="528"/>
      <c r="U343" s="528"/>
      <c r="V343" s="528"/>
      <c r="W343" s="528"/>
      <c r="X343" s="528"/>
      <c r="Y343" s="528"/>
    </row>
    <row r="344" spans="1:25" ht="30" outlineLevel="1" x14ac:dyDescent="0.25">
      <c r="C344" s="725"/>
      <c r="D344" s="529" t="s">
        <v>1113</v>
      </c>
      <c r="E344" s="531" t="s">
        <v>1113</v>
      </c>
      <c r="F344" s="531" t="s">
        <v>1113</v>
      </c>
      <c r="G344" s="533"/>
      <c r="H344" s="512"/>
      <c r="I344" s="533"/>
      <c r="J344" s="533"/>
      <c r="K344" s="533"/>
      <c r="L344" s="533"/>
      <c r="M344" s="533"/>
      <c r="N344" s="534" t="s">
        <v>1050</v>
      </c>
      <c r="O344" s="533" t="s">
        <v>1051</v>
      </c>
      <c r="R344" s="528"/>
      <c r="S344" s="528"/>
      <c r="T344" s="528"/>
      <c r="U344" s="528"/>
      <c r="V344" s="528"/>
      <c r="W344" s="528"/>
      <c r="X344" s="528"/>
      <c r="Y344" s="528"/>
    </row>
    <row r="345" spans="1:25" outlineLevel="1" x14ac:dyDescent="0.25">
      <c r="C345" s="452" t="str">
        <f>+C334</f>
        <v>Plan operativo 1. xxxxxxxx</v>
      </c>
      <c r="D345" s="428">
        <f>+AH156</f>
        <v>0</v>
      </c>
      <c r="E345" s="427">
        <f t="shared" ref="E345:F349" si="248">+AF156</f>
        <v>0</v>
      </c>
      <c r="F345" s="427">
        <f t="shared" si="248"/>
        <v>0</v>
      </c>
      <c r="G345" s="432"/>
      <c r="H345" s="428">
        <f t="shared" ref="H345:H349" si="249">F345-G345</f>
        <v>0</v>
      </c>
      <c r="I345" s="432"/>
      <c r="J345" s="432"/>
      <c r="K345" s="432"/>
      <c r="L345" s="432"/>
      <c r="M345" s="432"/>
      <c r="N345" s="549"/>
      <c r="O345" s="549"/>
      <c r="R345" s="528"/>
      <c r="S345" s="528"/>
      <c r="T345" s="528"/>
      <c r="U345" s="528"/>
      <c r="V345" s="528"/>
    </row>
    <row r="346" spans="1:25" s="552" customFormat="1" outlineLevel="1" x14ac:dyDescent="0.25">
      <c r="A346" s="551"/>
      <c r="C346" s="452" t="str">
        <f>+C335</f>
        <v>Plan operativo 2. xxxxxxxx</v>
      </c>
      <c r="D346" s="428">
        <f>+AH157</f>
        <v>0</v>
      </c>
      <c r="E346" s="427">
        <f t="shared" si="248"/>
        <v>0</v>
      </c>
      <c r="F346" s="427">
        <f t="shared" si="248"/>
        <v>0</v>
      </c>
      <c r="G346" s="432"/>
      <c r="H346" s="428">
        <f t="shared" si="249"/>
        <v>0</v>
      </c>
      <c r="I346" s="432"/>
      <c r="J346" s="432"/>
      <c r="K346" s="432"/>
      <c r="L346" s="432"/>
      <c r="M346" s="432"/>
      <c r="N346" s="549"/>
      <c r="O346" s="549"/>
      <c r="R346" s="553"/>
      <c r="S346" s="553"/>
      <c r="T346" s="553"/>
      <c r="U346" s="553"/>
      <c r="V346" s="553"/>
    </row>
    <row r="347" spans="1:25" outlineLevel="1" x14ac:dyDescent="0.25">
      <c r="C347" s="452" t="str">
        <f>+C336</f>
        <v>Plan operativo 3. xxxxxxxx</v>
      </c>
      <c r="D347" s="428">
        <f>+AH158</f>
        <v>0</v>
      </c>
      <c r="E347" s="427">
        <f t="shared" si="248"/>
        <v>0</v>
      </c>
      <c r="F347" s="427">
        <f t="shared" si="248"/>
        <v>0</v>
      </c>
      <c r="G347" s="432"/>
      <c r="H347" s="428">
        <f t="shared" si="249"/>
        <v>0</v>
      </c>
      <c r="I347" s="432"/>
      <c r="J347" s="432"/>
      <c r="K347" s="432"/>
      <c r="L347" s="432"/>
      <c r="M347" s="432"/>
      <c r="N347" s="549"/>
      <c r="O347" s="549"/>
      <c r="R347" s="528"/>
      <c r="S347" s="528"/>
      <c r="T347" s="528"/>
      <c r="U347" s="528"/>
      <c r="V347" s="528"/>
    </row>
    <row r="348" spans="1:25" outlineLevel="1" x14ac:dyDescent="0.25">
      <c r="C348" s="452" t="str">
        <f>+C337</f>
        <v>Plan operativo 4. xxxxxxxx</v>
      </c>
      <c r="D348" s="428">
        <f>+AH159</f>
        <v>0</v>
      </c>
      <c r="E348" s="427">
        <f t="shared" si="248"/>
        <v>0</v>
      </c>
      <c r="F348" s="427">
        <f t="shared" si="248"/>
        <v>0</v>
      </c>
      <c r="G348" s="432"/>
      <c r="H348" s="428">
        <f t="shared" si="249"/>
        <v>0</v>
      </c>
      <c r="I348" s="432"/>
      <c r="J348" s="432"/>
      <c r="K348" s="432"/>
      <c r="L348" s="432"/>
      <c r="M348" s="432"/>
      <c r="N348" s="549"/>
      <c r="O348" s="549"/>
      <c r="R348" s="528"/>
      <c r="S348" s="528"/>
      <c r="T348" s="528"/>
      <c r="U348" s="528"/>
      <c r="V348" s="528"/>
    </row>
    <row r="349" spans="1:25" outlineLevel="1" x14ac:dyDescent="0.25">
      <c r="C349" s="452" t="str">
        <f>+C338</f>
        <v>Plan operativo 5. xxxxxxxx</v>
      </c>
      <c r="D349" s="428">
        <f>+AH160</f>
        <v>0</v>
      </c>
      <c r="E349" s="427">
        <f t="shared" si="248"/>
        <v>0</v>
      </c>
      <c r="F349" s="427">
        <f t="shared" si="248"/>
        <v>0</v>
      </c>
      <c r="G349" s="432"/>
      <c r="H349" s="428">
        <f t="shared" si="249"/>
        <v>0</v>
      </c>
      <c r="I349" s="432"/>
      <c r="J349" s="432"/>
      <c r="K349" s="432"/>
      <c r="L349" s="432"/>
      <c r="M349" s="432"/>
      <c r="N349" s="549"/>
      <c r="O349" s="549"/>
      <c r="R349" s="528"/>
      <c r="S349" s="528"/>
      <c r="T349" s="528"/>
      <c r="U349" s="528"/>
      <c r="V349" s="528"/>
    </row>
    <row r="350" spans="1:25" outlineLevel="1" x14ac:dyDescent="0.25">
      <c r="C350" s="453" t="s">
        <v>41</v>
      </c>
      <c r="D350" s="453">
        <f>SUM(D345:D349)</f>
        <v>0</v>
      </c>
      <c r="E350" s="539">
        <f t="shared" ref="E350" si="250">SUM(E345:E349)</f>
        <v>0</v>
      </c>
      <c r="F350" s="539">
        <f t="shared" ref="F350" si="251">SUM(F345:F349)</f>
        <v>0</v>
      </c>
      <c r="G350" s="539">
        <f t="shared" ref="G350" si="252">SUM(G345:G349)</f>
        <v>0</v>
      </c>
      <c r="H350" s="539">
        <f t="shared" ref="H350" si="253">SUM(H345:H349)</f>
        <v>0</v>
      </c>
      <c r="I350" s="539">
        <f t="shared" ref="I350" si="254">SUM(I345:I349)</f>
        <v>0</v>
      </c>
      <c r="J350" s="539">
        <f t="shared" ref="J350" si="255">SUM(J345:J349)</f>
        <v>0</v>
      </c>
      <c r="K350" s="539">
        <f t="shared" ref="K350" si="256">SUM(K345:K349)</f>
        <v>0</v>
      </c>
      <c r="L350" s="539">
        <f t="shared" ref="L350" si="257">SUM(L345:L349)</f>
        <v>0</v>
      </c>
      <c r="M350" s="539">
        <f t="shared" ref="M350" si="258">SUM(M345:M349)</f>
        <v>0</v>
      </c>
      <c r="N350" s="539">
        <f t="shared" ref="N350" si="259">SUM(N345:N349)</f>
        <v>0</v>
      </c>
      <c r="O350" s="539">
        <f t="shared" ref="O350" si="260">SUM(O345:O349)</f>
        <v>0</v>
      </c>
      <c r="R350" s="528"/>
      <c r="S350" s="528"/>
      <c r="T350" s="528"/>
      <c r="U350" s="528"/>
      <c r="V350" s="528"/>
    </row>
    <row r="351" spans="1:25" outlineLevel="1" x14ac:dyDescent="0.25">
      <c r="D351" s="541" t="s">
        <v>5</v>
      </c>
      <c r="E351" s="542" t="e">
        <f>E350/D350</f>
        <v>#DIV/0!</v>
      </c>
      <c r="F351" s="543" t="e">
        <f>F350/$G$316</f>
        <v>#DIV/0!</v>
      </c>
      <c r="G351" s="543"/>
      <c r="H351" s="543" t="e">
        <f>H350/$G$316</f>
        <v>#DIV/0!</v>
      </c>
      <c r="R351" s="528"/>
      <c r="S351" s="528"/>
      <c r="T351" s="528"/>
      <c r="U351" s="528"/>
      <c r="V351" s="528"/>
    </row>
    <row r="352" spans="1:25" x14ac:dyDescent="0.25"/>
    <row r="353" x14ac:dyDescent="0.25"/>
    <row r="354" x14ac:dyDescent="0.25"/>
    <row r="355" x14ac:dyDescent="0.25"/>
    <row r="356" x14ac:dyDescent="0.25"/>
    <row r="357" x14ac:dyDescent="0.25"/>
    <row r="358" x14ac:dyDescent="0.25"/>
    <row r="359" x14ac:dyDescent="0.25"/>
    <row r="360" x14ac:dyDescent="0.25"/>
    <row r="361" x14ac:dyDescent="0.25"/>
    <row r="362" x14ac:dyDescent="0.25"/>
    <row r="363" x14ac:dyDescent="0.25"/>
    <row r="364" x14ac:dyDescent="0.25"/>
    <row r="365" x14ac:dyDescent="0.25"/>
    <row r="366" x14ac:dyDescent="0.25"/>
    <row r="367" x14ac:dyDescent="0.25"/>
    <row r="368" x14ac:dyDescent="0.25"/>
    <row r="369" x14ac:dyDescent="0.25"/>
    <row r="370" x14ac:dyDescent="0.25"/>
    <row r="371" x14ac:dyDescent="0.25"/>
    <row r="372" x14ac:dyDescent="0.25"/>
    <row r="373" x14ac:dyDescent="0.25"/>
    <row r="374" x14ac:dyDescent="0.25"/>
    <row r="375" x14ac:dyDescent="0.25"/>
    <row r="376" x14ac:dyDescent="0.25"/>
    <row r="377" x14ac:dyDescent="0.25"/>
    <row r="378" x14ac:dyDescent="0.25"/>
    <row r="379" x14ac:dyDescent="0.25"/>
    <row r="380" x14ac:dyDescent="0.25"/>
    <row r="381" x14ac:dyDescent="0.25"/>
    <row r="382" x14ac:dyDescent="0.25"/>
    <row r="383" x14ac:dyDescent="0.25"/>
    <row r="384" x14ac:dyDescent="0.25"/>
    <row r="385" x14ac:dyDescent="0.25"/>
    <row r="386" x14ac:dyDescent="0.25"/>
    <row r="387" x14ac:dyDescent="0.25"/>
    <row r="388" x14ac:dyDescent="0.25"/>
    <row r="389" x14ac:dyDescent="0.25"/>
    <row r="390" x14ac:dyDescent="0.25"/>
    <row r="391" x14ac:dyDescent="0.25"/>
    <row r="392" x14ac:dyDescent="0.25"/>
    <row r="393" x14ac:dyDescent="0.25"/>
    <row r="394" x14ac:dyDescent="0.25"/>
    <row r="395" x14ac:dyDescent="0.25"/>
    <row r="396" x14ac:dyDescent="0.25"/>
    <row r="397" x14ac:dyDescent="0.25"/>
    <row r="398" x14ac:dyDescent="0.25"/>
    <row r="399" x14ac:dyDescent="0.25"/>
    <row r="400" x14ac:dyDescent="0.25"/>
    <row r="401" x14ac:dyDescent="0.25"/>
    <row r="402" x14ac:dyDescent="0.25"/>
    <row r="403" x14ac:dyDescent="0.25"/>
    <row r="404" x14ac:dyDescent="0.25"/>
    <row r="405" x14ac:dyDescent="0.25"/>
    <row r="406" x14ac:dyDescent="0.25"/>
    <row r="407" x14ac:dyDescent="0.25"/>
    <row r="408" x14ac:dyDescent="0.25"/>
    <row r="409" x14ac:dyDescent="0.25"/>
    <row r="410" x14ac:dyDescent="0.25"/>
    <row r="411" x14ac:dyDescent="0.25"/>
    <row r="412" x14ac:dyDescent="0.25"/>
    <row r="413" x14ac:dyDescent="0.25"/>
    <row r="414" x14ac:dyDescent="0.25"/>
    <row r="415" x14ac:dyDescent="0.25"/>
    <row r="416" x14ac:dyDescent="0.25"/>
    <row r="417" x14ac:dyDescent="0.25"/>
    <row r="418" x14ac:dyDescent="0.25"/>
    <row r="419" x14ac:dyDescent="0.25"/>
    <row r="420" x14ac:dyDescent="0.25"/>
    <row r="421" x14ac:dyDescent="0.25"/>
    <row r="422" x14ac:dyDescent="0.25"/>
    <row r="423" x14ac:dyDescent="0.25"/>
    <row r="424" x14ac:dyDescent="0.25"/>
    <row r="425" x14ac:dyDescent="0.25"/>
    <row r="426" x14ac:dyDescent="0.25"/>
    <row r="427" x14ac:dyDescent="0.25"/>
    <row r="428" x14ac:dyDescent="0.25"/>
    <row r="429" x14ac:dyDescent="0.25"/>
    <row r="430" x14ac:dyDescent="0.25"/>
    <row r="431" x14ac:dyDescent="0.25"/>
    <row r="432" x14ac:dyDescent="0.25"/>
    <row r="433" x14ac:dyDescent="0.25"/>
    <row r="434" x14ac:dyDescent="0.25"/>
    <row r="435" x14ac:dyDescent="0.25"/>
    <row r="436" x14ac:dyDescent="0.25"/>
    <row r="437" x14ac:dyDescent="0.25"/>
    <row r="438" x14ac:dyDescent="0.25"/>
    <row r="439" x14ac:dyDescent="0.25"/>
    <row r="440" x14ac:dyDescent="0.25"/>
    <row r="441" x14ac:dyDescent="0.25"/>
    <row r="442" x14ac:dyDescent="0.25"/>
    <row r="443" x14ac:dyDescent="0.25"/>
    <row r="444" x14ac:dyDescent="0.25"/>
    <row r="445" x14ac:dyDescent="0.25"/>
    <row r="446" x14ac:dyDescent="0.25"/>
    <row r="447" x14ac:dyDescent="0.25"/>
    <row r="448" x14ac:dyDescent="0.25"/>
    <row r="449" x14ac:dyDescent="0.25"/>
    <row r="450" x14ac:dyDescent="0.25"/>
    <row r="451" x14ac:dyDescent="0.25"/>
    <row r="452" x14ac:dyDescent="0.25"/>
    <row r="453" x14ac:dyDescent="0.25"/>
    <row r="454" x14ac:dyDescent="0.25"/>
    <row r="455" x14ac:dyDescent="0.25"/>
    <row r="456" x14ac:dyDescent="0.25"/>
    <row r="457" x14ac:dyDescent="0.25"/>
    <row r="458" x14ac:dyDescent="0.25"/>
    <row r="459" x14ac:dyDescent="0.25"/>
    <row r="460" x14ac:dyDescent="0.25"/>
    <row r="461" x14ac:dyDescent="0.25"/>
    <row r="462" x14ac:dyDescent="0.25"/>
    <row r="463" x14ac:dyDescent="0.25"/>
    <row r="464" x14ac:dyDescent="0.25"/>
    <row r="465" x14ac:dyDescent="0.25"/>
    <row r="466" x14ac:dyDescent="0.25"/>
    <row r="467" x14ac:dyDescent="0.25"/>
    <row r="468" x14ac:dyDescent="0.25"/>
    <row r="469" x14ac:dyDescent="0.25"/>
    <row r="470" x14ac:dyDescent="0.25"/>
    <row r="471" x14ac:dyDescent="0.25"/>
    <row r="472" x14ac:dyDescent="0.25"/>
    <row r="473" x14ac:dyDescent="0.25"/>
    <row r="474" x14ac:dyDescent="0.25"/>
    <row r="475" x14ac:dyDescent="0.25"/>
    <row r="476" x14ac:dyDescent="0.25"/>
    <row r="477" x14ac:dyDescent="0.25"/>
    <row r="478" x14ac:dyDescent="0.25"/>
    <row r="479" x14ac:dyDescent="0.25"/>
    <row r="480" x14ac:dyDescent="0.25"/>
    <row r="481" x14ac:dyDescent="0.25"/>
    <row r="482" x14ac:dyDescent="0.25"/>
    <row r="483" x14ac:dyDescent="0.25"/>
    <row r="484" x14ac:dyDescent="0.25"/>
    <row r="485" x14ac:dyDescent="0.25"/>
    <row r="486" x14ac:dyDescent="0.25"/>
    <row r="487" x14ac:dyDescent="0.25"/>
    <row r="488" x14ac:dyDescent="0.25"/>
    <row r="489" x14ac:dyDescent="0.25"/>
    <row r="490" x14ac:dyDescent="0.25"/>
    <row r="491" x14ac:dyDescent="0.25"/>
    <row r="492" x14ac:dyDescent="0.25"/>
    <row r="493" x14ac:dyDescent="0.25"/>
    <row r="494" x14ac:dyDescent="0.25"/>
    <row r="495" x14ac:dyDescent="0.25"/>
    <row r="496" x14ac:dyDescent="0.25"/>
    <row r="497" x14ac:dyDescent="0.25"/>
    <row r="498" x14ac:dyDescent="0.25"/>
    <row r="499" x14ac:dyDescent="0.25"/>
    <row r="500" x14ac:dyDescent="0.25"/>
    <row r="501" x14ac:dyDescent="0.25"/>
    <row r="502" x14ac:dyDescent="0.25"/>
    <row r="503" x14ac:dyDescent="0.25"/>
    <row r="504" x14ac:dyDescent="0.25"/>
    <row r="505" x14ac:dyDescent="0.25"/>
    <row r="506" x14ac:dyDescent="0.25"/>
    <row r="507" x14ac:dyDescent="0.25"/>
    <row r="508" x14ac:dyDescent="0.25"/>
    <row r="509" x14ac:dyDescent="0.25"/>
    <row r="510" x14ac:dyDescent="0.25"/>
    <row r="511" x14ac:dyDescent="0.25"/>
    <row r="512" x14ac:dyDescent="0.25"/>
    <row r="513" x14ac:dyDescent="0.25"/>
    <row r="514" x14ac:dyDescent="0.25"/>
    <row r="515" x14ac:dyDescent="0.25"/>
    <row r="516" x14ac:dyDescent="0.25"/>
    <row r="517" x14ac:dyDescent="0.25"/>
    <row r="518" x14ac:dyDescent="0.25"/>
    <row r="519" x14ac:dyDescent="0.25"/>
    <row r="520" x14ac:dyDescent="0.25"/>
    <row r="521" x14ac:dyDescent="0.25"/>
    <row r="522" x14ac:dyDescent="0.25"/>
    <row r="523" x14ac:dyDescent="0.25"/>
    <row r="524" x14ac:dyDescent="0.25"/>
    <row r="525" x14ac:dyDescent="0.25"/>
    <row r="526" x14ac:dyDescent="0.25"/>
    <row r="527" x14ac:dyDescent="0.25"/>
    <row r="528" x14ac:dyDescent="0.25"/>
    <row r="529" x14ac:dyDescent="0.25"/>
    <row r="530" x14ac:dyDescent="0.25"/>
    <row r="531" x14ac:dyDescent="0.25"/>
    <row r="532" x14ac:dyDescent="0.25"/>
    <row r="533" x14ac:dyDescent="0.25"/>
    <row r="534" x14ac:dyDescent="0.25"/>
    <row r="535" x14ac:dyDescent="0.25"/>
    <row r="536" x14ac:dyDescent="0.25"/>
    <row r="537" x14ac:dyDescent="0.25"/>
    <row r="538" x14ac:dyDescent="0.25"/>
    <row r="539" x14ac:dyDescent="0.25"/>
    <row r="540" x14ac:dyDescent="0.25"/>
    <row r="541" x14ac:dyDescent="0.25"/>
    <row r="542" x14ac:dyDescent="0.25"/>
    <row r="543" x14ac:dyDescent="0.25"/>
    <row r="544" x14ac:dyDescent="0.25"/>
    <row r="545" x14ac:dyDescent="0.25"/>
    <row r="546" x14ac:dyDescent="0.25"/>
    <row r="547" x14ac:dyDescent="0.25"/>
    <row r="548" x14ac:dyDescent="0.25"/>
    <row r="549" x14ac:dyDescent="0.25"/>
    <row r="550" x14ac:dyDescent="0.25"/>
    <row r="551" x14ac:dyDescent="0.25"/>
    <row r="552" x14ac:dyDescent="0.25"/>
    <row r="553" x14ac:dyDescent="0.25"/>
    <row r="554" x14ac:dyDescent="0.25"/>
    <row r="555" x14ac:dyDescent="0.25"/>
    <row r="556" x14ac:dyDescent="0.25"/>
    <row r="557" x14ac:dyDescent="0.25"/>
    <row r="558" x14ac:dyDescent="0.25"/>
    <row r="559" x14ac:dyDescent="0.25"/>
    <row r="560" x14ac:dyDescent="0.25"/>
    <row r="561" x14ac:dyDescent="0.25"/>
    <row r="562" x14ac:dyDescent="0.25"/>
    <row r="563" x14ac:dyDescent="0.25"/>
    <row r="564" x14ac:dyDescent="0.25"/>
    <row r="565" x14ac:dyDescent="0.25"/>
    <row r="566" x14ac:dyDescent="0.25"/>
    <row r="567" x14ac:dyDescent="0.25"/>
    <row r="568" x14ac:dyDescent="0.25"/>
    <row r="569" x14ac:dyDescent="0.25"/>
    <row r="570" x14ac:dyDescent="0.25"/>
    <row r="571" x14ac:dyDescent="0.25"/>
    <row r="572" x14ac:dyDescent="0.25"/>
    <row r="573" x14ac:dyDescent="0.25"/>
    <row r="574" x14ac:dyDescent="0.25"/>
    <row r="575" x14ac:dyDescent="0.25"/>
    <row r="576" x14ac:dyDescent="0.25"/>
    <row r="577" x14ac:dyDescent="0.25"/>
    <row r="578" x14ac:dyDescent="0.25"/>
    <row r="579" x14ac:dyDescent="0.25"/>
    <row r="580" x14ac:dyDescent="0.25"/>
    <row r="581" x14ac:dyDescent="0.25"/>
    <row r="582" x14ac:dyDescent="0.25"/>
    <row r="583" x14ac:dyDescent="0.25"/>
    <row r="584" x14ac:dyDescent="0.25"/>
    <row r="585" x14ac:dyDescent="0.25"/>
    <row r="586" x14ac:dyDescent="0.25"/>
    <row r="587" x14ac:dyDescent="0.25"/>
    <row r="588" x14ac:dyDescent="0.25"/>
    <row r="589" x14ac:dyDescent="0.25"/>
    <row r="590" x14ac:dyDescent="0.25"/>
    <row r="591" x14ac:dyDescent="0.25"/>
    <row r="592" x14ac:dyDescent="0.25"/>
    <row r="593" x14ac:dyDescent="0.25"/>
    <row r="594" x14ac:dyDescent="0.25"/>
    <row r="595" x14ac:dyDescent="0.25"/>
    <row r="596" x14ac:dyDescent="0.25"/>
    <row r="597" x14ac:dyDescent="0.25"/>
    <row r="598" x14ac:dyDescent="0.25"/>
    <row r="599" x14ac:dyDescent="0.25"/>
    <row r="600" x14ac:dyDescent="0.25"/>
    <row r="601" x14ac:dyDescent="0.25"/>
    <row r="602" x14ac:dyDescent="0.25"/>
    <row r="603" x14ac:dyDescent="0.25"/>
    <row r="604" x14ac:dyDescent="0.25"/>
    <row r="605" x14ac:dyDescent="0.25"/>
    <row r="606" x14ac:dyDescent="0.25"/>
    <row r="607" x14ac:dyDescent="0.25"/>
    <row r="608" x14ac:dyDescent="0.25"/>
    <row r="609" x14ac:dyDescent="0.25"/>
    <row r="610" x14ac:dyDescent="0.25"/>
    <row r="611" x14ac:dyDescent="0.25"/>
    <row r="612" x14ac:dyDescent="0.25"/>
    <row r="613" x14ac:dyDescent="0.25"/>
    <row r="614" x14ac:dyDescent="0.25"/>
    <row r="615" x14ac:dyDescent="0.25"/>
    <row r="616" x14ac:dyDescent="0.25"/>
    <row r="617" x14ac:dyDescent="0.25"/>
    <row r="618" x14ac:dyDescent="0.25"/>
    <row r="619" x14ac:dyDescent="0.25"/>
    <row r="620" x14ac:dyDescent="0.25"/>
    <row r="621" x14ac:dyDescent="0.25"/>
    <row r="622" x14ac:dyDescent="0.25"/>
    <row r="623" x14ac:dyDescent="0.25"/>
    <row r="624" x14ac:dyDescent="0.25"/>
    <row r="625" x14ac:dyDescent="0.25"/>
    <row r="626" x14ac:dyDescent="0.25"/>
    <row r="627" x14ac:dyDescent="0.25"/>
    <row r="628" x14ac:dyDescent="0.25"/>
    <row r="629" x14ac:dyDescent="0.25"/>
    <row r="630" x14ac:dyDescent="0.25"/>
    <row r="631" x14ac:dyDescent="0.25"/>
    <row r="632" x14ac:dyDescent="0.25"/>
    <row r="633" x14ac:dyDescent="0.25"/>
    <row r="634" x14ac:dyDescent="0.25"/>
    <row r="635" x14ac:dyDescent="0.25"/>
    <row r="636" x14ac:dyDescent="0.25"/>
    <row r="637" x14ac:dyDescent="0.25"/>
    <row r="638" x14ac:dyDescent="0.25"/>
    <row r="639" x14ac:dyDescent="0.25"/>
    <row r="640" x14ac:dyDescent="0.25"/>
    <row r="641" x14ac:dyDescent="0.25"/>
    <row r="642" x14ac:dyDescent="0.25"/>
    <row r="643" x14ac:dyDescent="0.25"/>
    <row r="644" x14ac:dyDescent="0.25"/>
    <row r="645" x14ac:dyDescent="0.25"/>
    <row r="646" x14ac:dyDescent="0.25"/>
    <row r="647" x14ac:dyDescent="0.25"/>
    <row r="648" x14ac:dyDescent="0.25"/>
    <row r="649" x14ac:dyDescent="0.25"/>
    <row r="650" x14ac:dyDescent="0.25"/>
    <row r="651" x14ac:dyDescent="0.25"/>
    <row r="652" x14ac:dyDescent="0.25"/>
    <row r="653" x14ac:dyDescent="0.25"/>
    <row r="654" x14ac:dyDescent="0.25"/>
    <row r="655" x14ac:dyDescent="0.25"/>
    <row r="656" x14ac:dyDescent="0.25"/>
    <row r="657" x14ac:dyDescent="0.25"/>
    <row r="658" x14ac:dyDescent="0.25"/>
    <row r="659" x14ac:dyDescent="0.25"/>
    <row r="660" x14ac:dyDescent="0.25"/>
    <row r="661" x14ac:dyDescent="0.25"/>
    <row r="662" x14ac:dyDescent="0.25"/>
    <row r="663" x14ac:dyDescent="0.25"/>
    <row r="664" x14ac:dyDescent="0.25"/>
    <row r="665" x14ac:dyDescent="0.25"/>
    <row r="666" x14ac:dyDescent="0.25"/>
    <row r="667" x14ac:dyDescent="0.25"/>
    <row r="668" x14ac:dyDescent="0.25"/>
    <row r="669" x14ac:dyDescent="0.25"/>
    <row r="670" x14ac:dyDescent="0.25"/>
    <row r="671" x14ac:dyDescent="0.25"/>
    <row r="672" x14ac:dyDescent="0.25"/>
    <row r="673" x14ac:dyDescent="0.25"/>
    <row r="674" x14ac:dyDescent="0.25"/>
    <row r="675" x14ac:dyDescent="0.25"/>
    <row r="676" x14ac:dyDescent="0.25"/>
    <row r="677" x14ac:dyDescent="0.25"/>
    <row r="678" x14ac:dyDescent="0.25"/>
    <row r="679" x14ac:dyDescent="0.25"/>
    <row r="680" x14ac:dyDescent="0.25"/>
    <row r="681" x14ac:dyDescent="0.25"/>
    <row r="682" x14ac:dyDescent="0.25"/>
    <row r="683" x14ac:dyDescent="0.25"/>
    <row r="684" x14ac:dyDescent="0.25"/>
    <row r="685" x14ac:dyDescent="0.25"/>
    <row r="686" x14ac:dyDescent="0.25"/>
    <row r="687" x14ac:dyDescent="0.25"/>
    <row r="688" x14ac:dyDescent="0.25"/>
    <row r="689" x14ac:dyDescent="0.25"/>
    <row r="690" x14ac:dyDescent="0.25"/>
    <row r="691" x14ac:dyDescent="0.25"/>
    <row r="692" x14ac:dyDescent="0.25"/>
    <row r="693" x14ac:dyDescent="0.25"/>
    <row r="694" x14ac:dyDescent="0.25"/>
    <row r="695" x14ac:dyDescent="0.25"/>
    <row r="696" x14ac:dyDescent="0.25"/>
    <row r="697" x14ac:dyDescent="0.25"/>
    <row r="698" x14ac:dyDescent="0.25"/>
    <row r="699" x14ac:dyDescent="0.25"/>
    <row r="700" x14ac:dyDescent="0.25"/>
    <row r="701" x14ac:dyDescent="0.25"/>
    <row r="702" x14ac:dyDescent="0.25"/>
    <row r="703" x14ac:dyDescent="0.25"/>
    <row r="704" x14ac:dyDescent="0.25"/>
    <row r="705" x14ac:dyDescent="0.25"/>
    <row r="706" x14ac:dyDescent="0.25"/>
    <row r="707" x14ac:dyDescent="0.25"/>
    <row r="708" x14ac:dyDescent="0.25"/>
    <row r="709" x14ac:dyDescent="0.25"/>
    <row r="710" x14ac:dyDescent="0.25"/>
    <row r="711" x14ac:dyDescent="0.25"/>
    <row r="712" x14ac:dyDescent="0.25"/>
    <row r="713" x14ac:dyDescent="0.25"/>
    <row r="714" x14ac:dyDescent="0.25"/>
    <row r="715" x14ac:dyDescent="0.25"/>
    <row r="716" x14ac:dyDescent="0.25"/>
    <row r="717" x14ac:dyDescent="0.25"/>
    <row r="718" x14ac:dyDescent="0.25"/>
    <row r="719" x14ac:dyDescent="0.25"/>
    <row r="720" x14ac:dyDescent="0.25"/>
    <row r="721" x14ac:dyDescent="0.25"/>
    <row r="722" x14ac:dyDescent="0.25"/>
    <row r="723" x14ac:dyDescent="0.25"/>
    <row r="724" x14ac:dyDescent="0.25"/>
    <row r="725" x14ac:dyDescent="0.25"/>
    <row r="726" x14ac:dyDescent="0.25"/>
    <row r="727" x14ac:dyDescent="0.25"/>
    <row r="728" x14ac:dyDescent="0.25"/>
    <row r="729" x14ac:dyDescent="0.25"/>
    <row r="730" x14ac:dyDescent="0.25"/>
    <row r="731" x14ac:dyDescent="0.25"/>
    <row r="732" x14ac:dyDescent="0.25"/>
    <row r="733" x14ac:dyDescent="0.25"/>
    <row r="734" x14ac:dyDescent="0.25"/>
    <row r="735" x14ac:dyDescent="0.25"/>
    <row r="736" x14ac:dyDescent="0.25"/>
  </sheetData>
  <sheetProtection algorithmName="SHA-512" hashValue="h8FsGjg2H+m6Jg94QMY3n1WiFfjQ8Ls1q98zr2mOWZUkk1bFYcCS2UnnbCD171gkrKjPvZHmIaPCdyMjMie7Eg==" saltValue="/D7uOYapb6lJP5EwCt7Qrw==" spinCount="100000" sheet="1" objects="1" scenarios="1" formatCells="0"/>
  <mergeCells count="118">
    <mergeCell ref="K288:L288"/>
    <mergeCell ref="E268:M268"/>
    <mergeCell ref="B23:C23"/>
    <mergeCell ref="B146:C146"/>
    <mergeCell ref="M269:M270"/>
    <mergeCell ref="M288:M289"/>
    <mergeCell ref="B153:C153"/>
    <mergeCell ref="D192:E192"/>
    <mergeCell ref="B166:C166"/>
    <mergeCell ref="B155:C155"/>
    <mergeCell ref="D165:E165"/>
    <mergeCell ref="F165:G165"/>
    <mergeCell ref="H165:I165"/>
    <mergeCell ref="J165:K165"/>
    <mergeCell ref="L165:M165"/>
    <mergeCell ref="D23:E23"/>
    <mergeCell ref="F23:G23"/>
    <mergeCell ref="H23:I23"/>
    <mergeCell ref="J23:K23"/>
    <mergeCell ref="L23:M23"/>
    <mergeCell ref="E211:M211"/>
    <mergeCell ref="B162:C162"/>
    <mergeCell ref="B137:C137"/>
    <mergeCell ref="F192:G192"/>
    <mergeCell ref="C285:D285"/>
    <mergeCell ref="V136:W136"/>
    <mergeCell ref="K269:L269"/>
    <mergeCell ref="T165:U165"/>
    <mergeCell ref="V165:W165"/>
    <mergeCell ref="T192:U192"/>
    <mergeCell ref="V192:W192"/>
    <mergeCell ref="N165:O165"/>
    <mergeCell ref="P165:Q165"/>
    <mergeCell ref="C247:D247"/>
    <mergeCell ref="B251:C251"/>
    <mergeCell ref="M212:M213"/>
    <mergeCell ref="B144:C144"/>
    <mergeCell ref="D136:E136"/>
    <mergeCell ref="F136:G136"/>
    <mergeCell ref="H136:I136"/>
    <mergeCell ref="J136:K136"/>
    <mergeCell ref="L136:M136"/>
    <mergeCell ref="K250:L250"/>
    <mergeCell ref="K231:L231"/>
    <mergeCell ref="E249:M249"/>
    <mergeCell ref="K212:L212"/>
    <mergeCell ref="H192:I192"/>
    <mergeCell ref="B270:C270"/>
    <mergeCell ref="AF136:AH136"/>
    <mergeCell ref="AF146:AH146"/>
    <mergeCell ref="AF155:AH155"/>
    <mergeCell ref="M231:M232"/>
    <mergeCell ref="C9:N9"/>
    <mergeCell ref="C13:N13"/>
    <mergeCell ref="B16:N16"/>
    <mergeCell ref="E15:N15"/>
    <mergeCell ref="B213:C213"/>
    <mergeCell ref="B15:D15"/>
    <mergeCell ref="B232:C232"/>
    <mergeCell ref="B24:C24"/>
    <mergeCell ref="AB23:AC23"/>
    <mergeCell ref="AD23:AE23"/>
    <mergeCell ref="D21:AE21"/>
    <mergeCell ref="N23:O23"/>
    <mergeCell ref="P23:Q23"/>
    <mergeCell ref="R23:S23"/>
    <mergeCell ref="T23:U23"/>
    <mergeCell ref="V23:W23"/>
    <mergeCell ref="X23:Y23"/>
    <mergeCell ref="J18:N19"/>
    <mergeCell ref="Z23:AA23"/>
    <mergeCell ref="J192:K192"/>
    <mergeCell ref="M250:M251"/>
    <mergeCell ref="Z192:AA192"/>
    <mergeCell ref="AB192:AC192"/>
    <mergeCell ref="AB165:AC165"/>
    <mergeCell ref="X136:Y136"/>
    <mergeCell ref="Z136:AA136"/>
    <mergeCell ref="AB136:AC136"/>
    <mergeCell ref="AD136:AE136"/>
    <mergeCell ref="N136:O136"/>
    <mergeCell ref="P136:Q136"/>
    <mergeCell ref="R136:S136"/>
    <mergeCell ref="T136:U136"/>
    <mergeCell ref="AD165:AE165"/>
    <mergeCell ref="P192:Q192"/>
    <mergeCell ref="R192:S192"/>
    <mergeCell ref="N192:O192"/>
    <mergeCell ref="AD192:AE192"/>
    <mergeCell ref="X165:Y165"/>
    <mergeCell ref="Z165:AA165"/>
    <mergeCell ref="X192:Y192"/>
    <mergeCell ref="R165:S165"/>
    <mergeCell ref="L192:M192"/>
    <mergeCell ref="C11:N11"/>
    <mergeCell ref="C331:C333"/>
    <mergeCell ref="D331:H331"/>
    <mergeCell ref="I331:O331"/>
    <mergeCell ref="N332:O332"/>
    <mergeCell ref="C342:C344"/>
    <mergeCell ref="D342:H342"/>
    <mergeCell ref="I342:O342"/>
    <mergeCell ref="N343:O343"/>
    <mergeCell ref="B209:C209"/>
    <mergeCell ref="E230:M230"/>
    <mergeCell ref="E287:M287"/>
    <mergeCell ref="C320:C322"/>
    <mergeCell ref="D308:K308"/>
    <mergeCell ref="L308:R308"/>
    <mergeCell ref="D320:H320"/>
    <mergeCell ref="I320:O320"/>
    <mergeCell ref="N321:O321"/>
    <mergeCell ref="Q309:R309"/>
    <mergeCell ref="C308:C310"/>
    <mergeCell ref="C228:D228"/>
    <mergeCell ref="B289:C289"/>
    <mergeCell ref="C304:D304"/>
    <mergeCell ref="C266:D266"/>
  </mergeCells>
  <phoneticPr fontId="0" type="noConversion"/>
  <pageMargins left="0.7" right="0.7" top="0.75" bottom="0.75" header="0.3" footer="0.3"/>
  <pageSetup paperSize="7" scale="90" orientation="landscape" r:id="rId1"/>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theme="8" tint="-0.499984740745262"/>
  </sheetPr>
  <dimension ref="A1:S53"/>
  <sheetViews>
    <sheetView zoomScale="85" zoomScaleNormal="85" workbookViewId="0">
      <pane ySplit="7" topLeftCell="A8" activePane="bottomLeft" state="frozen"/>
      <selection pane="bottomLeft" activeCell="L7" sqref="L7"/>
    </sheetView>
  </sheetViews>
  <sheetFormatPr baseColWidth="10" defaultColWidth="0" defaultRowHeight="15" zeroHeight="1" x14ac:dyDescent="0.25"/>
  <cols>
    <col min="1" max="1" width="2.7109375" style="11" customWidth="1"/>
    <col min="2" max="2" width="16.28515625" style="11" customWidth="1"/>
    <col min="3" max="3" width="22" style="11" customWidth="1"/>
    <col min="4" max="4" width="10.5703125" style="11" bestFit="1" customWidth="1"/>
    <col min="5" max="5" width="18.28515625" style="11" customWidth="1"/>
    <col min="6" max="6" width="15.140625" style="11" customWidth="1"/>
    <col min="7" max="7" width="10.140625" style="11" customWidth="1"/>
    <col min="8" max="8" width="12.42578125" style="11" bestFit="1" customWidth="1"/>
    <col min="9" max="9" width="10.5703125" style="11" customWidth="1"/>
    <col min="10" max="10" width="12.7109375" style="11" bestFit="1" customWidth="1"/>
    <col min="11" max="11" width="15.140625" style="11" bestFit="1" customWidth="1"/>
    <col min="12" max="12" width="35.140625" style="11" customWidth="1"/>
    <col min="13" max="13" width="5.28515625" style="11" customWidth="1"/>
    <col min="14" max="14" width="16.42578125" style="11" hidden="1" customWidth="1"/>
    <col min="15" max="15" width="16.5703125" style="11" hidden="1" customWidth="1"/>
    <col min="16" max="16" width="18.42578125" style="11" hidden="1" customWidth="1"/>
    <col min="17" max="17" width="20" style="11" hidden="1" customWidth="1"/>
    <col min="18" max="19" width="0" style="11" hidden="1" customWidth="1"/>
    <col min="20" max="16384" width="11.42578125" style="11" hidden="1"/>
  </cols>
  <sheetData>
    <row r="1" spans="1:18" s="4" customFormat="1" x14ac:dyDescent="0.25">
      <c r="A1" s="357"/>
      <c r="B1" s="357"/>
      <c r="C1" s="357"/>
      <c r="D1" s="357"/>
      <c r="E1" s="357"/>
      <c r="F1" s="357"/>
      <c r="G1" s="357"/>
      <c r="H1" s="357"/>
      <c r="I1" s="357"/>
      <c r="J1" s="357"/>
      <c r="K1" s="357"/>
      <c r="L1" s="357"/>
      <c r="M1" s="357"/>
    </row>
    <row r="2" spans="1:18" s="4" customFormat="1" x14ac:dyDescent="0.25">
      <c r="A2" s="357"/>
      <c r="B2" s="375"/>
      <c r="C2" s="375"/>
      <c r="D2" s="375"/>
      <c r="E2" s="375"/>
      <c r="F2" s="375"/>
      <c r="G2" s="375"/>
      <c r="H2" s="357"/>
      <c r="I2" s="357"/>
      <c r="J2" s="358" t="s">
        <v>4</v>
      </c>
      <c r="K2" s="358" t="s">
        <v>9</v>
      </c>
      <c r="L2" s="357"/>
      <c r="M2" s="357"/>
    </row>
    <row r="3" spans="1:18" s="4" customFormat="1" x14ac:dyDescent="0.25">
      <c r="A3" s="357"/>
      <c r="B3" s="375"/>
      <c r="C3" s="375"/>
      <c r="D3" s="375"/>
      <c r="E3" s="375"/>
      <c r="F3" s="375"/>
      <c r="G3" s="375"/>
      <c r="H3" s="357"/>
      <c r="I3" s="357"/>
      <c r="J3" s="358" t="s">
        <v>6</v>
      </c>
      <c r="K3" s="358">
        <v>6</v>
      </c>
      <c r="L3" s="357"/>
      <c r="M3" s="357"/>
    </row>
    <row r="4" spans="1:18" s="4" customFormat="1" x14ac:dyDescent="0.25">
      <c r="A4" s="357"/>
      <c r="B4" s="375"/>
      <c r="C4" s="375"/>
      <c r="D4" s="375"/>
      <c r="E4" s="375"/>
      <c r="F4" s="375"/>
      <c r="G4" s="375"/>
      <c r="H4" s="357"/>
      <c r="I4" s="357"/>
      <c r="J4" s="358" t="s">
        <v>7</v>
      </c>
      <c r="K4" s="379">
        <v>43685</v>
      </c>
      <c r="L4" s="357"/>
      <c r="M4" s="357"/>
    </row>
    <row r="5" spans="1:18" s="4" customFormat="1" x14ac:dyDescent="0.25">
      <c r="A5" s="357"/>
      <c r="B5" s="357"/>
      <c r="C5" s="357"/>
      <c r="D5" s="357"/>
      <c r="E5" s="357"/>
      <c r="F5" s="357"/>
      <c r="G5" s="357"/>
      <c r="H5" s="357"/>
      <c r="I5" s="357"/>
      <c r="J5" s="358" t="s">
        <v>8</v>
      </c>
      <c r="K5" s="358" t="s">
        <v>103</v>
      </c>
      <c r="L5" s="357"/>
      <c r="M5" s="357"/>
    </row>
    <row r="6" spans="1:18" s="4" customFormat="1" x14ac:dyDescent="0.25">
      <c r="A6" s="357"/>
      <c r="B6" s="357"/>
      <c r="C6" s="357"/>
      <c r="D6" s="357"/>
      <c r="E6" s="357"/>
      <c r="F6" s="357"/>
      <c r="G6" s="357"/>
      <c r="H6" s="357"/>
      <c r="I6" s="357"/>
      <c r="J6" s="357"/>
      <c r="K6" s="357"/>
      <c r="L6" s="357"/>
      <c r="M6" s="357"/>
    </row>
    <row r="7" spans="1:18" s="4" customFormat="1" ht="33" customHeight="1" x14ac:dyDescent="0.25">
      <c r="A7" s="357"/>
      <c r="B7" s="376"/>
      <c r="C7" s="376"/>
      <c r="D7" s="376"/>
      <c r="E7" s="376"/>
      <c r="F7" s="376"/>
      <c r="G7" s="376"/>
      <c r="H7" s="376"/>
      <c r="I7" s="376"/>
      <c r="J7" s="376"/>
      <c r="K7" s="376"/>
      <c r="L7" s="357"/>
      <c r="M7" s="357"/>
    </row>
    <row r="8" spans="1:18" s="8" customFormat="1" x14ac:dyDescent="0.25">
      <c r="B8" s="10"/>
    </row>
    <row r="9" spans="1:18" s="47" customFormat="1" ht="30.95" customHeight="1" x14ac:dyDescent="0.25">
      <c r="B9" s="783" t="s">
        <v>1225</v>
      </c>
      <c r="C9" s="784"/>
      <c r="D9" s="662">
        <f>'PDI-01'!E13</f>
        <v>0</v>
      </c>
      <c r="E9" s="662"/>
      <c r="F9" s="662"/>
      <c r="G9" s="662"/>
      <c r="H9" s="662"/>
      <c r="I9" s="662"/>
      <c r="J9" s="662"/>
      <c r="K9" s="662"/>
      <c r="L9" s="662"/>
    </row>
    <row r="10" spans="1:18" s="47" customFormat="1" ht="6.75" customHeight="1" x14ac:dyDescent="0.25">
      <c r="B10" s="471"/>
      <c r="C10" s="471"/>
      <c r="D10" s="472"/>
      <c r="E10" s="472"/>
      <c r="F10" s="472"/>
      <c r="G10" s="472"/>
      <c r="H10" s="472"/>
      <c r="I10" s="472"/>
      <c r="J10" s="472"/>
      <c r="K10" s="472"/>
      <c r="L10" s="472"/>
    </row>
    <row r="11" spans="1:18" s="47" customFormat="1" ht="30.95" customHeight="1" x14ac:dyDescent="0.25">
      <c r="B11" s="783" t="s">
        <v>1225</v>
      </c>
      <c r="C11" s="784"/>
      <c r="D11" s="662">
        <f>'PDI-01'!E15</f>
        <v>0</v>
      </c>
      <c r="E11" s="662"/>
      <c r="F11" s="662"/>
      <c r="G11" s="662"/>
      <c r="H11" s="662"/>
      <c r="I11" s="662"/>
      <c r="J11" s="662"/>
      <c r="K11" s="662"/>
      <c r="L11" s="662"/>
    </row>
    <row r="12" spans="1:18" s="47" customFormat="1" ht="6.75" customHeight="1" x14ac:dyDescent="0.25">
      <c r="B12" s="48"/>
      <c r="C12" s="49"/>
      <c r="D12" s="49"/>
      <c r="E12" s="49"/>
      <c r="F12" s="49"/>
      <c r="G12" s="49"/>
    </row>
    <row r="13" spans="1:18" s="47" customFormat="1" ht="30.95" customHeight="1" x14ac:dyDescent="0.25">
      <c r="B13" s="783" t="s">
        <v>32</v>
      </c>
      <c r="C13" s="784"/>
      <c r="D13" s="662">
        <f>'PDI-01'!E11</f>
        <v>0</v>
      </c>
      <c r="E13" s="662"/>
      <c r="F13" s="662"/>
      <c r="G13" s="662"/>
      <c r="H13" s="662"/>
      <c r="I13" s="662"/>
      <c r="J13" s="662"/>
      <c r="K13" s="662"/>
      <c r="L13" s="662"/>
    </row>
    <row r="14" spans="1:18" s="50" customFormat="1" ht="22.5" customHeight="1" x14ac:dyDescent="0.3"/>
    <row r="15" spans="1:18" s="50" customFormat="1" ht="75.75" customHeight="1" x14ac:dyDescent="0.3">
      <c r="B15" s="589" t="s">
        <v>56</v>
      </c>
      <c r="C15" s="590"/>
      <c r="D15" s="788" t="s">
        <v>1234</v>
      </c>
      <c r="E15" s="789"/>
      <c r="F15" s="789"/>
      <c r="G15" s="789"/>
      <c r="H15" s="789"/>
      <c r="I15" s="789"/>
      <c r="J15" s="789"/>
      <c r="K15" s="789"/>
      <c r="L15" s="790"/>
    </row>
    <row r="16" spans="1:18" s="50" customFormat="1" ht="22.5" customHeight="1" x14ac:dyDescent="0.3">
      <c r="B16" s="626" t="s">
        <v>105</v>
      </c>
      <c r="C16" s="626"/>
      <c r="D16" s="626"/>
      <c r="E16" s="626"/>
      <c r="F16" s="626"/>
      <c r="G16" s="626"/>
      <c r="H16" s="626"/>
      <c r="I16" s="626"/>
      <c r="J16" s="626"/>
      <c r="K16" s="626"/>
      <c r="L16" s="626"/>
      <c r="N16" s="51"/>
      <c r="O16" s="51"/>
      <c r="P16" s="51"/>
      <c r="Q16" s="51"/>
      <c r="R16" s="51"/>
    </row>
    <row r="17" spans="2:18" s="50" customFormat="1" ht="15" customHeight="1" x14ac:dyDescent="0.3">
      <c r="B17" s="28"/>
      <c r="C17" s="28"/>
      <c r="D17" s="28"/>
      <c r="E17" s="28"/>
      <c r="F17" s="28"/>
      <c r="G17" s="28"/>
      <c r="H17" s="28"/>
      <c r="I17" s="28"/>
      <c r="J17" s="28"/>
      <c r="K17" s="28"/>
      <c r="L17" s="28"/>
      <c r="N17" s="51"/>
      <c r="O17" s="51"/>
      <c r="P17" s="51"/>
      <c r="Q17" s="51"/>
      <c r="R17" s="51"/>
    </row>
    <row r="18" spans="2:18" s="50" customFormat="1" ht="35.25" customHeight="1" x14ac:dyDescent="0.3">
      <c r="B18" s="785" t="s">
        <v>104</v>
      </c>
      <c r="C18" s="786"/>
      <c r="D18" s="786"/>
      <c r="E18" s="786"/>
      <c r="F18" s="786"/>
      <c r="G18" s="786"/>
      <c r="H18" s="786"/>
      <c r="I18" s="786"/>
      <c r="J18" s="786"/>
      <c r="K18" s="786"/>
      <c r="L18" s="787"/>
      <c r="N18" s="51"/>
      <c r="O18" s="51"/>
      <c r="P18" s="51"/>
      <c r="Q18" s="51"/>
      <c r="R18" s="51"/>
    </row>
    <row r="19" spans="2:18" s="50" customFormat="1" ht="21.75" customHeight="1" x14ac:dyDescent="0.3">
      <c r="B19" s="35"/>
      <c r="C19" s="35"/>
      <c r="D19" s="35"/>
      <c r="E19" s="35"/>
      <c r="F19" s="35"/>
      <c r="G19" s="35"/>
      <c r="H19" s="35"/>
      <c r="I19" s="35"/>
      <c r="J19" s="35"/>
      <c r="K19" s="35"/>
      <c r="N19" s="51"/>
      <c r="O19" s="51"/>
      <c r="P19" s="51"/>
      <c r="Q19" s="51"/>
      <c r="R19" s="51"/>
    </row>
    <row r="20" spans="2:18" s="50" customFormat="1" ht="33.75" customHeight="1" x14ac:dyDescent="0.3">
      <c r="B20" s="51"/>
      <c r="C20" s="29"/>
      <c r="D20" s="791" t="s">
        <v>71</v>
      </c>
      <c r="E20" s="791"/>
      <c r="F20" s="791"/>
      <c r="G20" s="792" t="s">
        <v>75</v>
      </c>
      <c r="H20" s="793"/>
      <c r="I20" s="794"/>
      <c r="J20" s="792" t="s">
        <v>79</v>
      </c>
      <c r="K20" s="794"/>
      <c r="L20" s="791" t="s">
        <v>82</v>
      </c>
      <c r="M20" s="51"/>
      <c r="N20" s="51"/>
      <c r="O20" s="51"/>
      <c r="P20" s="51"/>
      <c r="Q20" s="51"/>
      <c r="R20" s="51"/>
    </row>
    <row r="21" spans="2:18" s="50" customFormat="1" ht="33" x14ac:dyDescent="0.3">
      <c r="B21" s="52"/>
      <c r="C21" s="52"/>
      <c r="D21" s="566" t="s">
        <v>72</v>
      </c>
      <c r="E21" s="566" t="s">
        <v>73</v>
      </c>
      <c r="F21" s="566" t="s">
        <v>74</v>
      </c>
      <c r="G21" s="567" t="s">
        <v>76</v>
      </c>
      <c r="H21" s="567" t="s">
        <v>77</v>
      </c>
      <c r="I21" s="567" t="s">
        <v>78</v>
      </c>
      <c r="J21" s="567" t="s">
        <v>80</v>
      </c>
      <c r="K21" s="567" t="s">
        <v>81</v>
      </c>
      <c r="L21" s="791"/>
      <c r="M21" s="51"/>
      <c r="N21" s="51"/>
      <c r="O21" s="51"/>
      <c r="P21" s="51"/>
      <c r="Q21" s="51"/>
      <c r="R21" s="51"/>
    </row>
    <row r="22" spans="2:18" s="50" customFormat="1" ht="16.5" x14ac:dyDescent="0.3">
      <c r="B22" s="566" t="s">
        <v>57</v>
      </c>
      <c r="C22" s="386" t="s">
        <v>58</v>
      </c>
      <c r="D22" s="55"/>
      <c r="E22" s="55"/>
      <c r="F22" s="55"/>
      <c r="G22" s="55"/>
      <c r="H22" s="55"/>
      <c r="I22" s="55"/>
      <c r="J22" s="55"/>
      <c r="K22" s="55"/>
      <c r="L22" s="53"/>
      <c r="M22" s="51"/>
      <c r="N22" s="51"/>
      <c r="O22" s="51"/>
      <c r="P22" s="51"/>
      <c r="Q22" s="51"/>
      <c r="R22" s="51"/>
    </row>
    <row r="23" spans="2:18" s="50" customFormat="1" ht="16.5" x14ac:dyDescent="0.3">
      <c r="B23" s="591" t="s">
        <v>59</v>
      </c>
      <c r="C23" s="387" t="s">
        <v>60</v>
      </c>
      <c r="D23" s="55"/>
      <c r="E23" s="55"/>
      <c r="F23" s="55"/>
      <c r="G23" s="55"/>
      <c r="H23" s="55"/>
      <c r="I23" s="55"/>
      <c r="J23" s="56"/>
      <c r="K23" s="55"/>
      <c r="L23" s="53"/>
    </row>
    <row r="24" spans="2:18" s="50" customFormat="1" ht="16.5" x14ac:dyDescent="0.3">
      <c r="B24" s="592"/>
      <c r="C24" s="386" t="s">
        <v>61</v>
      </c>
      <c r="D24" s="55"/>
      <c r="E24" s="55"/>
      <c r="F24" s="55"/>
      <c r="G24" s="55"/>
      <c r="H24" s="55"/>
      <c r="I24" s="55"/>
      <c r="J24" s="55"/>
      <c r="K24" s="55"/>
      <c r="L24" s="53"/>
    </row>
    <row r="25" spans="2:18" s="50" customFormat="1" ht="16.5" x14ac:dyDescent="0.3">
      <c r="B25" s="666"/>
      <c r="C25" s="386" t="s">
        <v>62</v>
      </c>
      <c r="D25" s="56"/>
      <c r="E25" s="56"/>
      <c r="F25" s="55"/>
      <c r="G25" s="56"/>
      <c r="H25" s="56"/>
      <c r="I25" s="56"/>
      <c r="J25" s="56"/>
      <c r="K25" s="56"/>
      <c r="L25" s="53"/>
    </row>
    <row r="26" spans="2:18" s="50" customFormat="1" ht="16.5" x14ac:dyDescent="0.3">
      <c r="B26" s="591" t="s">
        <v>63</v>
      </c>
      <c r="C26" s="386" t="s">
        <v>64</v>
      </c>
      <c r="D26" s="56"/>
      <c r="E26" s="56"/>
      <c r="F26" s="55"/>
      <c r="G26" s="56"/>
      <c r="H26" s="56"/>
      <c r="I26" s="56"/>
      <c r="J26" s="56"/>
      <c r="K26" s="56"/>
      <c r="L26" s="53"/>
    </row>
    <row r="27" spans="2:18" s="50" customFormat="1" ht="16.5" x14ac:dyDescent="0.3">
      <c r="B27" s="592"/>
      <c r="C27" s="386" t="s">
        <v>65</v>
      </c>
      <c r="D27" s="56"/>
      <c r="E27" s="56"/>
      <c r="F27" s="55"/>
      <c r="G27" s="56"/>
      <c r="H27" s="56"/>
      <c r="I27" s="56"/>
      <c r="J27" s="56"/>
      <c r="K27" s="56"/>
      <c r="L27" s="53"/>
    </row>
    <row r="28" spans="2:18" s="50" customFormat="1" ht="16.5" x14ac:dyDescent="0.3">
      <c r="B28" s="626" t="s">
        <v>66</v>
      </c>
      <c r="C28" s="388" t="s">
        <v>67</v>
      </c>
      <c r="D28" s="56"/>
      <c r="E28" s="56"/>
      <c r="F28" s="55"/>
      <c r="G28" s="56"/>
      <c r="H28" s="56"/>
      <c r="I28" s="56"/>
      <c r="J28" s="56"/>
      <c r="K28" s="56"/>
      <c r="L28" s="53"/>
    </row>
    <row r="29" spans="2:18" s="50" customFormat="1" ht="20.25" customHeight="1" x14ac:dyDescent="0.3">
      <c r="B29" s="626"/>
      <c r="C29" s="386" t="s">
        <v>68</v>
      </c>
      <c r="D29" s="56"/>
      <c r="E29" s="56"/>
      <c r="F29" s="55"/>
      <c r="G29" s="56"/>
      <c r="H29" s="56"/>
      <c r="I29" s="56"/>
      <c r="J29" s="56"/>
      <c r="K29" s="56"/>
      <c r="L29" s="53"/>
    </row>
    <row r="30" spans="2:18" s="50" customFormat="1" ht="16.5" customHeight="1" x14ac:dyDescent="0.3">
      <c r="B30" s="566" t="s">
        <v>69</v>
      </c>
      <c r="C30" s="386" t="s">
        <v>70</v>
      </c>
      <c r="D30" s="56"/>
      <c r="E30" s="56"/>
      <c r="F30" s="55"/>
      <c r="G30" s="56"/>
      <c r="H30" s="56"/>
      <c r="I30" s="56"/>
      <c r="J30" s="56"/>
      <c r="K30" s="56"/>
      <c r="L30" s="53"/>
    </row>
    <row r="31" spans="2:18" s="50" customFormat="1" ht="59.25" customHeight="1" x14ac:dyDescent="0.3">
      <c r="B31" s="774" t="s">
        <v>1315</v>
      </c>
      <c r="C31" s="572" t="s">
        <v>1319</v>
      </c>
      <c r="D31" s="56"/>
      <c r="E31" s="56"/>
      <c r="F31" s="55"/>
      <c r="G31" s="56"/>
      <c r="H31" s="56"/>
      <c r="I31" s="56"/>
      <c r="J31" s="56"/>
      <c r="K31" s="56"/>
      <c r="L31" s="53"/>
    </row>
    <row r="32" spans="2:18" s="50" customFormat="1" ht="90.75" customHeight="1" x14ac:dyDescent="0.3">
      <c r="B32" s="775"/>
      <c r="C32" s="572" t="s">
        <v>1316</v>
      </c>
      <c r="D32" s="56"/>
      <c r="E32" s="56"/>
      <c r="F32" s="55"/>
      <c r="G32" s="56"/>
      <c r="H32" s="56"/>
      <c r="I32" s="56"/>
      <c r="J32" s="56"/>
      <c r="K32" s="56"/>
      <c r="L32" s="53"/>
    </row>
    <row r="33" spans="2:12" s="50" customFormat="1" ht="16.5" x14ac:dyDescent="0.3">
      <c r="B33" s="775"/>
      <c r="C33" s="572" t="s">
        <v>1320</v>
      </c>
      <c r="D33" s="56"/>
      <c r="E33" s="56"/>
      <c r="F33" s="55"/>
      <c r="G33" s="56"/>
      <c r="H33" s="56"/>
      <c r="I33" s="56"/>
      <c r="J33" s="56"/>
      <c r="K33" s="56"/>
      <c r="L33" s="53"/>
    </row>
    <row r="34" spans="2:12" s="50" customFormat="1" ht="70.5" customHeight="1" x14ac:dyDescent="0.3">
      <c r="B34" s="776"/>
      <c r="C34" s="572" t="s">
        <v>1321</v>
      </c>
      <c r="D34" s="56"/>
      <c r="E34" s="56"/>
      <c r="F34" s="55"/>
      <c r="G34" s="56"/>
      <c r="H34" s="56"/>
      <c r="I34" s="56"/>
      <c r="J34" s="56"/>
      <c r="K34" s="56"/>
      <c r="L34" s="53"/>
    </row>
    <row r="35" spans="2:12" s="50" customFormat="1" ht="16.5" x14ac:dyDescent="0.3">
      <c r="B35" s="54"/>
      <c r="C35" s="29"/>
      <c r="D35" s="51"/>
      <c r="E35" s="51"/>
      <c r="F35" s="51"/>
      <c r="G35" s="51"/>
      <c r="H35" s="51"/>
      <c r="I35" s="51"/>
      <c r="J35" s="51"/>
      <c r="K35" s="51"/>
      <c r="L35" s="51"/>
    </row>
    <row r="36" spans="2:12" s="50" customFormat="1" ht="31.5" customHeight="1" x14ac:dyDescent="0.3">
      <c r="B36" s="777" t="s">
        <v>1317</v>
      </c>
      <c r="C36" s="778"/>
      <c r="D36" s="778"/>
      <c r="E36" s="778"/>
      <c r="F36" s="778"/>
      <c r="G36" s="778"/>
      <c r="H36" s="779"/>
      <c r="I36" s="51"/>
      <c r="J36" s="780"/>
      <c r="K36" s="780"/>
      <c r="L36" s="780"/>
    </row>
    <row r="37" spans="2:12" s="50" customFormat="1" ht="34.5" customHeight="1" x14ac:dyDescent="0.3">
      <c r="B37" s="51"/>
      <c r="C37" s="29"/>
      <c r="D37" s="51"/>
      <c r="E37" s="51"/>
      <c r="F37" s="51"/>
      <c r="G37" s="51"/>
      <c r="H37" s="51"/>
      <c r="I37" s="51"/>
      <c r="J37" s="571"/>
      <c r="K37" s="571"/>
      <c r="L37" s="571"/>
    </row>
    <row r="38" spans="2:12" s="50" customFormat="1" ht="50.25" customHeight="1" x14ac:dyDescent="0.3">
      <c r="B38" s="773" t="s">
        <v>85</v>
      </c>
      <c r="C38" s="773"/>
      <c r="D38" s="773"/>
      <c r="E38" s="773"/>
      <c r="F38" s="773"/>
      <c r="G38" s="773"/>
      <c r="H38" s="56"/>
      <c r="I38" s="51"/>
      <c r="J38" s="781"/>
      <c r="K38" s="781"/>
      <c r="L38" s="571"/>
    </row>
    <row r="39" spans="2:12" s="50" customFormat="1" ht="30.75" customHeight="1" x14ac:dyDescent="0.3">
      <c r="B39" s="773" t="s">
        <v>86</v>
      </c>
      <c r="C39" s="773"/>
      <c r="D39" s="773"/>
      <c r="E39" s="773"/>
      <c r="F39" s="773"/>
      <c r="G39" s="773"/>
      <c r="H39" s="56"/>
      <c r="I39" s="51"/>
      <c r="J39" s="781"/>
      <c r="K39" s="781"/>
      <c r="L39" s="571"/>
    </row>
    <row r="40" spans="2:12" s="50" customFormat="1" ht="33.75" customHeight="1" x14ac:dyDescent="0.3">
      <c r="B40" s="773" t="s">
        <v>87</v>
      </c>
      <c r="C40" s="773"/>
      <c r="D40" s="773"/>
      <c r="E40" s="773"/>
      <c r="F40" s="773"/>
      <c r="G40" s="773"/>
      <c r="H40" s="56"/>
      <c r="I40" s="51"/>
      <c r="J40" s="51"/>
      <c r="K40" s="51"/>
      <c r="L40" s="51"/>
    </row>
    <row r="41" spans="2:12" s="50" customFormat="1" ht="49.5" customHeight="1" x14ac:dyDescent="0.3">
      <c r="B41" s="773" t="s">
        <v>88</v>
      </c>
      <c r="C41" s="773"/>
      <c r="D41" s="773"/>
      <c r="E41" s="773"/>
      <c r="F41" s="773"/>
      <c r="G41" s="773"/>
      <c r="H41" s="56"/>
      <c r="I41" s="51"/>
      <c r="J41" s="51"/>
      <c r="K41" s="51"/>
      <c r="L41" s="51"/>
    </row>
    <row r="42" spans="2:12" s="50" customFormat="1" ht="36" customHeight="1" x14ac:dyDescent="0.3">
      <c r="B42" s="773" t="s">
        <v>89</v>
      </c>
      <c r="C42" s="773"/>
      <c r="D42" s="773"/>
      <c r="E42" s="773"/>
      <c r="F42" s="773"/>
      <c r="G42" s="773"/>
      <c r="H42" s="56"/>
      <c r="I42" s="51"/>
      <c r="J42" s="51"/>
      <c r="K42" s="51"/>
      <c r="L42" s="51"/>
    </row>
    <row r="43" spans="2:12" s="50" customFormat="1" ht="49.5" customHeight="1" x14ac:dyDescent="0.3">
      <c r="B43" s="773" t="s">
        <v>90</v>
      </c>
      <c r="C43" s="773"/>
      <c r="D43" s="773"/>
      <c r="E43" s="773"/>
      <c r="F43" s="773"/>
      <c r="G43" s="773"/>
      <c r="H43" s="56"/>
      <c r="I43" s="51"/>
      <c r="J43" s="51"/>
      <c r="K43" s="51"/>
      <c r="L43" s="51"/>
    </row>
    <row r="44" spans="2:12" ht="16.5" x14ac:dyDescent="0.3">
      <c r="B44" s="773" t="s">
        <v>91</v>
      </c>
      <c r="C44" s="773"/>
      <c r="D44" s="773"/>
      <c r="E44" s="773"/>
      <c r="F44" s="773"/>
      <c r="G44" s="773"/>
      <c r="H44" s="56"/>
      <c r="I44" s="51"/>
      <c r="J44" s="51"/>
      <c r="K44" s="51"/>
      <c r="L44" s="51"/>
    </row>
    <row r="45" spans="2:12" ht="15" customHeight="1" x14ac:dyDescent="0.3">
      <c r="B45" s="773" t="s">
        <v>92</v>
      </c>
      <c r="C45" s="773"/>
      <c r="D45" s="773"/>
      <c r="E45" s="773"/>
      <c r="F45" s="773"/>
      <c r="G45" s="773"/>
      <c r="H45" s="56"/>
      <c r="I45" s="51"/>
      <c r="J45" s="51"/>
      <c r="K45" s="51"/>
      <c r="L45" s="51"/>
    </row>
    <row r="46" spans="2:12" ht="15" customHeight="1" x14ac:dyDescent="0.25">
      <c r="B46" s="782"/>
      <c r="C46" s="782"/>
      <c r="D46" s="782"/>
      <c r="E46" s="782"/>
      <c r="F46" s="782"/>
      <c r="G46" s="782"/>
      <c r="H46" s="12"/>
      <c r="I46" s="12"/>
      <c r="J46" s="12"/>
      <c r="K46" s="12"/>
      <c r="L46" s="12"/>
    </row>
    <row r="47" spans="2:12" ht="15" customHeight="1" x14ac:dyDescent="0.25">
      <c r="B47" s="773" t="s">
        <v>1318</v>
      </c>
      <c r="C47" s="773"/>
      <c r="D47" s="773"/>
      <c r="E47" s="773"/>
      <c r="F47" s="773"/>
      <c r="G47" s="773"/>
      <c r="H47" s="583"/>
    </row>
    <row r="48" spans="2:12" x14ac:dyDescent="0.25"/>
    <row r="49" hidden="1" x14ac:dyDescent="0.25"/>
    <row r="50" hidden="1" x14ac:dyDescent="0.25"/>
    <row r="51" hidden="1" x14ac:dyDescent="0.25"/>
    <row r="52" hidden="1" x14ac:dyDescent="0.25"/>
    <row r="53" hidden="1" x14ac:dyDescent="0.25"/>
  </sheetData>
  <sheetProtection algorithmName="SHA-512" hashValue="Bctq1nnvy1WawGkwcxLwrf9/FV1umvc8PZWk7ErFfWu4aOcQKtB3/49tmwTjW2MGijXTATrr+/Qi83/gu7EaXw==" saltValue="qZ5yJU4oOL/GqR4LKeawXw==" spinCount="100000" sheet="1" objects="1" scenarios="1" formatCells="0"/>
  <mergeCells count="32">
    <mergeCell ref="B26:B27"/>
    <mergeCell ref="B28:B29"/>
    <mergeCell ref="B40:G40"/>
    <mergeCell ref="B41:G41"/>
    <mergeCell ref="B42:G42"/>
    <mergeCell ref="D20:F20"/>
    <mergeCell ref="G20:I20"/>
    <mergeCell ref="J20:K20"/>
    <mergeCell ref="L20:L21"/>
    <mergeCell ref="B23:B25"/>
    <mergeCell ref="B9:C9"/>
    <mergeCell ref="B13:C13"/>
    <mergeCell ref="B18:L18"/>
    <mergeCell ref="D9:L9"/>
    <mergeCell ref="D13:L13"/>
    <mergeCell ref="B11:C11"/>
    <mergeCell ref="D11:L11"/>
    <mergeCell ref="B15:C15"/>
    <mergeCell ref="D15:L15"/>
    <mergeCell ref="B16:L16"/>
    <mergeCell ref="B47:G47"/>
    <mergeCell ref="B31:B34"/>
    <mergeCell ref="B36:H36"/>
    <mergeCell ref="J36:L36"/>
    <mergeCell ref="J38:K38"/>
    <mergeCell ref="J39:K39"/>
    <mergeCell ref="B39:G39"/>
    <mergeCell ref="B38:G38"/>
    <mergeCell ref="B43:G43"/>
    <mergeCell ref="B44:G44"/>
    <mergeCell ref="B45:G45"/>
    <mergeCell ref="B46:G46"/>
  </mergeCells>
  <phoneticPr fontId="0" type="noConversion"/>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theme="8" tint="-0.499984740745262"/>
  </sheetPr>
  <dimension ref="A1:R21"/>
  <sheetViews>
    <sheetView zoomScale="80" zoomScaleNormal="80" workbookViewId="0">
      <pane ySplit="7" topLeftCell="A8" activePane="bottomLeft" state="frozen"/>
      <selection pane="bottomLeft" activeCell="H3" sqref="H3"/>
    </sheetView>
  </sheetViews>
  <sheetFormatPr baseColWidth="10" defaultColWidth="0" defaultRowHeight="16.5" zeroHeight="1" x14ac:dyDescent="0.3"/>
  <cols>
    <col min="1" max="1" width="24.5703125" style="50" customWidth="1"/>
    <col min="2" max="2" width="16.28515625" style="50" customWidth="1"/>
    <col min="3" max="3" width="19.42578125" style="50" customWidth="1"/>
    <col min="4" max="4" width="15.42578125" style="50" customWidth="1"/>
    <col min="5" max="5" width="18.28515625" style="50" customWidth="1"/>
    <col min="6" max="6" width="15.140625" style="50" customWidth="1"/>
    <col min="7" max="7" width="14.42578125" style="50" customWidth="1"/>
    <col min="8" max="8" width="19.28515625" style="50" customWidth="1"/>
    <col min="9" max="9" width="10.85546875" style="50" bestFit="1" customWidth="1"/>
    <col min="10" max="10" width="11.7109375" style="50" customWidth="1"/>
    <col min="11" max="11" width="13.42578125" style="50" hidden="1" customWidth="1"/>
    <col min="12" max="12" width="35.140625" style="50" hidden="1" customWidth="1"/>
    <col min="13" max="13" width="19.42578125" style="50" hidden="1" customWidth="1"/>
    <col min="14" max="14" width="16.42578125" style="50" hidden="1" customWidth="1"/>
    <col min="15" max="15" width="16.5703125" style="50" hidden="1" customWidth="1"/>
    <col min="16" max="16" width="18.42578125" style="50" hidden="1" customWidth="1"/>
    <col min="17" max="17" width="20" style="50" hidden="1" customWidth="1"/>
    <col min="18" max="16384" width="11.42578125" style="50" hidden="1"/>
  </cols>
  <sheetData>
    <row r="1" spans="1:18" s="4" customFormat="1" ht="15" x14ac:dyDescent="0.25">
      <c r="A1" s="357"/>
      <c r="B1" s="357"/>
      <c r="C1" s="357"/>
      <c r="D1" s="357"/>
      <c r="E1" s="357"/>
      <c r="F1" s="357"/>
      <c r="G1" s="357"/>
      <c r="H1" s="357"/>
      <c r="I1" s="357"/>
      <c r="J1" s="357"/>
    </row>
    <row r="2" spans="1:18" s="4" customFormat="1" ht="15" x14ac:dyDescent="0.25">
      <c r="A2" s="357"/>
      <c r="B2" s="357"/>
      <c r="C2" s="357"/>
      <c r="D2" s="357"/>
      <c r="E2" s="357"/>
      <c r="F2" s="357"/>
      <c r="G2" s="357"/>
      <c r="H2" s="358" t="s">
        <v>4</v>
      </c>
      <c r="I2" s="358" t="s">
        <v>9</v>
      </c>
      <c r="J2" s="357"/>
    </row>
    <row r="3" spans="1:18" s="4" customFormat="1" ht="15" x14ac:dyDescent="0.25">
      <c r="A3" s="357"/>
      <c r="B3" s="375"/>
      <c r="C3" s="375"/>
      <c r="D3" s="375"/>
      <c r="E3" s="375"/>
      <c r="F3" s="375"/>
      <c r="G3" s="357"/>
      <c r="H3" s="358" t="s">
        <v>6</v>
      </c>
      <c r="I3" s="358">
        <v>6</v>
      </c>
      <c r="J3" s="357"/>
    </row>
    <row r="4" spans="1:18" s="4" customFormat="1" ht="15" x14ac:dyDescent="0.25">
      <c r="A4" s="357"/>
      <c r="B4" s="375"/>
      <c r="C4" s="375"/>
      <c r="D4" s="375"/>
      <c r="E4" s="375"/>
      <c r="F4" s="375"/>
      <c r="G4" s="357"/>
      <c r="H4" s="358" t="s">
        <v>7</v>
      </c>
      <c r="I4" s="379">
        <v>43685</v>
      </c>
      <c r="J4" s="357"/>
    </row>
    <row r="5" spans="1:18" s="4" customFormat="1" ht="15" x14ac:dyDescent="0.25">
      <c r="A5" s="357"/>
      <c r="B5" s="375"/>
      <c r="C5" s="375"/>
      <c r="D5" s="375"/>
      <c r="E5" s="375"/>
      <c r="F5" s="375"/>
      <c r="G5" s="357"/>
      <c r="H5" s="358" t="s">
        <v>8</v>
      </c>
      <c r="I5" s="358" t="s">
        <v>106</v>
      </c>
      <c r="J5" s="357"/>
    </row>
    <row r="6" spans="1:18" s="4" customFormat="1" ht="15" x14ac:dyDescent="0.25">
      <c r="A6" s="357"/>
      <c r="B6" s="357"/>
      <c r="C6" s="357"/>
      <c r="D6" s="357"/>
      <c r="E6" s="357"/>
      <c r="F6" s="357"/>
      <c r="G6" s="357"/>
      <c r="H6" s="357"/>
      <c r="I6" s="357"/>
      <c r="J6" s="357"/>
    </row>
    <row r="7" spans="1:18" s="4" customFormat="1" ht="31.5" customHeight="1" x14ac:dyDescent="0.25">
      <c r="A7" s="357"/>
      <c r="B7" s="376"/>
      <c r="C7" s="376"/>
      <c r="D7" s="376"/>
      <c r="E7" s="376"/>
      <c r="F7" s="376"/>
      <c r="G7" s="376"/>
      <c r="H7" s="376"/>
      <c r="I7" s="376"/>
      <c r="J7" s="357"/>
      <c r="K7" s="5"/>
    </row>
    <row r="8" spans="1:18" s="8" customFormat="1" ht="15" x14ac:dyDescent="0.25">
      <c r="B8" s="10"/>
    </row>
    <row r="9" spans="1:18" s="47" customFormat="1" ht="30.95" customHeight="1" x14ac:dyDescent="0.25">
      <c r="B9" s="783" t="s">
        <v>1225</v>
      </c>
      <c r="C9" s="784"/>
      <c r="D9" s="662">
        <f>'PDI-01'!E13</f>
        <v>0</v>
      </c>
      <c r="E9" s="662"/>
      <c r="F9" s="662"/>
      <c r="G9" s="662"/>
      <c r="H9" s="662"/>
    </row>
    <row r="10" spans="1:18" s="47" customFormat="1" ht="6.75" customHeight="1" x14ac:dyDescent="0.25">
      <c r="B10" s="471"/>
      <c r="C10" s="472"/>
      <c r="D10" s="472"/>
      <c r="E10" s="472"/>
      <c r="F10" s="472"/>
      <c r="G10" s="472"/>
      <c r="H10" s="472"/>
    </row>
    <row r="11" spans="1:18" s="47" customFormat="1" ht="30.95" customHeight="1" x14ac:dyDescent="0.25">
      <c r="B11" s="783" t="s">
        <v>1277</v>
      </c>
      <c r="C11" s="784"/>
      <c r="D11" s="662">
        <f>'PDI-01'!E15</f>
        <v>0</v>
      </c>
      <c r="E11" s="662"/>
      <c r="F11" s="662"/>
      <c r="G11" s="662"/>
      <c r="H11" s="662"/>
    </row>
    <row r="12" spans="1:18" s="47" customFormat="1" ht="6.75" customHeight="1" x14ac:dyDescent="0.25">
      <c r="B12" s="48"/>
      <c r="C12" s="49"/>
      <c r="D12" s="49"/>
      <c r="E12" s="49"/>
      <c r="F12" s="49"/>
      <c r="G12" s="49"/>
    </row>
    <row r="13" spans="1:18" s="47" customFormat="1" ht="30.95" customHeight="1" x14ac:dyDescent="0.25">
      <c r="B13" s="783" t="s">
        <v>32</v>
      </c>
      <c r="C13" s="784"/>
      <c r="D13" s="662">
        <f>'PDI-01'!E11</f>
        <v>0</v>
      </c>
      <c r="E13" s="662"/>
      <c r="F13" s="662"/>
      <c r="G13" s="662"/>
      <c r="H13" s="662"/>
    </row>
    <row r="14" spans="1:18" ht="29.25" customHeight="1" x14ac:dyDescent="0.3">
      <c r="B14" s="57"/>
      <c r="C14" s="57"/>
      <c r="D14" s="57"/>
      <c r="E14" s="57"/>
      <c r="F14" s="57"/>
      <c r="G14" s="57"/>
      <c r="H14" s="57"/>
    </row>
    <row r="15" spans="1:18" ht="84.75" customHeight="1" x14ac:dyDescent="0.3">
      <c r="B15" s="795" t="s">
        <v>93</v>
      </c>
      <c r="C15" s="604"/>
      <c r="D15" s="797" t="s">
        <v>1093</v>
      </c>
      <c r="E15" s="798"/>
      <c r="F15" s="798"/>
      <c r="G15" s="798"/>
      <c r="H15" s="799"/>
    </row>
    <row r="16" spans="1:18" ht="27" customHeight="1" x14ac:dyDescent="0.3">
      <c r="B16" s="626" t="s">
        <v>94</v>
      </c>
      <c r="C16" s="626"/>
      <c r="D16" s="626"/>
      <c r="E16" s="626"/>
      <c r="F16" s="626"/>
      <c r="G16" s="626"/>
      <c r="H16" s="626"/>
      <c r="I16" s="54"/>
      <c r="J16" s="54"/>
      <c r="K16" s="54"/>
      <c r="L16" s="54"/>
      <c r="M16" s="51"/>
      <c r="N16" s="51"/>
      <c r="O16" s="51"/>
      <c r="P16" s="51"/>
      <c r="Q16" s="51"/>
      <c r="R16" s="51"/>
    </row>
    <row r="17" spans="2:18" ht="11.25" customHeight="1" x14ac:dyDescent="0.3">
      <c r="B17" s="28"/>
      <c r="C17" s="28"/>
      <c r="D17" s="28"/>
      <c r="E17" s="28"/>
      <c r="F17" s="28"/>
      <c r="G17" s="28"/>
      <c r="H17" s="28"/>
      <c r="I17" s="35"/>
      <c r="J17" s="35"/>
      <c r="K17" s="35"/>
      <c r="N17" s="51"/>
      <c r="O17" s="51"/>
      <c r="P17" s="51"/>
      <c r="Q17" s="51"/>
      <c r="R17" s="51"/>
    </row>
    <row r="18" spans="2:18" ht="118.5" customHeight="1" x14ac:dyDescent="0.3">
      <c r="B18" s="626" t="s">
        <v>96</v>
      </c>
      <c r="C18" s="626"/>
      <c r="D18" s="796"/>
      <c r="E18" s="796"/>
      <c r="F18" s="796"/>
      <c r="G18" s="796"/>
      <c r="H18" s="796"/>
    </row>
    <row r="19" spans="2:18" ht="62.25" customHeight="1" x14ac:dyDescent="0.3">
      <c r="B19" s="626" t="s">
        <v>95</v>
      </c>
      <c r="C19" s="626"/>
      <c r="D19" s="796"/>
      <c r="E19" s="796"/>
      <c r="F19" s="796"/>
      <c r="G19" s="796"/>
      <c r="H19" s="796"/>
    </row>
    <row r="20" spans="2:18" x14ac:dyDescent="0.3"/>
    <row r="21" spans="2:18" x14ac:dyDescent="0.3"/>
  </sheetData>
  <sheetProtection algorithmName="SHA-512" hashValue="UGq6+rdzK1fzmEwjb0586r5qByZAQ1rVVv/RTeqjlbuYwehGr0UZBaQEqR4sVSBqxzADg07hBh2pTia2xHodzg==" saltValue="pHDrZCyO+pOn/nzytCXQ3A==" spinCount="100000" sheet="1" objects="1" scenarios="1" formatCells="0"/>
  <mergeCells count="13">
    <mergeCell ref="B19:C19"/>
    <mergeCell ref="D19:H19"/>
    <mergeCell ref="D15:H15"/>
    <mergeCell ref="B16:H16"/>
    <mergeCell ref="B18:C18"/>
    <mergeCell ref="D18:H18"/>
    <mergeCell ref="D13:H13"/>
    <mergeCell ref="D9:H9"/>
    <mergeCell ref="B9:C9"/>
    <mergeCell ref="B13:C13"/>
    <mergeCell ref="B15:C15"/>
    <mergeCell ref="B11:C11"/>
    <mergeCell ref="D11:H11"/>
  </mergeCells>
  <phoneticPr fontId="0" type="noConversion"/>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tabColor theme="8" tint="-0.499984740745262"/>
  </sheetPr>
  <dimension ref="A1:Q184"/>
  <sheetViews>
    <sheetView zoomScale="60" zoomScaleNormal="60" workbookViewId="0">
      <pane xSplit="1" ySplit="13" topLeftCell="B110" activePane="bottomRight" state="frozen"/>
      <selection pane="topRight" activeCell="B1" sqref="B1"/>
      <selection pane="bottomLeft" activeCell="A14" sqref="A14"/>
      <selection pane="bottomRight" activeCell="Q10" sqref="Q10"/>
    </sheetView>
  </sheetViews>
  <sheetFormatPr baseColWidth="10" defaultColWidth="0" defaultRowHeight="15" zeroHeight="1" x14ac:dyDescent="0.25"/>
  <cols>
    <col min="1" max="1" width="8.42578125" style="17" customWidth="1"/>
    <col min="2" max="2" width="30.42578125" style="17" customWidth="1"/>
    <col min="3" max="4" width="13.85546875" style="17" customWidth="1"/>
    <col min="5" max="6" width="30.42578125" style="17" customWidth="1"/>
    <col min="7" max="7" width="37.28515625" style="17" customWidth="1"/>
    <col min="8" max="8" width="13.7109375" style="17" customWidth="1"/>
    <col min="9" max="9" width="14.140625" style="17" customWidth="1"/>
    <col min="10" max="10" width="37.28515625" style="17" customWidth="1"/>
    <col min="11" max="11" width="27" style="17" customWidth="1"/>
    <col min="12" max="12" width="39" style="336" customWidth="1"/>
    <col min="13" max="13" width="12" style="17" customWidth="1"/>
    <col min="14" max="14" width="19" style="17" customWidth="1"/>
    <col min="15" max="15" width="23.5703125" style="17" customWidth="1"/>
    <col min="16" max="16" width="30" style="17" customWidth="1"/>
    <col min="17" max="17" width="34.28515625" style="17" customWidth="1"/>
    <col min="18" max="16384" width="0" style="17" hidden="1"/>
  </cols>
  <sheetData>
    <row r="1" spans="1:17" s="4" customFormat="1" x14ac:dyDescent="0.25">
      <c r="A1" s="357"/>
      <c r="B1" s="357"/>
      <c r="C1" s="357"/>
      <c r="D1" s="357"/>
      <c r="E1" s="357"/>
      <c r="F1" s="357"/>
      <c r="G1" s="357"/>
      <c r="H1" s="357"/>
      <c r="I1" s="357"/>
      <c r="J1" s="357"/>
      <c r="K1" s="357"/>
      <c r="L1" s="381"/>
      <c r="M1" s="357"/>
      <c r="N1" s="357"/>
      <c r="O1" s="357"/>
      <c r="P1" s="357"/>
      <c r="Q1" s="357"/>
    </row>
    <row r="2" spans="1:17" s="4" customFormat="1" x14ac:dyDescent="0.25">
      <c r="A2" s="357"/>
      <c r="B2" s="357"/>
      <c r="C2" s="357"/>
      <c r="D2" s="357"/>
      <c r="E2" s="357"/>
      <c r="F2" s="357"/>
      <c r="G2" s="357"/>
      <c r="H2" s="375"/>
      <c r="I2" s="375"/>
      <c r="J2" s="375"/>
      <c r="K2" s="375"/>
      <c r="L2" s="358" t="s">
        <v>4</v>
      </c>
      <c r="M2" s="358" t="s">
        <v>9</v>
      </c>
      <c r="N2" s="357"/>
      <c r="O2" s="357"/>
      <c r="P2" s="357"/>
      <c r="Q2" s="357"/>
    </row>
    <row r="3" spans="1:17" s="4" customFormat="1" x14ac:dyDescent="0.25">
      <c r="A3" s="357"/>
      <c r="B3" s="357"/>
      <c r="C3" s="357"/>
      <c r="D3" s="357"/>
      <c r="E3" s="357"/>
      <c r="F3" s="357"/>
      <c r="G3" s="357"/>
      <c r="H3" s="375"/>
      <c r="I3" s="375"/>
      <c r="J3" s="375"/>
      <c r="K3" s="375"/>
      <c r="L3" s="358" t="s">
        <v>6</v>
      </c>
      <c r="M3" s="358">
        <v>4</v>
      </c>
      <c r="N3" s="357"/>
      <c r="O3" s="357"/>
      <c r="P3" s="357"/>
      <c r="Q3" s="357"/>
    </row>
    <row r="4" spans="1:17" s="4" customFormat="1" x14ac:dyDescent="0.25">
      <c r="A4" s="357"/>
      <c r="B4" s="357"/>
      <c r="C4" s="357"/>
      <c r="D4" s="357"/>
      <c r="E4" s="357"/>
      <c r="F4" s="357"/>
      <c r="G4" s="357"/>
      <c r="H4" s="375"/>
      <c r="I4" s="375"/>
      <c r="J4" s="375"/>
      <c r="K4" s="375"/>
      <c r="L4" s="358" t="s">
        <v>7</v>
      </c>
      <c r="M4" s="379">
        <v>42870</v>
      </c>
      <c r="N4" s="357"/>
      <c r="O4" s="357"/>
      <c r="P4" s="357"/>
      <c r="Q4" s="357"/>
    </row>
    <row r="5" spans="1:17" s="4" customFormat="1" x14ac:dyDescent="0.25">
      <c r="A5" s="357"/>
      <c r="B5" s="357"/>
      <c r="C5" s="357"/>
      <c r="D5" s="357"/>
      <c r="E5" s="357"/>
      <c r="F5" s="357"/>
      <c r="G5" s="357"/>
      <c r="H5" s="357"/>
      <c r="I5" s="357"/>
      <c r="J5" s="357"/>
      <c r="K5" s="357"/>
      <c r="L5" s="358" t="s">
        <v>8</v>
      </c>
      <c r="M5" s="358" t="s">
        <v>107</v>
      </c>
      <c r="N5" s="357"/>
      <c r="O5" s="357"/>
      <c r="P5" s="357"/>
      <c r="Q5" s="357"/>
    </row>
    <row r="6" spans="1:17" s="4" customFormat="1" ht="36" customHeight="1" x14ac:dyDescent="0.25">
      <c r="A6" s="357"/>
      <c r="B6" s="357"/>
      <c r="C6" s="357"/>
      <c r="D6" s="357"/>
      <c r="E6" s="357"/>
      <c r="F6" s="357"/>
      <c r="G6" s="357"/>
      <c r="H6" s="357"/>
      <c r="I6" s="357"/>
      <c r="J6" s="357"/>
      <c r="K6" s="357"/>
      <c r="L6" s="381"/>
      <c r="M6" s="357"/>
      <c r="N6" s="357"/>
      <c r="O6" s="357"/>
      <c r="P6" s="357"/>
      <c r="Q6" s="357"/>
    </row>
    <row r="7" spans="1:17" s="4" customFormat="1" ht="31.5" customHeight="1" x14ac:dyDescent="0.25">
      <c r="A7" s="357"/>
      <c r="B7" s="357"/>
      <c r="C7" s="357"/>
      <c r="D7" s="357"/>
      <c r="E7" s="357"/>
      <c r="F7" s="357"/>
      <c r="G7" s="357"/>
      <c r="H7" s="357"/>
      <c r="I7" s="357"/>
      <c r="J7" s="357"/>
      <c r="K7" s="357"/>
      <c r="L7" s="381"/>
      <c r="M7" s="357"/>
      <c r="N7" s="357"/>
      <c r="O7" s="357"/>
      <c r="P7" s="357"/>
      <c r="Q7" s="357"/>
    </row>
    <row r="8" spans="1:17" s="15" customFormat="1" ht="27" customHeight="1" x14ac:dyDescent="0.25">
      <c r="A8" s="14"/>
      <c r="B8" s="11"/>
      <c r="C8" s="11"/>
      <c r="D8" s="11"/>
      <c r="E8" s="11"/>
      <c r="F8" s="11"/>
      <c r="G8" s="11"/>
      <c r="H8" s="11"/>
      <c r="I8" s="11"/>
      <c r="J8" s="11"/>
      <c r="K8" s="11"/>
      <c r="L8" s="335"/>
      <c r="M8" s="11"/>
      <c r="N8" s="11"/>
      <c r="O8" s="11"/>
      <c r="P8" s="11"/>
      <c r="Q8" s="14"/>
    </row>
    <row r="9" spans="1:17" s="18" customFormat="1" ht="39.75" customHeight="1" x14ac:dyDescent="0.3">
      <c r="A9" s="58"/>
      <c r="B9" s="295" t="s">
        <v>27</v>
      </c>
      <c r="C9" s="705" t="s">
        <v>108</v>
      </c>
      <c r="D9" s="705"/>
      <c r="E9" s="705"/>
      <c r="F9" s="705"/>
      <c r="G9" s="705"/>
      <c r="H9" s="705"/>
      <c r="I9" s="705"/>
      <c r="J9" s="705"/>
      <c r="K9" s="705"/>
      <c r="L9" s="705"/>
      <c r="M9" s="705"/>
      <c r="N9" s="705"/>
      <c r="O9" s="705"/>
      <c r="P9" s="705"/>
      <c r="Q9" s="58"/>
    </row>
    <row r="10" spans="1:17" s="18" customFormat="1" ht="30.75" customHeight="1" x14ac:dyDescent="0.3">
      <c r="A10" s="58"/>
      <c r="B10" s="820" t="s">
        <v>26</v>
      </c>
      <c r="C10" s="821"/>
      <c r="D10" s="821"/>
      <c r="E10" s="821"/>
      <c r="F10" s="821"/>
      <c r="G10" s="821"/>
      <c r="H10" s="821"/>
      <c r="I10" s="821"/>
      <c r="J10" s="821"/>
      <c r="K10" s="821"/>
      <c r="L10" s="821"/>
      <c r="M10" s="821"/>
      <c r="N10" s="821"/>
      <c r="O10" s="821"/>
      <c r="P10" s="821"/>
      <c r="Q10" s="58"/>
    </row>
    <row r="11" spans="1:17" s="18" customFormat="1" ht="29.25" customHeight="1" x14ac:dyDescent="0.3">
      <c r="A11" s="58"/>
      <c r="B11" s="35"/>
      <c r="C11" s="35"/>
      <c r="D11" s="35"/>
      <c r="E11" s="35"/>
      <c r="F11" s="35"/>
      <c r="G11" s="35"/>
      <c r="H11" s="35"/>
      <c r="I11" s="35"/>
      <c r="J11" s="35"/>
      <c r="K11" s="35"/>
      <c r="L11" s="28"/>
      <c r="M11" s="50"/>
      <c r="N11" s="50"/>
      <c r="O11" s="50"/>
      <c r="P11" s="50"/>
      <c r="Q11" s="58"/>
    </row>
    <row r="12" spans="1:17" s="18" customFormat="1" ht="72" customHeight="1" x14ac:dyDescent="0.3">
      <c r="A12" s="58"/>
      <c r="B12" s="822" t="s">
        <v>12</v>
      </c>
      <c r="C12" s="822" t="s">
        <v>1052</v>
      </c>
      <c r="D12" s="822"/>
      <c r="E12" s="822" t="s">
        <v>23</v>
      </c>
      <c r="F12" s="822" t="s">
        <v>1053</v>
      </c>
      <c r="G12" s="822" t="s">
        <v>11</v>
      </c>
      <c r="H12" s="822" t="s">
        <v>29</v>
      </c>
      <c r="I12" s="822"/>
      <c r="J12" s="822" t="s">
        <v>23</v>
      </c>
      <c r="K12" s="822" t="s">
        <v>24</v>
      </c>
      <c r="L12" s="822" t="s">
        <v>38</v>
      </c>
      <c r="M12" s="822" t="s">
        <v>30</v>
      </c>
      <c r="N12" s="822"/>
      <c r="O12" s="822" t="s">
        <v>23</v>
      </c>
      <c r="P12" s="822" t="s">
        <v>25</v>
      </c>
      <c r="Q12" s="822" t="s">
        <v>1054</v>
      </c>
    </row>
    <row r="13" spans="1:17" s="18" customFormat="1" ht="28.5" customHeight="1" x14ac:dyDescent="0.3">
      <c r="A13" s="58"/>
      <c r="B13" s="823"/>
      <c r="C13" s="296" t="s">
        <v>21</v>
      </c>
      <c r="D13" s="296" t="s">
        <v>22</v>
      </c>
      <c r="E13" s="823"/>
      <c r="F13" s="823"/>
      <c r="G13" s="823"/>
      <c r="H13" s="296" t="s">
        <v>21</v>
      </c>
      <c r="I13" s="296" t="s">
        <v>22</v>
      </c>
      <c r="J13" s="823"/>
      <c r="K13" s="823"/>
      <c r="L13" s="823"/>
      <c r="M13" s="296" t="s">
        <v>21</v>
      </c>
      <c r="N13" s="296" t="s">
        <v>22</v>
      </c>
      <c r="O13" s="823"/>
      <c r="P13" s="823"/>
      <c r="Q13" s="823"/>
    </row>
    <row r="14" spans="1:17" s="18" customFormat="1" ht="60" customHeight="1" x14ac:dyDescent="0.3">
      <c r="A14" s="58"/>
      <c r="B14" s="816" t="s">
        <v>186</v>
      </c>
      <c r="C14" s="832"/>
      <c r="D14" s="832"/>
      <c r="E14" s="832"/>
      <c r="F14" s="832"/>
      <c r="G14" s="297" t="s">
        <v>195</v>
      </c>
      <c r="H14" s="298"/>
      <c r="I14" s="298"/>
      <c r="J14" s="298"/>
      <c r="K14" s="298"/>
      <c r="L14" s="299" t="s">
        <v>265</v>
      </c>
      <c r="M14" s="142"/>
      <c r="N14" s="142"/>
      <c r="O14" s="142"/>
      <c r="P14" s="142"/>
      <c r="Q14" s="311"/>
    </row>
    <row r="15" spans="1:17" s="18" customFormat="1" ht="81" customHeight="1" x14ac:dyDescent="0.3">
      <c r="A15" s="58"/>
      <c r="B15" s="816"/>
      <c r="C15" s="834"/>
      <c r="D15" s="834"/>
      <c r="E15" s="834"/>
      <c r="F15" s="834"/>
      <c r="G15" s="297" t="s">
        <v>196</v>
      </c>
      <c r="H15" s="298"/>
      <c r="I15" s="298"/>
      <c r="J15" s="298"/>
      <c r="K15" s="298"/>
      <c r="L15" s="299" t="s">
        <v>266</v>
      </c>
      <c r="M15" s="142"/>
      <c r="N15" s="142"/>
      <c r="O15" s="142"/>
      <c r="P15" s="142"/>
      <c r="Q15" s="311"/>
    </row>
    <row r="16" spans="1:17" s="18" customFormat="1" ht="81" customHeight="1" x14ac:dyDescent="0.3">
      <c r="A16" s="58"/>
      <c r="B16" s="816"/>
      <c r="C16" s="833"/>
      <c r="D16" s="833"/>
      <c r="E16" s="833"/>
      <c r="F16" s="833"/>
      <c r="G16" s="297" t="s">
        <v>0</v>
      </c>
      <c r="H16" s="298"/>
      <c r="I16" s="298"/>
      <c r="J16" s="298"/>
      <c r="K16" s="298"/>
      <c r="L16" s="299" t="s">
        <v>267</v>
      </c>
      <c r="M16" s="142"/>
      <c r="N16" s="142"/>
      <c r="O16" s="142"/>
      <c r="P16" s="142"/>
      <c r="Q16" s="311"/>
    </row>
    <row r="17" spans="1:17" s="18" customFormat="1" ht="81" customHeight="1" x14ac:dyDescent="0.3">
      <c r="A17" s="58"/>
      <c r="B17" s="816" t="s">
        <v>119</v>
      </c>
      <c r="C17" s="832"/>
      <c r="D17" s="832"/>
      <c r="E17" s="832"/>
      <c r="F17" s="832"/>
      <c r="G17" s="297" t="s">
        <v>1</v>
      </c>
      <c r="H17" s="298"/>
      <c r="I17" s="298"/>
      <c r="J17" s="298"/>
      <c r="K17" s="298"/>
      <c r="L17" s="299" t="s">
        <v>268</v>
      </c>
      <c r="M17" s="142"/>
      <c r="N17" s="142"/>
      <c r="O17" s="142"/>
      <c r="P17" s="142"/>
      <c r="Q17" s="311"/>
    </row>
    <row r="18" spans="1:17" s="18" customFormat="1" ht="81" customHeight="1" x14ac:dyDescent="0.3">
      <c r="A18" s="58"/>
      <c r="B18" s="816"/>
      <c r="C18" s="834"/>
      <c r="D18" s="834"/>
      <c r="E18" s="834"/>
      <c r="F18" s="834"/>
      <c r="G18" s="297" t="s">
        <v>120</v>
      </c>
      <c r="H18" s="298"/>
      <c r="I18" s="298"/>
      <c r="J18" s="298"/>
      <c r="K18" s="298"/>
      <c r="L18" s="299" t="s">
        <v>269</v>
      </c>
      <c r="M18" s="142"/>
      <c r="N18" s="142"/>
      <c r="O18" s="142"/>
      <c r="P18" s="142"/>
      <c r="Q18" s="311"/>
    </row>
    <row r="19" spans="1:17" s="18" customFormat="1" ht="81" customHeight="1" x14ac:dyDescent="0.3">
      <c r="A19" s="58"/>
      <c r="B19" s="816"/>
      <c r="C19" s="834"/>
      <c r="D19" s="834"/>
      <c r="E19" s="834"/>
      <c r="F19" s="834"/>
      <c r="G19" s="297" t="s">
        <v>197</v>
      </c>
      <c r="H19" s="298"/>
      <c r="I19" s="298"/>
      <c r="J19" s="298"/>
      <c r="K19" s="298"/>
      <c r="L19" s="299" t="s">
        <v>270</v>
      </c>
      <c r="M19" s="142"/>
      <c r="N19" s="142"/>
      <c r="O19" s="142"/>
      <c r="P19" s="142"/>
      <c r="Q19" s="311"/>
    </row>
    <row r="20" spans="1:17" s="18" customFormat="1" ht="60" customHeight="1" x14ac:dyDescent="0.3">
      <c r="A20" s="58"/>
      <c r="B20" s="816"/>
      <c r="C20" s="833"/>
      <c r="D20" s="833"/>
      <c r="E20" s="833"/>
      <c r="F20" s="833"/>
      <c r="G20" s="297" t="s">
        <v>121</v>
      </c>
      <c r="H20" s="298"/>
      <c r="I20" s="298"/>
      <c r="J20" s="298"/>
      <c r="K20" s="298"/>
      <c r="L20" s="299" t="s">
        <v>271</v>
      </c>
      <c r="M20" s="142"/>
      <c r="N20" s="142"/>
      <c r="O20" s="142"/>
      <c r="P20" s="142"/>
      <c r="Q20" s="311"/>
    </row>
    <row r="21" spans="1:17" s="18" customFormat="1" ht="60" customHeight="1" x14ac:dyDescent="0.3">
      <c r="A21" s="58"/>
      <c r="B21" s="830" t="s">
        <v>187</v>
      </c>
      <c r="C21" s="832"/>
      <c r="D21" s="832"/>
      <c r="E21" s="832"/>
      <c r="F21" s="832"/>
      <c r="G21" s="297" t="s">
        <v>122</v>
      </c>
      <c r="H21" s="298"/>
      <c r="I21" s="298"/>
      <c r="J21" s="298"/>
      <c r="K21" s="298"/>
      <c r="L21" s="299" t="s">
        <v>272</v>
      </c>
      <c r="M21" s="142"/>
      <c r="N21" s="142"/>
      <c r="O21" s="142"/>
      <c r="P21" s="142"/>
      <c r="Q21" s="311"/>
    </row>
    <row r="22" spans="1:17" s="18" customFormat="1" ht="60" customHeight="1" x14ac:dyDescent="0.3">
      <c r="A22" s="58"/>
      <c r="B22" s="831"/>
      <c r="C22" s="833"/>
      <c r="D22" s="833"/>
      <c r="E22" s="833"/>
      <c r="F22" s="833"/>
      <c r="G22" s="297" t="s">
        <v>192</v>
      </c>
      <c r="H22" s="298"/>
      <c r="I22" s="298"/>
      <c r="J22" s="298"/>
      <c r="K22" s="298"/>
      <c r="L22" s="299" t="s">
        <v>273</v>
      </c>
      <c r="M22" s="142"/>
      <c r="N22" s="142"/>
      <c r="O22" s="142"/>
      <c r="P22" s="142"/>
      <c r="Q22" s="311"/>
    </row>
    <row r="23" spans="1:17" s="18" customFormat="1" ht="60" customHeight="1" x14ac:dyDescent="0.3">
      <c r="A23" s="58"/>
      <c r="B23" s="830" t="s">
        <v>188</v>
      </c>
      <c r="C23" s="832"/>
      <c r="D23" s="832"/>
      <c r="E23" s="832"/>
      <c r="F23" s="832"/>
      <c r="G23" s="297" t="s">
        <v>193</v>
      </c>
      <c r="H23" s="298"/>
      <c r="I23" s="298"/>
      <c r="J23" s="298"/>
      <c r="K23" s="298"/>
      <c r="L23" s="300" t="s">
        <v>274</v>
      </c>
      <c r="M23" s="142"/>
      <c r="N23" s="142"/>
      <c r="O23" s="142"/>
      <c r="P23" s="142"/>
      <c r="Q23" s="311"/>
    </row>
    <row r="24" spans="1:17" s="18" customFormat="1" ht="60" customHeight="1" x14ac:dyDescent="0.3">
      <c r="A24" s="58"/>
      <c r="B24" s="831"/>
      <c r="C24" s="833"/>
      <c r="D24" s="833"/>
      <c r="E24" s="833"/>
      <c r="F24" s="833"/>
      <c r="G24" s="297" t="s">
        <v>194</v>
      </c>
      <c r="H24" s="298"/>
      <c r="I24" s="298"/>
      <c r="J24" s="298"/>
      <c r="K24" s="298"/>
      <c r="L24" s="300" t="s">
        <v>275</v>
      </c>
      <c r="M24" s="142"/>
      <c r="N24" s="142"/>
      <c r="O24" s="142"/>
      <c r="P24" s="142"/>
      <c r="Q24" s="311"/>
    </row>
    <row r="25" spans="1:17" s="18" customFormat="1" ht="60" customHeight="1" x14ac:dyDescent="0.3">
      <c r="A25" s="58"/>
      <c r="B25" s="301" t="s">
        <v>190</v>
      </c>
      <c r="C25" s="348"/>
      <c r="D25" s="348"/>
      <c r="E25" s="348"/>
      <c r="F25" s="348"/>
      <c r="G25" s="297" t="s">
        <v>118</v>
      </c>
      <c r="H25" s="298"/>
      <c r="I25" s="298"/>
      <c r="J25" s="298"/>
      <c r="K25" s="298"/>
      <c r="L25" s="299" t="s">
        <v>276</v>
      </c>
      <c r="M25" s="142"/>
      <c r="N25" s="142"/>
      <c r="O25" s="142"/>
      <c r="P25" s="142"/>
      <c r="Q25" s="311"/>
    </row>
    <row r="26" spans="1:17" s="18" customFormat="1" ht="60" customHeight="1" x14ac:dyDescent="0.3">
      <c r="A26" s="58"/>
      <c r="B26" s="816" t="s">
        <v>189</v>
      </c>
      <c r="C26" s="832"/>
      <c r="D26" s="832"/>
      <c r="E26" s="832"/>
      <c r="F26" s="832"/>
      <c r="G26" s="297" t="s">
        <v>2</v>
      </c>
      <c r="H26" s="298"/>
      <c r="I26" s="298"/>
      <c r="J26" s="298"/>
      <c r="K26" s="298"/>
      <c r="L26" s="299" t="s">
        <v>277</v>
      </c>
      <c r="M26" s="142"/>
      <c r="N26" s="142"/>
      <c r="O26" s="142"/>
      <c r="P26" s="142"/>
      <c r="Q26" s="311"/>
    </row>
    <row r="27" spans="1:17" s="18" customFormat="1" ht="60" customHeight="1" x14ac:dyDescent="0.3">
      <c r="A27" s="58"/>
      <c r="B27" s="816"/>
      <c r="C27" s="834"/>
      <c r="D27" s="834"/>
      <c r="E27" s="834"/>
      <c r="F27" s="834"/>
      <c r="G27" s="297" t="s">
        <v>13</v>
      </c>
      <c r="H27" s="298"/>
      <c r="I27" s="298"/>
      <c r="J27" s="298"/>
      <c r="K27" s="298"/>
      <c r="L27" s="299" t="s">
        <v>278</v>
      </c>
      <c r="M27" s="142"/>
      <c r="N27" s="142"/>
      <c r="O27" s="142"/>
      <c r="P27" s="142"/>
      <c r="Q27" s="311"/>
    </row>
    <row r="28" spans="1:17" s="18" customFormat="1" ht="60" customHeight="1" x14ac:dyDescent="0.3">
      <c r="A28" s="58"/>
      <c r="B28" s="816"/>
      <c r="C28" s="833"/>
      <c r="D28" s="833"/>
      <c r="E28" s="833"/>
      <c r="F28" s="833"/>
      <c r="G28" s="302" t="s">
        <v>14</v>
      </c>
      <c r="H28" s="298"/>
      <c r="I28" s="298"/>
      <c r="J28" s="298"/>
      <c r="K28" s="298"/>
      <c r="L28" s="299" t="s">
        <v>279</v>
      </c>
      <c r="M28" s="142"/>
      <c r="N28" s="142"/>
      <c r="O28" s="142"/>
      <c r="P28" s="142"/>
      <c r="Q28" s="311"/>
    </row>
    <row r="29" spans="1:17" s="18" customFormat="1" ht="60" customHeight="1" x14ac:dyDescent="0.3">
      <c r="A29" s="58"/>
      <c r="B29" s="825" t="s">
        <v>191</v>
      </c>
      <c r="C29" s="835"/>
      <c r="D29" s="835"/>
      <c r="E29" s="835"/>
      <c r="F29" s="835"/>
      <c r="G29" s="338" t="s">
        <v>124</v>
      </c>
      <c r="H29" s="69"/>
      <c r="I29" s="69"/>
      <c r="J29" s="69"/>
      <c r="K29" s="69"/>
      <c r="L29" s="68" t="s">
        <v>282</v>
      </c>
      <c r="M29" s="59"/>
      <c r="N29" s="59"/>
      <c r="O29" s="59"/>
      <c r="P29" s="59"/>
      <c r="Q29" s="350"/>
    </row>
    <row r="30" spans="1:17" s="18" customFormat="1" ht="60" customHeight="1" x14ac:dyDescent="0.3">
      <c r="A30" s="58"/>
      <c r="B30" s="825"/>
      <c r="C30" s="836"/>
      <c r="D30" s="836"/>
      <c r="E30" s="836"/>
      <c r="F30" s="836"/>
      <c r="G30" s="805" t="s">
        <v>205</v>
      </c>
      <c r="H30" s="806"/>
      <c r="I30" s="806"/>
      <c r="J30" s="806"/>
      <c r="K30" s="806"/>
      <c r="L30" s="68" t="s">
        <v>280</v>
      </c>
      <c r="M30" s="59"/>
      <c r="N30" s="59"/>
      <c r="O30" s="59"/>
      <c r="P30" s="59"/>
      <c r="Q30" s="350"/>
    </row>
    <row r="31" spans="1:17" s="18" customFormat="1" ht="60" customHeight="1" x14ac:dyDescent="0.3">
      <c r="A31" s="58"/>
      <c r="B31" s="825"/>
      <c r="C31" s="837"/>
      <c r="D31" s="837"/>
      <c r="E31" s="837"/>
      <c r="F31" s="837"/>
      <c r="G31" s="805"/>
      <c r="H31" s="807"/>
      <c r="I31" s="807"/>
      <c r="J31" s="807"/>
      <c r="K31" s="807"/>
      <c r="L31" s="68" t="s">
        <v>281</v>
      </c>
      <c r="M31" s="59"/>
      <c r="N31" s="59"/>
      <c r="O31" s="59"/>
      <c r="P31" s="59"/>
      <c r="Q31" s="350"/>
    </row>
    <row r="32" spans="1:17" s="18" customFormat="1" ht="60" customHeight="1" x14ac:dyDescent="0.3">
      <c r="A32" s="58"/>
      <c r="B32" s="825" t="s">
        <v>198</v>
      </c>
      <c r="C32" s="835"/>
      <c r="D32" s="835"/>
      <c r="E32" s="835"/>
      <c r="F32" s="835"/>
      <c r="G32" s="339" t="s">
        <v>206</v>
      </c>
      <c r="H32" s="60"/>
      <c r="I32" s="60"/>
      <c r="J32" s="60"/>
      <c r="K32" s="60"/>
      <c r="L32" s="67" t="s">
        <v>283</v>
      </c>
      <c r="M32" s="59"/>
      <c r="N32" s="59"/>
      <c r="O32" s="59"/>
      <c r="P32" s="59"/>
      <c r="Q32" s="350"/>
    </row>
    <row r="33" spans="1:17" s="18" customFormat="1" ht="60" customHeight="1" x14ac:dyDescent="0.3">
      <c r="A33" s="58"/>
      <c r="B33" s="825"/>
      <c r="C33" s="837"/>
      <c r="D33" s="837"/>
      <c r="E33" s="837"/>
      <c r="F33" s="837"/>
      <c r="G33" s="339" t="s">
        <v>207</v>
      </c>
      <c r="H33" s="60"/>
      <c r="I33" s="60"/>
      <c r="J33" s="60"/>
      <c r="K33" s="60"/>
      <c r="L33" s="67" t="s">
        <v>284</v>
      </c>
      <c r="M33" s="59"/>
      <c r="N33" s="59"/>
      <c r="O33" s="59"/>
      <c r="P33" s="59"/>
      <c r="Q33" s="350"/>
    </row>
    <row r="34" spans="1:17" s="18" customFormat="1" ht="60" customHeight="1" x14ac:dyDescent="0.3">
      <c r="A34" s="58"/>
      <c r="B34" s="810" t="s">
        <v>199</v>
      </c>
      <c r="C34" s="835"/>
      <c r="D34" s="835"/>
      <c r="E34" s="835"/>
      <c r="F34" s="835"/>
      <c r="G34" s="828" t="s">
        <v>123</v>
      </c>
      <c r="H34" s="60"/>
      <c r="I34" s="60"/>
      <c r="J34" s="60"/>
      <c r="K34" s="60"/>
      <c r="L34" s="67" t="s">
        <v>285</v>
      </c>
      <c r="M34" s="59"/>
      <c r="N34" s="59"/>
      <c r="O34" s="59"/>
      <c r="P34" s="59"/>
      <c r="Q34" s="350"/>
    </row>
    <row r="35" spans="1:17" s="18" customFormat="1" ht="60" customHeight="1" x14ac:dyDescent="0.3">
      <c r="A35" s="58"/>
      <c r="B35" s="811"/>
      <c r="C35" s="836"/>
      <c r="D35" s="836"/>
      <c r="E35" s="836"/>
      <c r="F35" s="836"/>
      <c r="G35" s="829"/>
      <c r="H35" s="60"/>
      <c r="I35" s="60"/>
      <c r="J35" s="60"/>
      <c r="K35" s="60"/>
      <c r="L35" s="67" t="s">
        <v>286</v>
      </c>
      <c r="M35" s="59"/>
      <c r="N35" s="59"/>
      <c r="O35" s="59"/>
      <c r="P35" s="59"/>
      <c r="Q35" s="350"/>
    </row>
    <row r="36" spans="1:17" s="18" customFormat="1" ht="60" customHeight="1" x14ac:dyDescent="0.3">
      <c r="A36" s="58"/>
      <c r="B36" s="812"/>
      <c r="C36" s="837"/>
      <c r="D36" s="837"/>
      <c r="E36" s="837"/>
      <c r="F36" s="837"/>
      <c r="G36" s="829"/>
      <c r="H36" s="60"/>
      <c r="I36" s="60"/>
      <c r="J36" s="60"/>
      <c r="K36" s="60"/>
      <c r="L36" s="67" t="s">
        <v>287</v>
      </c>
      <c r="M36" s="59"/>
      <c r="N36" s="59"/>
      <c r="O36" s="59"/>
      <c r="P36" s="59"/>
      <c r="Q36" s="350"/>
    </row>
    <row r="37" spans="1:17" s="18" customFormat="1" ht="60" customHeight="1" x14ac:dyDescent="0.3">
      <c r="A37" s="58"/>
      <c r="B37" s="825" t="s">
        <v>200</v>
      </c>
      <c r="C37" s="835"/>
      <c r="D37" s="835"/>
      <c r="E37" s="835"/>
      <c r="F37" s="835"/>
      <c r="G37" s="339" t="s">
        <v>208</v>
      </c>
      <c r="H37" s="60"/>
      <c r="I37" s="60"/>
      <c r="J37" s="60"/>
      <c r="K37" s="60"/>
      <c r="L37" s="67" t="s">
        <v>289</v>
      </c>
      <c r="M37" s="59"/>
      <c r="N37" s="59"/>
      <c r="O37" s="59"/>
      <c r="P37" s="59"/>
      <c r="Q37" s="350"/>
    </row>
    <row r="38" spans="1:17" s="18" customFormat="1" ht="60" customHeight="1" x14ac:dyDescent="0.3">
      <c r="A38" s="58"/>
      <c r="B38" s="825"/>
      <c r="C38" s="837"/>
      <c r="D38" s="837"/>
      <c r="E38" s="837"/>
      <c r="F38" s="837"/>
      <c r="G38" s="339" t="s">
        <v>209</v>
      </c>
      <c r="H38" s="60"/>
      <c r="I38" s="60"/>
      <c r="J38" s="60"/>
      <c r="K38" s="60"/>
      <c r="L38" s="67" t="s">
        <v>288</v>
      </c>
      <c r="M38" s="59"/>
      <c r="N38" s="59"/>
      <c r="O38" s="59"/>
      <c r="P38" s="59"/>
      <c r="Q38" s="350"/>
    </row>
    <row r="39" spans="1:17" s="18" customFormat="1" ht="60" customHeight="1" x14ac:dyDescent="0.3">
      <c r="A39" s="58"/>
      <c r="B39" s="810" t="s">
        <v>201</v>
      </c>
      <c r="C39" s="835"/>
      <c r="D39" s="835"/>
      <c r="E39" s="835"/>
      <c r="F39" s="835"/>
      <c r="G39" s="339" t="s">
        <v>210</v>
      </c>
      <c r="H39" s="60"/>
      <c r="I39" s="60"/>
      <c r="J39" s="60"/>
      <c r="K39" s="60"/>
      <c r="L39" s="67" t="s">
        <v>290</v>
      </c>
      <c r="M39" s="59"/>
      <c r="N39" s="59"/>
      <c r="O39" s="59"/>
      <c r="P39" s="59"/>
      <c r="Q39" s="350"/>
    </row>
    <row r="40" spans="1:17" s="18" customFormat="1" ht="60" customHeight="1" x14ac:dyDescent="0.3">
      <c r="A40" s="58"/>
      <c r="B40" s="811"/>
      <c r="C40" s="837"/>
      <c r="D40" s="837"/>
      <c r="E40" s="837"/>
      <c r="F40" s="837"/>
      <c r="G40" s="339" t="s">
        <v>211</v>
      </c>
      <c r="H40" s="60"/>
      <c r="I40" s="60"/>
      <c r="J40" s="60"/>
      <c r="K40" s="60"/>
      <c r="L40" s="67" t="s">
        <v>291</v>
      </c>
      <c r="M40" s="59"/>
      <c r="N40" s="59"/>
      <c r="O40" s="59"/>
      <c r="P40" s="59"/>
      <c r="Q40" s="350"/>
    </row>
    <row r="41" spans="1:17" s="18" customFormat="1" ht="60" customHeight="1" x14ac:dyDescent="0.3">
      <c r="A41" s="58"/>
      <c r="B41" s="810" t="s">
        <v>202</v>
      </c>
      <c r="C41" s="835"/>
      <c r="D41" s="835"/>
      <c r="E41" s="835"/>
      <c r="F41" s="835"/>
      <c r="G41" s="339" t="s">
        <v>212</v>
      </c>
      <c r="H41" s="60"/>
      <c r="I41" s="60"/>
      <c r="J41" s="60"/>
      <c r="K41" s="60"/>
      <c r="L41" s="67" t="s">
        <v>292</v>
      </c>
      <c r="M41" s="59"/>
      <c r="N41" s="59"/>
      <c r="O41" s="59"/>
      <c r="P41" s="59"/>
      <c r="Q41" s="350"/>
    </row>
    <row r="42" spans="1:17" s="18" customFormat="1" ht="33" customHeight="1" x14ac:dyDescent="0.3">
      <c r="A42" s="58"/>
      <c r="B42" s="812"/>
      <c r="C42" s="837"/>
      <c r="D42" s="837"/>
      <c r="E42" s="837"/>
      <c r="F42" s="837"/>
      <c r="G42" s="340" t="s">
        <v>264</v>
      </c>
      <c r="H42" s="60"/>
      <c r="I42" s="60"/>
      <c r="J42" s="60"/>
      <c r="K42" s="60"/>
      <c r="L42" s="67" t="s">
        <v>293</v>
      </c>
      <c r="M42" s="59"/>
      <c r="N42" s="59"/>
      <c r="O42" s="59"/>
      <c r="P42" s="59"/>
      <c r="Q42" s="350"/>
    </row>
    <row r="43" spans="1:17" s="18" customFormat="1" ht="60" customHeight="1" x14ac:dyDescent="0.3">
      <c r="A43" s="58"/>
      <c r="B43" s="810" t="s">
        <v>203</v>
      </c>
      <c r="C43" s="835"/>
      <c r="D43" s="835"/>
      <c r="E43" s="835"/>
      <c r="F43" s="835"/>
      <c r="G43" s="339" t="s">
        <v>213</v>
      </c>
      <c r="H43" s="60"/>
      <c r="I43" s="60"/>
      <c r="J43" s="60"/>
      <c r="K43" s="60"/>
      <c r="L43" s="67" t="s">
        <v>294</v>
      </c>
      <c r="M43" s="59"/>
      <c r="N43" s="59"/>
      <c r="O43" s="59"/>
      <c r="P43" s="59"/>
      <c r="Q43" s="350"/>
    </row>
    <row r="44" spans="1:17" s="18" customFormat="1" ht="60" customHeight="1" x14ac:dyDescent="0.3">
      <c r="A44" s="58"/>
      <c r="B44" s="811"/>
      <c r="C44" s="836"/>
      <c r="D44" s="836"/>
      <c r="E44" s="836"/>
      <c r="F44" s="836"/>
      <c r="G44" s="339" t="s">
        <v>214</v>
      </c>
      <c r="H44" s="60"/>
      <c r="I44" s="60"/>
      <c r="J44" s="60"/>
      <c r="K44" s="60"/>
      <c r="L44" s="67" t="s">
        <v>295</v>
      </c>
      <c r="M44" s="59"/>
      <c r="N44" s="59"/>
      <c r="O44" s="59"/>
      <c r="P44" s="59"/>
      <c r="Q44" s="350"/>
    </row>
    <row r="45" spans="1:17" s="18" customFormat="1" ht="60" customHeight="1" x14ac:dyDescent="0.3">
      <c r="A45" s="58"/>
      <c r="B45" s="812"/>
      <c r="C45" s="837"/>
      <c r="D45" s="837"/>
      <c r="E45" s="837"/>
      <c r="F45" s="837"/>
      <c r="G45" s="339" t="s">
        <v>215</v>
      </c>
      <c r="H45" s="60"/>
      <c r="I45" s="60"/>
      <c r="J45" s="60"/>
      <c r="K45" s="60"/>
      <c r="L45" s="67" t="s">
        <v>296</v>
      </c>
      <c r="M45" s="59"/>
      <c r="N45" s="59"/>
      <c r="O45" s="59"/>
      <c r="P45" s="59"/>
      <c r="Q45" s="350"/>
    </row>
    <row r="46" spans="1:17" s="18" customFormat="1" ht="60" customHeight="1" x14ac:dyDescent="0.3">
      <c r="A46" s="58"/>
      <c r="B46" s="810" t="s">
        <v>204</v>
      </c>
      <c r="C46" s="835"/>
      <c r="D46" s="835"/>
      <c r="E46" s="835"/>
      <c r="F46" s="835"/>
      <c r="G46" s="339" t="s">
        <v>216</v>
      </c>
      <c r="H46" s="60"/>
      <c r="I46" s="60"/>
      <c r="J46" s="60"/>
      <c r="K46" s="60"/>
      <c r="L46" s="67" t="s">
        <v>297</v>
      </c>
      <c r="M46" s="59"/>
      <c r="N46" s="59"/>
      <c r="O46" s="59"/>
      <c r="P46" s="59"/>
      <c r="Q46" s="350"/>
    </row>
    <row r="47" spans="1:17" s="18" customFormat="1" ht="60" customHeight="1" x14ac:dyDescent="0.3">
      <c r="A47" s="58"/>
      <c r="B47" s="812"/>
      <c r="C47" s="837"/>
      <c r="D47" s="837"/>
      <c r="E47" s="837"/>
      <c r="F47" s="837"/>
      <c r="G47" s="339" t="s">
        <v>217</v>
      </c>
      <c r="H47" s="60"/>
      <c r="I47" s="60"/>
      <c r="J47" s="60"/>
      <c r="K47" s="60"/>
      <c r="L47" s="67" t="s">
        <v>298</v>
      </c>
      <c r="M47" s="59"/>
      <c r="N47" s="59"/>
      <c r="O47" s="59"/>
      <c r="P47" s="59"/>
      <c r="Q47" s="350"/>
    </row>
    <row r="48" spans="1:17" s="18" customFormat="1" ht="77.25" customHeight="1" x14ac:dyDescent="0.3">
      <c r="A48" s="58"/>
      <c r="B48" s="816" t="s">
        <v>218</v>
      </c>
      <c r="C48" s="832"/>
      <c r="D48" s="832"/>
      <c r="E48" s="832"/>
      <c r="F48" s="832"/>
      <c r="G48" s="813" t="s">
        <v>223</v>
      </c>
      <c r="H48" s="298"/>
      <c r="I48" s="298"/>
      <c r="J48" s="298"/>
      <c r="K48" s="298"/>
      <c r="L48" s="304" t="s">
        <v>299</v>
      </c>
      <c r="M48" s="142"/>
      <c r="N48" s="142"/>
      <c r="O48" s="142"/>
      <c r="P48" s="142"/>
      <c r="Q48" s="311"/>
    </row>
    <row r="49" spans="1:17" s="18" customFormat="1" ht="77.25" customHeight="1" x14ac:dyDescent="0.3">
      <c r="A49" s="58"/>
      <c r="B49" s="816"/>
      <c r="C49" s="834"/>
      <c r="D49" s="834"/>
      <c r="E49" s="834"/>
      <c r="F49" s="834"/>
      <c r="G49" s="814"/>
      <c r="H49" s="298"/>
      <c r="I49" s="298"/>
      <c r="J49" s="298"/>
      <c r="K49" s="298"/>
      <c r="L49" s="304" t="s">
        <v>300</v>
      </c>
      <c r="M49" s="142"/>
      <c r="N49" s="142"/>
      <c r="O49" s="142"/>
      <c r="P49" s="142"/>
      <c r="Q49" s="311"/>
    </row>
    <row r="50" spans="1:17" s="18" customFormat="1" ht="77.25" customHeight="1" x14ac:dyDescent="0.3">
      <c r="A50" s="58"/>
      <c r="B50" s="816"/>
      <c r="C50" s="834"/>
      <c r="D50" s="834"/>
      <c r="E50" s="834"/>
      <c r="F50" s="834"/>
      <c r="G50" s="813" t="s">
        <v>224</v>
      </c>
      <c r="H50" s="298"/>
      <c r="I50" s="298"/>
      <c r="J50" s="298"/>
      <c r="K50" s="298"/>
      <c r="L50" s="304" t="s">
        <v>301</v>
      </c>
      <c r="M50" s="142"/>
      <c r="N50" s="142"/>
      <c r="O50" s="142"/>
      <c r="P50" s="142"/>
      <c r="Q50" s="311"/>
    </row>
    <row r="51" spans="1:17" s="18" customFormat="1" ht="77.25" customHeight="1" x14ac:dyDescent="0.3">
      <c r="A51" s="58"/>
      <c r="B51" s="816"/>
      <c r="C51" s="834"/>
      <c r="D51" s="834"/>
      <c r="E51" s="834"/>
      <c r="F51" s="834"/>
      <c r="G51" s="814"/>
      <c r="H51" s="298"/>
      <c r="I51" s="298"/>
      <c r="J51" s="298"/>
      <c r="K51" s="298"/>
      <c r="L51" s="304" t="s">
        <v>302</v>
      </c>
      <c r="M51" s="142"/>
      <c r="N51" s="142"/>
      <c r="O51" s="142"/>
      <c r="P51" s="142"/>
      <c r="Q51" s="311"/>
    </row>
    <row r="52" spans="1:17" s="18" customFormat="1" ht="77.25" customHeight="1" x14ac:dyDescent="0.3">
      <c r="A52" s="58"/>
      <c r="B52" s="816"/>
      <c r="C52" s="834"/>
      <c r="D52" s="834"/>
      <c r="E52" s="834"/>
      <c r="F52" s="834"/>
      <c r="G52" s="813" t="s">
        <v>225</v>
      </c>
      <c r="H52" s="298"/>
      <c r="I52" s="298"/>
      <c r="J52" s="298"/>
      <c r="K52" s="298"/>
      <c r="L52" s="304" t="s">
        <v>303</v>
      </c>
      <c r="M52" s="142"/>
      <c r="N52" s="142"/>
      <c r="O52" s="142"/>
      <c r="P52" s="142"/>
      <c r="Q52" s="311"/>
    </row>
    <row r="53" spans="1:17" s="18" customFormat="1" ht="77.25" customHeight="1" x14ac:dyDescent="0.3">
      <c r="A53" s="58"/>
      <c r="B53" s="816"/>
      <c r="C53" s="834"/>
      <c r="D53" s="834"/>
      <c r="E53" s="834"/>
      <c r="F53" s="834"/>
      <c r="G53" s="814"/>
      <c r="H53" s="298"/>
      <c r="I53" s="298"/>
      <c r="J53" s="298"/>
      <c r="K53" s="298"/>
      <c r="L53" s="304" t="s">
        <v>304</v>
      </c>
      <c r="M53" s="142"/>
      <c r="N53" s="142"/>
      <c r="O53" s="142"/>
      <c r="P53" s="142"/>
      <c r="Q53" s="311"/>
    </row>
    <row r="54" spans="1:17" s="18" customFormat="1" ht="77.25" customHeight="1" x14ac:dyDescent="0.3">
      <c r="A54" s="58"/>
      <c r="B54" s="816"/>
      <c r="C54" s="834"/>
      <c r="D54" s="834"/>
      <c r="E54" s="834"/>
      <c r="F54" s="834"/>
      <c r="G54" s="813" t="s">
        <v>226</v>
      </c>
      <c r="H54" s="298"/>
      <c r="I54" s="298"/>
      <c r="J54" s="298"/>
      <c r="K54" s="298"/>
      <c r="L54" s="304" t="s">
        <v>305</v>
      </c>
      <c r="M54" s="142"/>
      <c r="N54" s="142"/>
      <c r="O54" s="142"/>
      <c r="P54" s="142"/>
      <c r="Q54" s="311"/>
    </row>
    <row r="55" spans="1:17" s="18" customFormat="1" ht="77.25" customHeight="1" x14ac:dyDescent="0.3">
      <c r="A55" s="58"/>
      <c r="B55" s="816"/>
      <c r="C55" s="834"/>
      <c r="D55" s="834"/>
      <c r="E55" s="834"/>
      <c r="F55" s="834"/>
      <c r="G55" s="844"/>
      <c r="H55" s="298"/>
      <c r="I55" s="298"/>
      <c r="J55" s="298"/>
      <c r="K55" s="298"/>
      <c r="L55" s="304" t="s">
        <v>306</v>
      </c>
      <c r="M55" s="142"/>
      <c r="N55" s="142"/>
      <c r="O55" s="142"/>
      <c r="P55" s="142"/>
      <c r="Q55" s="311"/>
    </row>
    <row r="56" spans="1:17" s="18" customFormat="1" ht="77.25" customHeight="1" x14ac:dyDescent="0.3">
      <c r="A56" s="58"/>
      <c r="B56" s="816"/>
      <c r="C56" s="833"/>
      <c r="D56" s="833"/>
      <c r="E56" s="833"/>
      <c r="F56" s="833"/>
      <c r="G56" s="814"/>
      <c r="H56" s="298"/>
      <c r="I56" s="298"/>
      <c r="J56" s="298"/>
      <c r="K56" s="298"/>
      <c r="L56" s="304" t="s">
        <v>307</v>
      </c>
      <c r="M56" s="142"/>
      <c r="N56" s="142"/>
      <c r="O56" s="142"/>
      <c r="P56" s="142"/>
      <c r="Q56" s="311"/>
    </row>
    <row r="57" spans="1:17" s="18" customFormat="1" ht="77.25" customHeight="1" x14ac:dyDescent="0.3">
      <c r="A57" s="58"/>
      <c r="B57" s="816" t="s">
        <v>219</v>
      </c>
      <c r="C57" s="832"/>
      <c r="D57" s="832"/>
      <c r="E57" s="832"/>
      <c r="F57" s="832"/>
      <c r="G57" s="341" t="s">
        <v>227</v>
      </c>
      <c r="H57" s="303"/>
      <c r="I57" s="303"/>
      <c r="J57" s="303"/>
      <c r="K57" s="303"/>
      <c r="L57" s="304" t="s">
        <v>308</v>
      </c>
      <c r="M57" s="142"/>
      <c r="N57" s="142"/>
      <c r="O57" s="142"/>
      <c r="P57" s="142"/>
      <c r="Q57" s="311"/>
    </row>
    <row r="58" spans="1:17" s="18" customFormat="1" ht="77.25" customHeight="1" x14ac:dyDescent="0.3">
      <c r="A58" s="58"/>
      <c r="B58" s="816"/>
      <c r="C58" s="834"/>
      <c r="D58" s="834"/>
      <c r="E58" s="834"/>
      <c r="F58" s="834"/>
      <c r="G58" s="845" t="s">
        <v>228</v>
      </c>
      <c r="H58" s="303"/>
      <c r="I58" s="303"/>
      <c r="J58" s="303"/>
      <c r="K58" s="303"/>
      <c r="L58" s="304" t="s">
        <v>309</v>
      </c>
      <c r="M58" s="142"/>
      <c r="N58" s="142"/>
      <c r="O58" s="142"/>
      <c r="P58" s="142"/>
      <c r="Q58" s="311"/>
    </row>
    <row r="59" spans="1:17" s="18" customFormat="1" ht="77.25" customHeight="1" x14ac:dyDescent="0.3">
      <c r="A59" s="58"/>
      <c r="B59" s="816"/>
      <c r="C59" s="834"/>
      <c r="D59" s="834"/>
      <c r="E59" s="834"/>
      <c r="F59" s="834"/>
      <c r="G59" s="846"/>
      <c r="H59" s="303"/>
      <c r="I59" s="303"/>
      <c r="J59" s="303"/>
      <c r="K59" s="303"/>
      <c r="L59" s="304" t="s">
        <v>310</v>
      </c>
      <c r="M59" s="142"/>
      <c r="N59" s="142"/>
      <c r="O59" s="142"/>
      <c r="P59" s="142"/>
      <c r="Q59" s="311"/>
    </row>
    <row r="60" spans="1:17" s="18" customFormat="1" ht="77.25" customHeight="1" x14ac:dyDescent="0.3">
      <c r="A60" s="58"/>
      <c r="B60" s="816"/>
      <c r="C60" s="834"/>
      <c r="D60" s="834"/>
      <c r="E60" s="834"/>
      <c r="F60" s="834"/>
      <c r="G60" s="845" t="s">
        <v>229</v>
      </c>
      <c r="H60" s="808"/>
      <c r="I60" s="808"/>
      <c r="J60" s="808"/>
      <c r="K60" s="808"/>
      <c r="L60" s="304" t="s">
        <v>311</v>
      </c>
      <c r="M60" s="142"/>
      <c r="N60" s="142"/>
      <c r="O60" s="142"/>
      <c r="P60" s="142"/>
      <c r="Q60" s="311"/>
    </row>
    <row r="61" spans="1:17" s="18" customFormat="1" ht="77.25" customHeight="1" x14ac:dyDescent="0.3">
      <c r="A61" s="58"/>
      <c r="B61" s="816"/>
      <c r="C61" s="833"/>
      <c r="D61" s="833"/>
      <c r="E61" s="833"/>
      <c r="F61" s="833"/>
      <c r="G61" s="846"/>
      <c r="H61" s="809"/>
      <c r="I61" s="809"/>
      <c r="J61" s="809"/>
      <c r="K61" s="809"/>
      <c r="L61" s="304" t="s">
        <v>312</v>
      </c>
      <c r="M61" s="142"/>
      <c r="N61" s="142"/>
      <c r="O61" s="142"/>
      <c r="P61" s="142"/>
      <c r="Q61" s="311"/>
    </row>
    <row r="62" spans="1:17" s="18" customFormat="1" ht="60" customHeight="1" x14ac:dyDescent="0.3">
      <c r="A62" s="58"/>
      <c r="B62" s="816" t="s">
        <v>220</v>
      </c>
      <c r="C62" s="832"/>
      <c r="D62" s="832"/>
      <c r="E62" s="832"/>
      <c r="F62" s="832"/>
      <c r="G62" s="813" t="s">
        <v>230</v>
      </c>
      <c r="H62" s="808"/>
      <c r="I62" s="808"/>
      <c r="J62" s="808"/>
      <c r="K62" s="808"/>
      <c r="L62" s="304" t="s">
        <v>313</v>
      </c>
      <c r="M62" s="142"/>
      <c r="N62" s="142"/>
      <c r="O62" s="142"/>
      <c r="P62" s="142"/>
      <c r="Q62" s="311"/>
    </row>
    <row r="63" spans="1:17" s="18" customFormat="1" ht="60" customHeight="1" x14ac:dyDescent="0.3">
      <c r="A63" s="58"/>
      <c r="B63" s="816"/>
      <c r="C63" s="834"/>
      <c r="D63" s="834"/>
      <c r="E63" s="834"/>
      <c r="F63" s="834"/>
      <c r="G63" s="814"/>
      <c r="H63" s="809"/>
      <c r="I63" s="809"/>
      <c r="J63" s="809"/>
      <c r="K63" s="809"/>
      <c r="L63" s="304" t="s">
        <v>314</v>
      </c>
      <c r="M63" s="142"/>
      <c r="N63" s="142"/>
      <c r="O63" s="142"/>
      <c r="P63" s="142"/>
      <c r="Q63" s="311"/>
    </row>
    <row r="64" spans="1:17" s="18" customFormat="1" ht="60" customHeight="1" x14ac:dyDescent="0.3">
      <c r="A64" s="58"/>
      <c r="B64" s="816"/>
      <c r="C64" s="833"/>
      <c r="D64" s="833"/>
      <c r="E64" s="833"/>
      <c r="F64" s="833"/>
      <c r="G64" s="297" t="s">
        <v>231</v>
      </c>
      <c r="H64" s="305"/>
      <c r="I64" s="305"/>
      <c r="J64" s="305"/>
      <c r="K64" s="305"/>
      <c r="L64" s="304" t="s">
        <v>231</v>
      </c>
      <c r="M64" s="142"/>
      <c r="N64" s="142"/>
      <c r="O64" s="142"/>
      <c r="P64" s="142"/>
      <c r="Q64" s="311"/>
    </row>
    <row r="65" spans="1:17" s="18" customFormat="1" ht="60" customHeight="1" x14ac:dyDescent="0.3">
      <c r="A65" s="58"/>
      <c r="B65" s="816" t="s">
        <v>221</v>
      </c>
      <c r="C65" s="832"/>
      <c r="D65" s="832"/>
      <c r="E65" s="832"/>
      <c r="F65" s="832"/>
      <c r="G65" s="813" t="s">
        <v>232</v>
      </c>
      <c r="H65" s="298"/>
      <c r="I65" s="306"/>
      <c r="J65" s="298"/>
      <c r="K65" s="298"/>
      <c r="L65" s="304" t="s">
        <v>315</v>
      </c>
      <c r="M65" s="307"/>
      <c r="N65" s="307"/>
      <c r="O65" s="142"/>
      <c r="P65" s="142"/>
      <c r="Q65" s="311"/>
    </row>
    <row r="66" spans="1:17" s="18" customFormat="1" ht="60" customHeight="1" x14ac:dyDescent="0.3">
      <c r="A66" s="58"/>
      <c r="B66" s="816"/>
      <c r="C66" s="833"/>
      <c r="D66" s="833"/>
      <c r="E66" s="833"/>
      <c r="F66" s="833"/>
      <c r="G66" s="814"/>
      <c r="H66" s="298"/>
      <c r="I66" s="306"/>
      <c r="J66" s="298"/>
      <c r="K66" s="298"/>
      <c r="L66" s="304" t="s">
        <v>316</v>
      </c>
      <c r="M66" s="307"/>
      <c r="N66" s="307"/>
      <c r="O66" s="142"/>
      <c r="P66" s="142"/>
      <c r="Q66" s="311"/>
    </row>
    <row r="67" spans="1:17" s="18" customFormat="1" ht="60" customHeight="1" x14ac:dyDescent="0.3">
      <c r="A67" s="58"/>
      <c r="B67" s="816" t="s">
        <v>222</v>
      </c>
      <c r="C67" s="832"/>
      <c r="D67" s="832"/>
      <c r="E67" s="832"/>
      <c r="F67" s="832"/>
      <c r="G67" s="297" t="s">
        <v>233</v>
      </c>
      <c r="H67" s="808"/>
      <c r="I67" s="808"/>
      <c r="J67" s="808"/>
      <c r="K67" s="808"/>
      <c r="L67" s="304" t="s">
        <v>317</v>
      </c>
      <c r="M67" s="307"/>
      <c r="N67" s="307"/>
      <c r="O67" s="142"/>
      <c r="P67" s="142"/>
      <c r="Q67" s="311"/>
    </row>
    <row r="68" spans="1:17" s="18" customFormat="1" ht="81" customHeight="1" x14ac:dyDescent="0.3">
      <c r="A68" s="58"/>
      <c r="B68" s="816"/>
      <c r="C68" s="833"/>
      <c r="D68" s="833"/>
      <c r="E68" s="833"/>
      <c r="F68" s="833"/>
      <c r="G68" s="297" t="s">
        <v>234</v>
      </c>
      <c r="H68" s="809"/>
      <c r="I68" s="809"/>
      <c r="J68" s="809"/>
      <c r="K68" s="809"/>
      <c r="L68" s="304" t="s">
        <v>318</v>
      </c>
      <c r="M68" s="142"/>
      <c r="N68" s="142"/>
      <c r="O68" s="142"/>
      <c r="P68" s="142"/>
      <c r="Q68" s="311"/>
    </row>
    <row r="69" spans="1:17" s="18" customFormat="1" ht="60" customHeight="1" x14ac:dyDescent="0.3">
      <c r="A69" s="58"/>
      <c r="B69" s="824" t="s">
        <v>125</v>
      </c>
      <c r="C69" s="847"/>
      <c r="D69" s="847"/>
      <c r="E69" s="847"/>
      <c r="F69" s="847"/>
      <c r="G69" s="338" t="s">
        <v>126</v>
      </c>
      <c r="H69" s="60"/>
      <c r="I69" s="60"/>
      <c r="J69" s="60"/>
      <c r="K69" s="60"/>
      <c r="L69" s="70" t="s">
        <v>319</v>
      </c>
      <c r="M69" s="59"/>
      <c r="N69" s="59"/>
      <c r="O69" s="59"/>
      <c r="P69" s="59"/>
      <c r="Q69" s="350"/>
    </row>
    <row r="70" spans="1:17" s="18" customFormat="1" ht="60" customHeight="1" x14ac:dyDescent="0.3">
      <c r="A70" s="58"/>
      <c r="B70" s="824"/>
      <c r="C70" s="848"/>
      <c r="D70" s="848"/>
      <c r="E70" s="848"/>
      <c r="F70" s="848"/>
      <c r="G70" s="338" t="s">
        <v>127</v>
      </c>
      <c r="H70" s="60"/>
      <c r="I70" s="60"/>
      <c r="J70" s="60"/>
      <c r="K70" s="60"/>
      <c r="L70" s="70" t="s">
        <v>320</v>
      </c>
      <c r="M70" s="59"/>
      <c r="N70" s="59"/>
      <c r="O70" s="59"/>
      <c r="P70" s="59"/>
      <c r="Q70" s="350"/>
    </row>
    <row r="71" spans="1:17" s="18" customFormat="1" ht="60" customHeight="1" x14ac:dyDescent="0.3">
      <c r="A71" s="58"/>
      <c r="B71" s="824"/>
      <c r="C71" s="849"/>
      <c r="D71" s="849"/>
      <c r="E71" s="849"/>
      <c r="F71" s="849"/>
      <c r="G71" s="338" t="s">
        <v>235</v>
      </c>
      <c r="H71" s="60"/>
      <c r="I71" s="60"/>
      <c r="J71" s="60"/>
      <c r="K71" s="60"/>
      <c r="L71" s="70" t="s">
        <v>321</v>
      </c>
      <c r="M71" s="59"/>
      <c r="N71" s="59"/>
      <c r="O71" s="59"/>
      <c r="P71" s="59"/>
      <c r="Q71" s="350"/>
    </row>
    <row r="72" spans="1:17" s="18" customFormat="1" ht="60" customHeight="1" x14ac:dyDescent="0.3">
      <c r="A72" s="58"/>
      <c r="B72" s="825" t="s">
        <v>128</v>
      </c>
      <c r="C72" s="835"/>
      <c r="D72" s="835"/>
      <c r="E72" s="835"/>
      <c r="F72" s="835"/>
      <c r="G72" s="342" t="s">
        <v>129</v>
      </c>
      <c r="H72" s="60"/>
      <c r="I72" s="60"/>
      <c r="J72" s="60"/>
      <c r="K72" s="60"/>
      <c r="L72" s="70" t="s">
        <v>322</v>
      </c>
      <c r="M72" s="59"/>
      <c r="N72" s="59"/>
      <c r="O72" s="59"/>
      <c r="P72" s="59"/>
      <c r="Q72" s="350"/>
    </row>
    <row r="73" spans="1:17" s="18" customFormat="1" ht="60" customHeight="1" x14ac:dyDescent="0.3">
      <c r="A73" s="58"/>
      <c r="B73" s="825"/>
      <c r="C73" s="836"/>
      <c r="D73" s="836"/>
      <c r="E73" s="836"/>
      <c r="F73" s="836"/>
      <c r="G73" s="342" t="s">
        <v>130</v>
      </c>
      <c r="H73" s="60"/>
      <c r="I73" s="60"/>
      <c r="J73" s="60"/>
      <c r="K73" s="60"/>
      <c r="L73" s="70" t="s">
        <v>323</v>
      </c>
      <c r="M73" s="59"/>
      <c r="N73" s="59"/>
      <c r="O73" s="59"/>
      <c r="P73" s="59"/>
      <c r="Q73" s="350"/>
    </row>
    <row r="74" spans="1:17" s="18" customFormat="1" ht="60" customHeight="1" x14ac:dyDescent="0.3">
      <c r="A74" s="58"/>
      <c r="B74" s="825"/>
      <c r="C74" s="836"/>
      <c r="D74" s="836"/>
      <c r="E74" s="836"/>
      <c r="F74" s="836"/>
      <c r="G74" s="342" t="s">
        <v>109</v>
      </c>
      <c r="H74" s="60"/>
      <c r="I74" s="60"/>
      <c r="J74" s="60"/>
      <c r="K74" s="60"/>
      <c r="L74" s="70" t="s">
        <v>324</v>
      </c>
      <c r="M74" s="59"/>
      <c r="N74" s="59"/>
      <c r="O74" s="59"/>
      <c r="P74" s="59"/>
      <c r="Q74" s="350"/>
    </row>
    <row r="75" spans="1:17" s="18" customFormat="1" ht="60" customHeight="1" x14ac:dyDescent="0.3">
      <c r="A75" s="58"/>
      <c r="B75" s="825"/>
      <c r="C75" s="836"/>
      <c r="D75" s="836"/>
      <c r="E75" s="836"/>
      <c r="F75" s="836"/>
      <c r="G75" s="342" t="s">
        <v>131</v>
      </c>
      <c r="H75" s="60"/>
      <c r="I75" s="60"/>
      <c r="J75" s="60"/>
      <c r="K75" s="60"/>
      <c r="L75" s="70" t="s">
        <v>325</v>
      </c>
      <c r="M75" s="59"/>
      <c r="N75" s="59"/>
      <c r="O75" s="59"/>
      <c r="P75" s="59"/>
      <c r="Q75" s="350"/>
    </row>
    <row r="76" spans="1:17" s="18" customFormat="1" ht="60" customHeight="1" x14ac:dyDescent="0.3">
      <c r="A76" s="58"/>
      <c r="B76" s="825"/>
      <c r="C76" s="836"/>
      <c r="D76" s="836"/>
      <c r="E76" s="836"/>
      <c r="F76" s="836"/>
      <c r="G76" s="342" t="s">
        <v>236</v>
      </c>
      <c r="H76" s="60"/>
      <c r="I76" s="60"/>
      <c r="J76" s="60"/>
      <c r="K76" s="60"/>
      <c r="L76" s="70" t="s">
        <v>326</v>
      </c>
      <c r="M76" s="59"/>
      <c r="N76" s="59"/>
      <c r="O76" s="59"/>
      <c r="P76" s="59"/>
      <c r="Q76" s="350"/>
    </row>
    <row r="77" spans="1:17" s="18" customFormat="1" ht="60" customHeight="1" x14ac:dyDescent="0.3">
      <c r="A77" s="58"/>
      <c r="B77" s="825"/>
      <c r="C77" s="836"/>
      <c r="D77" s="836"/>
      <c r="E77" s="836"/>
      <c r="F77" s="836"/>
      <c r="G77" s="342" t="s">
        <v>132</v>
      </c>
      <c r="H77" s="60"/>
      <c r="I77" s="60"/>
      <c r="J77" s="60"/>
      <c r="K77" s="60"/>
      <c r="L77" s="70" t="s">
        <v>150</v>
      </c>
      <c r="M77" s="59"/>
      <c r="N77" s="59"/>
      <c r="O77" s="59"/>
      <c r="P77" s="59"/>
      <c r="Q77" s="350"/>
    </row>
    <row r="78" spans="1:17" s="18" customFormat="1" ht="69" customHeight="1" x14ac:dyDescent="0.3">
      <c r="A78" s="58"/>
      <c r="B78" s="825"/>
      <c r="C78" s="836"/>
      <c r="D78" s="836"/>
      <c r="E78" s="836"/>
      <c r="F78" s="836"/>
      <c r="G78" s="342" t="s">
        <v>240</v>
      </c>
      <c r="H78" s="72"/>
      <c r="I78" s="72"/>
      <c r="J78" s="72"/>
      <c r="K78" s="72"/>
      <c r="L78" s="70" t="s">
        <v>327</v>
      </c>
      <c r="M78" s="59"/>
      <c r="N78" s="59"/>
      <c r="O78" s="59"/>
      <c r="P78" s="59"/>
      <c r="Q78" s="350"/>
    </row>
    <row r="79" spans="1:17" s="18" customFormat="1" ht="67.5" customHeight="1" x14ac:dyDescent="0.3">
      <c r="A79" s="58"/>
      <c r="B79" s="825"/>
      <c r="C79" s="837"/>
      <c r="D79" s="837"/>
      <c r="E79" s="837"/>
      <c r="F79" s="837"/>
      <c r="G79" s="342" t="s">
        <v>133</v>
      </c>
      <c r="H79" s="60"/>
      <c r="I79" s="60"/>
      <c r="J79" s="60"/>
      <c r="K79" s="60"/>
      <c r="L79" s="70" t="s">
        <v>151</v>
      </c>
      <c r="M79" s="59"/>
      <c r="N79" s="59"/>
      <c r="O79" s="59"/>
      <c r="P79" s="59"/>
      <c r="Q79" s="350"/>
    </row>
    <row r="80" spans="1:17" s="18" customFormat="1" ht="60" customHeight="1" x14ac:dyDescent="0.3">
      <c r="A80" s="58"/>
      <c r="B80" s="825" t="s">
        <v>134</v>
      </c>
      <c r="C80" s="835"/>
      <c r="D80" s="835"/>
      <c r="E80" s="835"/>
      <c r="F80" s="835"/>
      <c r="G80" s="826" t="s">
        <v>237</v>
      </c>
      <c r="H80" s="60"/>
      <c r="I80" s="60"/>
      <c r="J80" s="60"/>
      <c r="K80" s="60"/>
      <c r="L80" s="70" t="s">
        <v>328</v>
      </c>
      <c r="M80" s="59"/>
      <c r="N80" s="59"/>
      <c r="O80" s="59"/>
      <c r="P80" s="59"/>
      <c r="Q80" s="350"/>
    </row>
    <row r="81" spans="1:17" s="18" customFormat="1" ht="60" customHeight="1" x14ac:dyDescent="0.3">
      <c r="A81" s="58"/>
      <c r="B81" s="825"/>
      <c r="C81" s="836"/>
      <c r="D81" s="836"/>
      <c r="E81" s="836"/>
      <c r="F81" s="836"/>
      <c r="G81" s="827"/>
      <c r="H81" s="60"/>
      <c r="I81" s="60"/>
      <c r="J81" s="60"/>
      <c r="K81" s="60"/>
      <c r="L81" s="70" t="s">
        <v>329</v>
      </c>
      <c r="M81" s="59"/>
      <c r="N81" s="59"/>
      <c r="O81" s="59"/>
      <c r="P81" s="59"/>
      <c r="Q81" s="350"/>
    </row>
    <row r="82" spans="1:17" s="18" customFormat="1" ht="60" customHeight="1" x14ac:dyDescent="0.3">
      <c r="A82" s="58"/>
      <c r="B82" s="825"/>
      <c r="C82" s="836"/>
      <c r="D82" s="836"/>
      <c r="E82" s="836"/>
      <c r="F82" s="836"/>
      <c r="G82" s="338" t="s">
        <v>379</v>
      </c>
      <c r="H82" s="60"/>
      <c r="I82" s="60"/>
      <c r="J82" s="60"/>
      <c r="K82" s="60"/>
      <c r="L82" s="70" t="s">
        <v>330</v>
      </c>
      <c r="M82" s="59"/>
      <c r="N82" s="59"/>
      <c r="O82" s="59"/>
      <c r="P82" s="59"/>
      <c r="Q82" s="350"/>
    </row>
    <row r="83" spans="1:17" s="18" customFormat="1" ht="78.75" customHeight="1" x14ac:dyDescent="0.3">
      <c r="A83" s="58"/>
      <c r="B83" s="825"/>
      <c r="C83" s="836"/>
      <c r="D83" s="836"/>
      <c r="E83" s="836"/>
      <c r="F83" s="836"/>
      <c r="G83" s="338" t="s">
        <v>238</v>
      </c>
      <c r="H83" s="60"/>
      <c r="I83" s="60"/>
      <c r="J83" s="60"/>
      <c r="K83" s="60"/>
      <c r="L83" s="70" t="s">
        <v>331</v>
      </c>
      <c r="M83" s="59"/>
      <c r="N83" s="59"/>
      <c r="O83" s="59"/>
      <c r="P83" s="59"/>
      <c r="Q83" s="350"/>
    </row>
    <row r="84" spans="1:17" s="18" customFormat="1" ht="75" customHeight="1" x14ac:dyDescent="0.3">
      <c r="A84" s="58"/>
      <c r="B84" s="825"/>
      <c r="C84" s="837"/>
      <c r="D84" s="837"/>
      <c r="E84" s="837"/>
      <c r="F84" s="837"/>
      <c r="G84" s="342" t="s">
        <v>239</v>
      </c>
      <c r="H84" s="60"/>
      <c r="I84" s="60"/>
      <c r="J84" s="60"/>
      <c r="K84" s="60"/>
      <c r="L84" s="70" t="s">
        <v>332</v>
      </c>
      <c r="M84" s="59"/>
      <c r="N84" s="59"/>
      <c r="O84" s="59"/>
      <c r="P84" s="59"/>
      <c r="Q84" s="350"/>
    </row>
    <row r="85" spans="1:17" s="18" customFormat="1" ht="85.5" customHeight="1" x14ac:dyDescent="0.3">
      <c r="A85" s="58"/>
      <c r="B85" s="816" t="s">
        <v>241</v>
      </c>
      <c r="C85" s="832"/>
      <c r="D85" s="832"/>
      <c r="E85" s="832"/>
      <c r="F85" s="832"/>
      <c r="G85" s="817" t="s">
        <v>135</v>
      </c>
      <c r="H85" s="298"/>
      <c r="I85" s="298"/>
      <c r="J85" s="298"/>
      <c r="K85" s="298"/>
      <c r="L85" s="308" t="s">
        <v>333</v>
      </c>
      <c r="M85" s="142"/>
      <c r="N85" s="142"/>
      <c r="O85" s="142"/>
      <c r="P85" s="142"/>
      <c r="Q85" s="311"/>
    </row>
    <row r="86" spans="1:17" s="18" customFormat="1" ht="85.5" customHeight="1" x14ac:dyDescent="0.3">
      <c r="A86" s="58"/>
      <c r="B86" s="816"/>
      <c r="C86" s="834"/>
      <c r="D86" s="834"/>
      <c r="E86" s="834"/>
      <c r="F86" s="834"/>
      <c r="G86" s="818"/>
      <c r="H86" s="298"/>
      <c r="I86" s="298"/>
      <c r="J86" s="298"/>
      <c r="K86" s="298"/>
      <c r="L86" s="308" t="s">
        <v>334</v>
      </c>
      <c r="M86" s="142"/>
      <c r="N86" s="142"/>
      <c r="O86" s="142"/>
      <c r="P86" s="142"/>
      <c r="Q86" s="311"/>
    </row>
    <row r="87" spans="1:17" s="18" customFormat="1" ht="85.5" customHeight="1" x14ac:dyDescent="0.3">
      <c r="A87" s="58"/>
      <c r="B87" s="816"/>
      <c r="C87" s="834"/>
      <c r="D87" s="834"/>
      <c r="E87" s="834"/>
      <c r="F87" s="834"/>
      <c r="G87" s="818"/>
      <c r="H87" s="298"/>
      <c r="I87" s="298"/>
      <c r="J87" s="298"/>
      <c r="K87" s="298"/>
      <c r="L87" s="308" t="s">
        <v>335</v>
      </c>
      <c r="M87" s="142"/>
      <c r="N87" s="142"/>
      <c r="O87" s="142"/>
      <c r="P87" s="142"/>
      <c r="Q87" s="311"/>
    </row>
    <row r="88" spans="1:17" s="18" customFormat="1" ht="85.5" customHeight="1" x14ac:dyDescent="0.3">
      <c r="A88" s="58"/>
      <c r="B88" s="816"/>
      <c r="C88" s="834"/>
      <c r="D88" s="834"/>
      <c r="E88" s="834"/>
      <c r="F88" s="834"/>
      <c r="G88" s="818"/>
      <c r="H88" s="298"/>
      <c r="I88" s="298"/>
      <c r="J88" s="298"/>
      <c r="K88" s="298"/>
      <c r="L88" s="308" t="s">
        <v>336</v>
      </c>
      <c r="M88" s="142"/>
      <c r="N88" s="142"/>
      <c r="O88" s="142"/>
      <c r="P88" s="142"/>
      <c r="Q88" s="311"/>
    </row>
    <row r="89" spans="1:17" s="18" customFormat="1" ht="85.5" customHeight="1" x14ac:dyDescent="0.3">
      <c r="A89" s="58"/>
      <c r="B89" s="816"/>
      <c r="C89" s="834"/>
      <c r="D89" s="834"/>
      <c r="E89" s="834"/>
      <c r="F89" s="834"/>
      <c r="G89" s="819"/>
      <c r="H89" s="298"/>
      <c r="I89" s="298"/>
      <c r="J89" s="298"/>
      <c r="K89" s="298"/>
      <c r="L89" s="308" t="s">
        <v>337</v>
      </c>
      <c r="M89" s="142"/>
      <c r="N89" s="142"/>
      <c r="O89" s="142"/>
      <c r="P89" s="142"/>
      <c r="Q89" s="311"/>
    </row>
    <row r="90" spans="1:17" s="18" customFormat="1" ht="85.5" customHeight="1" x14ac:dyDescent="0.3">
      <c r="A90" s="58"/>
      <c r="B90" s="816"/>
      <c r="C90" s="834"/>
      <c r="D90" s="834"/>
      <c r="E90" s="834"/>
      <c r="F90" s="834"/>
      <c r="G90" s="343" t="s">
        <v>242</v>
      </c>
      <c r="H90" s="298"/>
      <c r="I90" s="298"/>
      <c r="J90" s="298"/>
      <c r="K90" s="298"/>
      <c r="L90" s="308" t="s">
        <v>338</v>
      </c>
      <c r="M90" s="142"/>
      <c r="N90" s="142"/>
      <c r="O90" s="142"/>
      <c r="P90" s="142"/>
      <c r="Q90" s="311"/>
    </row>
    <row r="91" spans="1:17" s="18" customFormat="1" ht="85.5" customHeight="1" x14ac:dyDescent="0.3">
      <c r="A91" s="58"/>
      <c r="B91" s="816"/>
      <c r="C91" s="834"/>
      <c r="D91" s="834"/>
      <c r="E91" s="834"/>
      <c r="F91" s="834"/>
      <c r="G91" s="817" t="s">
        <v>243</v>
      </c>
      <c r="H91" s="298"/>
      <c r="I91" s="298"/>
      <c r="J91" s="298"/>
      <c r="K91" s="298"/>
      <c r="L91" s="308" t="s">
        <v>339</v>
      </c>
      <c r="M91" s="142"/>
      <c r="N91" s="142"/>
      <c r="O91" s="142"/>
      <c r="P91" s="142"/>
      <c r="Q91" s="311"/>
    </row>
    <row r="92" spans="1:17" s="18" customFormat="1" ht="85.5" customHeight="1" x14ac:dyDescent="0.3">
      <c r="A92" s="58"/>
      <c r="B92" s="816"/>
      <c r="C92" s="834"/>
      <c r="D92" s="834"/>
      <c r="E92" s="834"/>
      <c r="F92" s="834"/>
      <c r="G92" s="819"/>
      <c r="H92" s="298"/>
      <c r="I92" s="298"/>
      <c r="J92" s="298"/>
      <c r="K92" s="298"/>
      <c r="L92" s="308" t="s">
        <v>340</v>
      </c>
      <c r="M92" s="142"/>
      <c r="N92" s="142"/>
      <c r="O92" s="142"/>
      <c r="P92" s="142"/>
      <c r="Q92" s="311"/>
    </row>
    <row r="93" spans="1:17" s="18" customFormat="1" ht="85.5" customHeight="1" x14ac:dyDescent="0.3">
      <c r="A93" s="58"/>
      <c r="B93" s="816"/>
      <c r="C93" s="833"/>
      <c r="D93" s="833"/>
      <c r="E93" s="833"/>
      <c r="F93" s="833"/>
      <c r="G93" s="343" t="s">
        <v>244</v>
      </c>
      <c r="H93" s="305"/>
      <c r="I93" s="305"/>
      <c r="J93" s="305"/>
      <c r="K93" s="305"/>
      <c r="L93" s="308" t="s">
        <v>152</v>
      </c>
      <c r="M93" s="142"/>
      <c r="N93" s="142"/>
      <c r="O93" s="142"/>
      <c r="P93" s="142"/>
      <c r="Q93" s="311"/>
    </row>
    <row r="94" spans="1:17" s="18" customFormat="1" ht="60" customHeight="1" x14ac:dyDescent="0.3">
      <c r="A94" s="58"/>
      <c r="B94" s="816" t="s">
        <v>245</v>
      </c>
      <c r="C94" s="832"/>
      <c r="D94" s="832"/>
      <c r="E94" s="832"/>
      <c r="F94" s="832"/>
      <c r="G94" s="815" t="s">
        <v>246</v>
      </c>
      <c r="H94" s="808"/>
      <c r="I94" s="808"/>
      <c r="J94" s="808"/>
      <c r="K94" s="808"/>
      <c r="L94" s="308" t="s">
        <v>153</v>
      </c>
      <c r="M94" s="142"/>
      <c r="N94" s="142"/>
      <c r="O94" s="142"/>
      <c r="P94" s="142"/>
      <c r="Q94" s="311"/>
    </row>
    <row r="95" spans="1:17" s="18" customFormat="1" ht="60" customHeight="1" x14ac:dyDescent="0.3">
      <c r="A95" s="58"/>
      <c r="B95" s="816"/>
      <c r="C95" s="834"/>
      <c r="D95" s="834"/>
      <c r="E95" s="834"/>
      <c r="F95" s="834"/>
      <c r="G95" s="815"/>
      <c r="H95" s="809"/>
      <c r="I95" s="809"/>
      <c r="J95" s="809"/>
      <c r="K95" s="809"/>
      <c r="L95" s="308" t="s">
        <v>154</v>
      </c>
      <c r="M95" s="142"/>
      <c r="N95" s="142"/>
      <c r="O95" s="142"/>
      <c r="P95" s="142"/>
      <c r="Q95" s="311"/>
    </row>
    <row r="96" spans="1:17" s="18" customFormat="1" ht="60" customHeight="1" x14ac:dyDescent="0.3">
      <c r="A96" s="58"/>
      <c r="B96" s="816"/>
      <c r="C96" s="833"/>
      <c r="D96" s="833"/>
      <c r="E96" s="833"/>
      <c r="F96" s="833"/>
      <c r="G96" s="343" t="s">
        <v>136</v>
      </c>
      <c r="H96" s="305"/>
      <c r="I96" s="305"/>
      <c r="J96" s="305"/>
      <c r="K96" s="305"/>
      <c r="L96" s="308" t="s">
        <v>341</v>
      </c>
      <c r="M96" s="142"/>
      <c r="N96" s="142"/>
      <c r="O96" s="142"/>
      <c r="P96" s="142"/>
      <c r="Q96" s="311"/>
    </row>
    <row r="97" spans="1:17" s="18" customFormat="1" ht="60" customHeight="1" x14ac:dyDescent="0.3">
      <c r="A97" s="58"/>
      <c r="B97" s="816" t="s">
        <v>247</v>
      </c>
      <c r="C97" s="832"/>
      <c r="D97" s="832"/>
      <c r="E97" s="832"/>
      <c r="F97" s="832"/>
      <c r="G97" s="344" t="s">
        <v>137</v>
      </c>
      <c r="H97" s="298"/>
      <c r="I97" s="298"/>
      <c r="J97" s="298"/>
      <c r="K97" s="298"/>
      <c r="L97" s="308" t="s">
        <v>342</v>
      </c>
      <c r="M97" s="142"/>
      <c r="N97" s="142"/>
      <c r="O97" s="142"/>
      <c r="P97" s="142"/>
      <c r="Q97" s="311"/>
    </row>
    <row r="98" spans="1:17" s="18" customFormat="1" ht="60" customHeight="1" x14ac:dyDescent="0.3">
      <c r="A98" s="58"/>
      <c r="B98" s="816"/>
      <c r="C98" s="834"/>
      <c r="D98" s="834"/>
      <c r="E98" s="834"/>
      <c r="F98" s="834"/>
      <c r="G98" s="344" t="s">
        <v>138</v>
      </c>
      <c r="H98" s="298"/>
      <c r="I98" s="298"/>
      <c r="J98" s="298"/>
      <c r="K98" s="298"/>
      <c r="L98" s="308" t="s">
        <v>343</v>
      </c>
      <c r="M98" s="142"/>
      <c r="N98" s="142"/>
      <c r="O98" s="142"/>
      <c r="P98" s="142"/>
      <c r="Q98" s="311"/>
    </row>
    <row r="99" spans="1:17" s="18" customFormat="1" ht="60" customHeight="1" x14ac:dyDescent="0.3">
      <c r="A99" s="58"/>
      <c r="B99" s="816"/>
      <c r="C99" s="833"/>
      <c r="D99" s="833"/>
      <c r="E99" s="833"/>
      <c r="F99" s="833"/>
      <c r="G99" s="344" t="s">
        <v>139</v>
      </c>
      <c r="H99" s="309"/>
      <c r="I99" s="309"/>
      <c r="J99" s="309"/>
      <c r="K99" s="309"/>
      <c r="L99" s="308" t="s">
        <v>344</v>
      </c>
      <c r="M99" s="142"/>
      <c r="N99" s="142"/>
      <c r="O99" s="142"/>
      <c r="P99" s="142"/>
      <c r="Q99" s="311"/>
    </row>
    <row r="100" spans="1:17" s="18" customFormat="1" ht="132.75" customHeight="1" x14ac:dyDescent="0.3">
      <c r="A100" s="58"/>
      <c r="B100" s="61" t="s">
        <v>248</v>
      </c>
      <c r="C100" s="349"/>
      <c r="D100" s="349"/>
      <c r="E100" s="349"/>
      <c r="F100" s="349"/>
      <c r="G100" s="338" t="s">
        <v>249</v>
      </c>
      <c r="H100" s="62"/>
      <c r="I100" s="62"/>
      <c r="J100" s="62"/>
      <c r="K100" s="62"/>
      <c r="L100" s="66" t="s">
        <v>18</v>
      </c>
      <c r="M100" s="59"/>
      <c r="N100" s="59"/>
      <c r="O100" s="59"/>
      <c r="P100" s="59"/>
      <c r="Q100" s="350"/>
    </row>
    <row r="101" spans="1:17" s="18" customFormat="1" ht="60" customHeight="1" x14ac:dyDescent="0.3">
      <c r="A101" s="58"/>
      <c r="B101" s="825" t="s">
        <v>140</v>
      </c>
      <c r="C101" s="835"/>
      <c r="D101" s="835"/>
      <c r="E101" s="835"/>
      <c r="F101" s="835"/>
      <c r="G101" s="805" t="s">
        <v>15</v>
      </c>
      <c r="H101" s="838"/>
      <c r="I101" s="838"/>
      <c r="J101" s="838"/>
      <c r="K101" s="838"/>
      <c r="L101" s="66" t="s">
        <v>155</v>
      </c>
      <c r="M101" s="59"/>
      <c r="N101" s="59"/>
      <c r="O101" s="59"/>
      <c r="P101" s="59"/>
      <c r="Q101" s="350"/>
    </row>
    <row r="102" spans="1:17" s="18" customFormat="1" ht="60" customHeight="1" x14ac:dyDescent="0.3">
      <c r="A102" s="58"/>
      <c r="B102" s="825"/>
      <c r="C102" s="836"/>
      <c r="D102" s="836"/>
      <c r="E102" s="836"/>
      <c r="F102" s="836"/>
      <c r="G102" s="805"/>
      <c r="H102" s="839"/>
      <c r="I102" s="839"/>
      <c r="J102" s="839"/>
      <c r="K102" s="839"/>
      <c r="L102" s="66" t="s">
        <v>345</v>
      </c>
      <c r="M102" s="59"/>
      <c r="N102" s="59"/>
      <c r="O102" s="59"/>
      <c r="P102" s="59"/>
      <c r="Q102" s="350"/>
    </row>
    <row r="103" spans="1:17" s="18" customFormat="1" ht="60" customHeight="1" x14ac:dyDescent="0.3">
      <c r="A103" s="58"/>
      <c r="B103" s="825"/>
      <c r="C103" s="837"/>
      <c r="D103" s="837"/>
      <c r="E103" s="837"/>
      <c r="F103" s="837"/>
      <c r="G103" s="805"/>
      <c r="H103" s="840"/>
      <c r="I103" s="840"/>
      <c r="J103" s="840"/>
      <c r="K103" s="840"/>
      <c r="L103" s="66" t="s">
        <v>346</v>
      </c>
      <c r="M103" s="59"/>
      <c r="N103" s="59"/>
      <c r="O103" s="59"/>
      <c r="P103" s="59"/>
      <c r="Q103" s="350"/>
    </row>
    <row r="104" spans="1:17" s="18" customFormat="1" ht="92.25" customHeight="1" x14ac:dyDescent="0.3">
      <c r="A104" s="58"/>
      <c r="B104" s="61" t="s">
        <v>250</v>
      </c>
      <c r="C104" s="349"/>
      <c r="D104" s="349"/>
      <c r="E104" s="349"/>
      <c r="F104" s="349"/>
      <c r="G104" s="338" t="s">
        <v>141</v>
      </c>
      <c r="H104" s="62"/>
      <c r="I104" s="62"/>
      <c r="J104" s="62"/>
      <c r="K104" s="62"/>
      <c r="L104" s="66" t="s">
        <v>156</v>
      </c>
      <c r="M104" s="59"/>
      <c r="N104" s="59"/>
      <c r="O104" s="59"/>
      <c r="P104" s="59"/>
      <c r="Q104" s="350"/>
    </row>
    <row r="105" spans="1:17" s="18" customFormat="1" ht="60" customHeight="1" x14ac:dyDescent="0.3">
      <c r="A105" s="58"/>
      <c r="B105" s="825" t="s">
        <v>142</v>
      </c>
      <c r="C105" s="835"/>
      <c r="D105" s="835"/>
      <c r="E105" s="835"/>
      <c r="F105" s="835"/>
      <c r="G105" s="338" t="s">
        <v>251</v>
      </c>
      <c r="H105" s="62"/>
      <c r="I105" s="62"/>
      <c r="J105" s="62"/>
      <c r="K105" s="62"/>
      <c r="L105" s="66" t="s">
        <v>347</v>
      </c>
      <c r="M105" s="59"/>
      <c r="N105" s="59"/>
      <c r="O105" s="59"/>
      <c r="P105" s="59"/>
      <c r="Q105" s="350"/>
    </row>
    <row r="106" spans="1:17" s="18" customFormat="1" ht="60" customHeight="1" x14ac:dyDescent="0.3">
      <c r="A106" s="58"/>
      <c r="B106" s="825"/>
      <c r="C106" s="837"/>
      <c r="D106" s="837"/>
      <c r="E106" s="837"/>
      <c r="F106" s="837"/>
      <c r="G106" s="338" t="s">
        <v>143</v>
      </c>
      <c r="H106" s="62"/>
      <c r="I106" s="62"/>
      <c r="J106" s="62"/>
      <c r="K106" s="62"/>
      <c r="L106" s="66" t="s">
        <v>157</v>
      </c>
      <c r="M106" s="59"/>
      <c r="N106" s="59"/>
      <c r="O106" s="59"/>
      <c r="P106" s="59"/>
      <c r="Q106" s="350"/>
    </row>
    <row r="107" spans="1:17" s="18" customFormat="1" ht="60" customHeight="1" x14ac:dyDescent="0.3">
      <c r="A107" s="58"/>
      <c r="B107" s="825" t="s">
        <v>144</v>
      </c>
      <c r="C107" s="835"/>
      <c r="D107" s="835"/>
      <c r="E107" s="835"/>
      <c r="F107" s="835"/>
      <c r="G107" s="805" t="s">
        <v>252</v>
      </c>
      <c r="H107" s="838"/>
      <c r="I107" s="838"/>
      <c r="J107" s="838"/>
      <c r="K107" s="838"/>
      <c r="L107" s="66" t="s">
        <v>158</v>
      </c>
      <c r="M107" s="59"/>
      <c r="N107" s="59"/>
      <c r="O107" s="59"/>
      <c r="P107" s="59"/>
      <c r="Q107" s="350"/>
    </row>
    <row r="108" spans="1:17" s="18" customFormat="1" ht="60" customHeight="1" x14ac:dyDescent="0.3">
      <c r="A108" s="58"/>
      <c r="B108" s="825"/>
      <c r="C108" s="837"/>
      <c r="D108" s="837"/>
      <c r="E108" s="837"/>
      <c r="F108" s="837"/>
      <c r="G108" s="805"/>
      <c r="H108" s="840"/>
      <c r="I108" s="840"/>
      <c r="J108" s="840"/>
      <c r="K108" s="840"/>
      <c r="L108" s="66" t="s">
        <v>159</v>
      </c>
      <c r="M108" s="59"/>
      <c r="N108" s="59"/>
      <c r="O108" s="59"/>
      <c r="P108" s="59"/>
      <c r="Q108" s="350"/>
    </row>
    <row r="109" spans="1:17" s="18" customFormat="1" ht="77.25" customHeight="1" x14ac:dyDescent="0.3">
      <c r="A109" s="58"/>
      <c r="B109" s="825" t="s">
        <v>254</v>
      </c>
      <c r="C109" s="835"/>
      <c r="D109" s="835"/>
      <c r="E109" s="835"/>
      <c r="F109" s="835"/>
      <c r="G109" s="338" t="s">
        <v>253</v>
      </c>
      <c r="H109" s="62"/>
      <c r="I109" s="62"/>
      <c r="J109" s="62"/>
      <c r="K109" s="62"/>
      <c r="L109" s="66" t="s">
        <v>348</v>
      </c>
      <c r="M109" s="59"/>
      <c r="N109" s="59"/>
      <c r="O109" s="59"/>
      <c r="P109" s="59"/>
      <c r="Q109" s="350"/>
    </row>
    <row r="110" spans="1:17" s="18" customFormat="1" ht="60" customHeight="1" x14ac:dyDescent="0.3">
      <c r="A110" s="58"/>
      <c r="B110" s="825"/>
      <c r="C110" s="836"/>
      <c r="D110" s="836"/>
      <c r="E110" s="836"/>
      <c r="F110" s="836"/>
      <c r="G110" s="338" t="s">
        <v>145</v>
      </c>
      <c r="H110" s="62"/>
      <c r="I110" s="62"/>
      <c r="J110" s="62"/>
      <c r="K110" s="62"/>
      <c r="L110" s="66" t="s">
        <v>349</v>
      </c>
      <c r="M110" s="59"/>
      <c r="N110" s="59"/>
      <c r="O110" s="59"/>
      <c r="P110" s="59"/>
      <c r="Q110" s="350"/>
    </row>
    <row r="111" spans="1:17" s="18" customFormat="1" ht="75.75" customHeight="1" x14ac:dyDescent="0.3">
      <c r="A111" s="58"/>
      <c r="B111" s="825"/>
      <c r="C111" s="837"/>
      <c r="D111" s="837"/>
      <c r="E111" s="837"/>
      <c r="F111" s="837"/>
      <c r="G111" s="338" t="s">
        <v>146</v>
      </c>
      <c r="H111" s="62"/>
      <c r="I111" s="62"/>
      <c r="J111" s="62"/>
      <c r="K111" s="62"/>
      <c r="L111" s="66" t="s">
        <v>350</v>
      </c>
      <c r="M111" s="59"/>
      <c r="N111" s="59"/>
      <c r="O111" s="59"/>
      <c r="P111" s="59"/>
      <c r="Q111" s="350"/>
    </row>
    <row r="112" spans="1:17" s="18" customFormat="1" ht="60" customHeight="1" x14ac:dyDescent="0.3">
      <c r="A112" s="58"/>
      <c r="B112" s="816" t="s">
        <v>255</v>
      </c>
      <c r="C112" s="832"/>
      <c r="D112" s="832" t="s">
        <v>1056</v>
      </c>
      <c r="E112" s="832"/>
      <c r="F112" s="832"/>
      <c r="G112" s="815" t="s">
        <v>256</v>
      </c>
      <c r="H112" s="808" t="s">
        <v>1057</v>
      </c>
      <c r="I112" s="808"/>
      <c r="J112" s="808" t="s">
        <v>1058</v>
      </c>
      <c r="K112" s="808" t="s">
        <v>1055</v>
      </c>
      <c r="L112" s="304" t="s">
        <v>161</v>
      </c>
      <c r="M112" s="142"/>
      <c r="N112" s="142" t="s">
        <v>1056</v>
      </c>
      <c r="O112" s="142"/>
      <c r="P112" s="142"/>
      <c r="Q112" s="311"/>
    </row>
    <row r="113" spans="1:17" s="18" customFormat="1" ht="60" customHeight="1" x14ac:dyDescent="0.3">
      <c r="A113" s="58"/>
      <c r="B113" s="816"/>
      <c r="C113" s="834"/>
      <c r="D113" s="834"/>
      <c r="E113" s="834"/>
      <c r="F113" s="834"/>
      <c r="G113" s="815"/>
      <c r="H113" s="809"/>
      <c r="I113" s="809"/>
      <c r="J113" s="809"/>
      <c r="K113" s="809"/>
      <c r="L113" s="304" t="s">
        <v>351</v>
      </c>
      <c r="M113" s="142" t="s">
        <v>1056</v>
      </c>
      <c r="N113" s="142"/>
      <c r="O113" s="142" t="s">
        <v>1059</v>
      </c>
      <c r="P113" s="142" t="s">
        <v>1060</v>
      </c>
      <c r="Q113" s="311"/>
    </row>
    <row r="114" spans="1:17" s="18" customFormat="1" ht="60" customHeight="1" x14ac:dyDescent="0.3">
      <c r="A114" s="58"/>
      <c r="B114" s="816"/>
      <c r="C114" s="834"/>
      <c r="D114" s="834"/>
      <c r="E114" s="834"/>
      <c r="F114" s="834"/>
      <c r="G114" s="817" t="s">
        <v>257</v>
      </c>
      <c r="H114" s="298" t="s">
        <v>1057</v>
      </c>
      <c r="I114" s="298"/>
      <c r="J114" s="298"/>
      <c r="K114" s="298"/>
      <c r="L114" s="304" t="s">
        <v>352</v>
      </c>
      <c r="M114" s="142"/>
      <c r="N114" s="142" t="s">
        <v>1056</v>
      </c>
      <c r="O114" s="142"/>
      <c r="P114" s="142"/>
      <c r="Q114" s="311"/>
    </row>
    <row r="115" spans="1:17" s="18" customFormat="1" ht="60" customHeight="1" x14ac:dyDescent="0.3">
      <c r="A115" s="58"/>
      <c r="B115" s="816"/>
      <c r="C115" s="833"/>
      <c r="D115" s="833"/>
      <c r="E115" s="833"/>
      <c r="F115" s="833"/>
      <c r="G115" s="819"/>
      <c r="H115" s="305" t="s">
        <v>1057</v>
      </c>
      <c r="I115" s="305"/>
      <c r="J115" s="310"/>
      <c r="K115" s="310"/>
      <c r="L115" s="304" t="s">
        <v>353</v>
      </c>
      <c r="M115" s="142" t="s">
        <v>1056</v>
      </c>
      <c r="N115" s="142"/>
      <c r="O115" s="142"/>
      <c r="P115" s="142"/>
      <c r="Q115" s="311"/>
    </row>
    <row r="116" spans="1:17" s="18" customFormat="1" ht="71.25" customHeight="1" x14ac:dyDescent="0.3">
      <c r="A116" s="58"/>
      <c r="B116" s="816" t="s">
        <v>258</v>
      </c>
      <c r="C116" s="832"/>
      <c r="D116" s="832"/>
      <c r="E116" s="832"/>
      <c r="F116" s="832"/>
      <c r="G116" s="803" t="s">
        <v>16</v>
      </c>
      <c r="H116" s="303"/>
      <c r="I116" s="303"/>
      <c r="J116" s="303"/>
      <c r="K116" s="303"/>
      <c r="L116" s="304" t="s">
        <v>19</v>
      </c>
      <c r="M116" s="142"/>
      <c r="N116" s="142"/>
      <c r="O116" s="142"/>
      <c r="P116" s="142"/>
      <c r="Q116" s="311"/>
    </row>
    <row r="117" spans="1:17" s="18" customFormat="1" ht="71.25" customHeight="1" x14ac:dyDescent="0.3">
      <c r="A117" s="58"/>
      <c r="B117" s="816"/>
      <c r="C117" s="834"/>
      <c r="D117" s="834"/>
      <c r="E117" s="834"/>
      <c r="F117" s="834"/>
      <c r="G117" s="804"/>
      <c r="H117" s="303"/>
      <c r="I117" s="303"/>
      <c r="J117" s="303"/>
      <c r="K117" s="303"/>
      <c r="L117" s="304" t="s">
        <v>354</v>
      </c>
      <c r="M117" s="142"/>
      <c r="N117" s="142"/>
      <c r="O117" s="142"/>
      <c r="P117" s="142"/>
      <c r="Q117" s="311"/>
    </row>
    <row r="118" spans="1:17" s="18" customFormat="1" ht="71.25" customHeight="1" x14ac:dyDescent="0.3">
      <c r="A118" s="58"/>
      <c r="B118" s="816"/>
      <c r="C118" s="834"/>
      <c r="D118" s="834"/>
      <c r="E118" s="834"/>
      <c r="F118" s="834"/>
      <c r="G118" s="803" t="s">
        <v>259</v>
      </c>
      <c r="H118" s="303"/>
      <c r="I118" s="303"/>
      <c r="J118" s="303"/>
      <c r="K118" s="303"/>
      <c r="L118" s="304" t="s">
        <v>355</v>
      </c>
      <c r="M118" s="142"/>
      <c r="N118" s="142"/>
      <c r="O118" s="142"/>
      <c r="P118" s="142"/>
      <c r="Q118" s="311"/>
    </row>
    <row r="119" spans="1:17" s="18" customFormat="1" ht="71.25" customHeight="1" x14ac:dyDescent="0.3">
      <c r="A119" s="58"/>
      <c r="B119" s="816"/>
      <c r="C119" s="834"/>
      <c r="D119" s="834"/>
      <c r="E119" s="834"/>
      <c r="F119" s="834"/>
      <c r="G119" s="804"/>
      <c r="H119" s="303"/>
      <c r="I119" s="303"/>
      <c r="J119" s="303"/>
      <c r="K119" s="303"/>
      <c r="L119" s="304" t="s">
        <v>356</v>
      </c>
      <c r="M119" s="142"/>
      <c r="N119" s="142"/>
      <c r="O119" s="142"/>
      <c r="P119" s="142"/>
      <c r="Q119" s="311"/>
    </row>
    <row r="120" spans="1:17" s="18" customFormat="1" ht="71.25" customHeight="1" x14ac:dyDescent="0.3">
      <c r="A120" s="58"/>
      <c r="B120" s="816"/>
      <c r="C120" s="834"/>
      <c r="D120" s="834"/>
      <c r="E120" s="834"/>
      <c r="F120" s="834"/>
      <c r="G120" s="803" t="s">
        <v>149</v>
      </c>
      <c r="H120" s="303"/>
      <c r="I120" s="303"/>
      <c r="J120" s="303"/>
      <c r="K120" s="303"/>
      <c r="L120" s="304" t="s">
        <v>162</v>
      </c>
      <c r="M120" s="142"/>
      <c r="N120" s="142"/>
      <c r="O120" s="142"/>
      <c r="P120" s="142"/>
      <c r="Q120" s="311"/>
    </row>
    <row r="121" spans="1:17" s="18" customFormat="1" ht="71.25" customHeight="1" x14ac:dyDescent="0.3">
      <c r="A121" s="58"/>
      <c r="B121" s="816"/>
      <c r="C121" s="834"/>
      <c r="D121" s="834"/>
      <c r="E121" s="834"/>
      <c r="F121" s="834"/>
      <c r="G121" s="804"/>
      <c r="H121" s="303"/>
      <c r="I121" s="303"/>
      <c r="J121" s="303"/>
      <c r="K121" s="303"/>
      <c r="L121" s="304" t="s">
        <v>357</v>
      </c>
      <c r="M121" s="142"/>
      <c r="N121" s="142"/>
      <c r="O121" s="142"/>
      <c r="P121" s="142"/>
      <c r="Q121" s="311"/>
    </row>
    <row r="122" spans="1:17" s="18" customFormat="1" ht="105.75" customHeight="1" x14ac:dyDescent="0.3">
      <c r="A122" s="58"/>
      <c r="B122" s="816"/>
      <c r="C122" s="834"/>
      <c r="D122" s="834"/>
      <c r="E122" s="834"/>
      <c r="F122" s="834"/>
      <c r="G122" s="345" t="s">
        <v>17</v>
      </c>
      <c r="H122" s="303"/>
      <c r="I122" s="303"/>
      <c r="J122" s="303"/>
      <c r="K122" s="303"/>
      <c r="L122" s="304" t="s">
        <v>20</v>
      </c>
      <c r="M122" s="142"/>
      <c r="N122" s="142"/>
      <c r="O122" s="142"/>
      <c r="P122" s="142"/>
      <c r="Q122" s="311"/>
    </row>
    <row r="123" spans="1:17" s="18" customFormat="1" ht="105.75" customHeight="1" x14ac:dyDescent="0.3">
      <c r="A123" s="58"/>
      <c r="B123" s="816"/>
      <c r="C123" s="834"/>
      <c r="D123" s="834"/>
      <c r="E123" s="834"/>
      <c r="F123" s="834"/>
      <c r="G123" s="803" t="s">
        <v>260</v>
      </c>
      <c r="H123" s="303"/>
      <c r="I123" s="303"/>
      <c r="J123" s="303"/>
      <c r="K123" s="303"/>
      <c r="L123" s="304" t="s">
        <v>358</v>
      </c>
      <c r="M123" s="142"/>
      <c r="N123" s="142"/>
      <c r="O123" s="142"/>
      <c r="P123" s="142"/>
      <c r="Q123" s="311"/>
    </row>
    <row r="124" spans="1:17" s="18" customFormat="1" ht="105.75" customHeight="1" x14ac:dyDescent="0.3">
      <c r="A124" s="58"/>
      <c r="B124" s="816"/>
      <c r="C124" s="833"/>
      <c r="D124" s="833"/>
      <c r="E124" s="833"/>
      <c r="F124" s="833"/>
      <c r="G124" s="804"/>
      <c r="H124" s="303"/>
      <c r="I124" s="303"/>
      <c r="J124" s="303"/>
      <c r="K124" s="303"/>
      <c r="L124" s="304" t="s">
        <v>359</v>
      </c>
      <c r="M124" s="142"/>
      <c r="N124" s="142"/>
      <c r="O124" s="142"/>
      <c r="P124" s="142"/>
      <c r="Q124" s="311"/>
    </row>
    <row r="125" spans="1:17" s="18" customFormat="1" ht="105.75" customHeight="1" x14ac:dyDescent="0.3">
      <c r="A125" s="58"/>
      <c r="B125" s="816" t="s">
        <v>261</v>
      </c>
      <c r="C125" s="832"/>
      <c r="D125" s="832"/>
      <c r="E125" s="832"/>
      <c r="F125" s="832"/>
      <c r="G125" s="345" t="s">
        <v>262</v>
      </c>
      <c r="H125" s="298"/>
      <c r="I125" s="298"/>
      <c r="J125" s="298"/>
      <c r="K125" s="298"/>
      <c r="L125" s="304" t="s">
        <v>360</v>
      </c>
      <c r="M125" s="142"/>
      <c r="N125" s="142"/>
      <c r="O125" s="142"/>
      <c r="P125" s="142"/>
      <c r="Q125" s="311"/>
    </row>
    <row r="126" spans="1:17" s="18" customFormat="1" ht="105.75" customHeight="1" x14ac:dyDescent="0.3">
      <c r="A126" s="58"/>
      <c r="B126" s="816"/>
      <c r="C126" s="834"/>
      <c r="D126" s="834"/>
      <c r="E126" s="834"/>
      <c r="F126" s="834"/>
      <c r="G126" s="345" t="s">
        <v>147</v>
      </c>
      <c r="H126" s="305"/>
      <c r="I126" s="305"/>
      <c r="J126" s="305"/>
      <c r="K126" s="305"/>
      <c r="L126" s="304" t="s">
        <v>361</v>
      </c>
      <c r="M126" s="142"/>
      <c r="N126" s="142"/>
      <c r="O126" s="142"/>
      <c r="P126" s="142"/>
      <c r="Q126" s="311"/>
    </row>
    <row r="127" spans="1:17" s="18" customFormat="1" ht="105.75" customHeight="1" x14ac:dyDescent="0.3">
      <c r="A127" s="58"/>
      <c r="B127" s="816"/>
      <c r="C127" s="834"/>
      <c r="D127" s="834"/>
      <c r="E127" s="834"/>
      <c r="F127" s="834"/>
      <c r="G127" s="803" t="s">
        <v>263</v>
      </c>
      <c r="H127" s="841"/>
      <c r="I127" s="841"/>
      <c r="J127" s="841"/>
      <c r="K127" s="841"/>
      <c r="L127" s="304" t="s">
        <v>160</v>
      </c>
      <c r="M127" s="311"/>
      <c r="N127" s="311"/>
      <c r="O127" s="311"/>
      <c r="P127" s="311"/>
      <c r="Q127" s="311"/>
    </row>
    <row r="128" spans="1:17" s="18" customFormat="1" ht="105.75" customHeight="1" x14ac:dyDescent="0.3">
      <c r="A128" s="58"/>
      <c r="B128" s="816"/>
      <c r="C128" s="833"/>
      <c r="D128" s="833"/>
      <c r="E128" s="833"/>
      <c r="F128" s="833"/>
      <c r="G128" s="804"/>
      <c r="H128" s="842"/>
      <c r="I128" s="842"/>
      <c r="J128" s="842"/>
      <c r="K128" s="842"/>
      <c r="L128" s="334" t="s">
        <v>362</v>
      </c>
      <c r="M128" s="311"/>
      <c r="N128" s="311"/>
      <c r="O128" s="311"/>
      <c r="P128" s="311"/>
      <c r="Q128" s="311"/>
    </row>
    <row r="129" spans="1:17" s="18" customFormat="1" ht="105.75" customHeight="1" x14ac:dyDescent="0.3">
      <c r="A129" s="58"/>
      <c r="B129" s="816" t="s">
        <v>177</v>
      </c>
      <c r="C129" s="832"/>
      <c r="D129" s="832"/>
      <c r="E129" s="832"/>
      <c r="F129" s="832"/>
      <c r="G129" s="843" t="s">
        <v>166</v>
      </c>
      <c r="H129" s="312"/>
      <c r="I129" s="312"/>
      <c r="J129" s="312"/>
      <c r="K129" s="312"/>
      <c r="L129" s="313" t="s">
        <v>148</v>
      </c>
      <c r="M129" s="312"/>
      <c r="N129" s="312"/>
      <c r="O129" s="312"/>
      <c r="P129" s="312"/>
      <c r="Q129" s="311"/>
    </row>
    <row r="130" spans="1:17" s="18" customFormat="1" ht="105.75" customHeight="1" x14ac:dyDescent="0.3">
      <c r="A130" s="58"/>
      <c r="B130" s="816"/>
      <c r="C130" s="834"/>
      <c r="D130" s="834"/>
      <c r="E130" s="834"/>
      <c r="F130" s="834"/>
      <c r="G130" s="843"/>
      <c r="H130" s="312"/>
      <c r="I130" s="312"/>
      <c r="J130" s="312"/>
      <c r="K130" s="312"/>
      <c r="L130" s="313" t="s">
        <v>363</v>
      </c>
      <c r="M130" s="312"/>
      <c r="N130" s="312"/>
      <c r="O130" s="312"/>
      <c r="P130" s="312"/>
      <c r="Q130" s="311"/>
    </row>
    <row r="131" spans="1:17" s="18" customFormat="1" ht="105.75" customHeight="1" x14ac:dyDescent="0.3">
      <c r="A131" s="58"/>
      <c r="B131" s="816"/>
      <c r="C131" s="834"/>
      <c r="D131" s="834"/>
      <c r="E131" s="834"/>
      <c r="F131" s="834"/>
      <c r="G131" s="843"/>
      <c r="H131" s="312"/>
      <c r="I131" s="312"/>
      <c r="J131" s="312"/>
      <c r="K131" s="312"/>
      <c r="L131" s="313" t="s">
        <v>364</v>
      </c>
      <c r="M131" s="312"/>
      <c r="N131" s="312"/>
      <c r="O131" s="312"/>
      <c r="P131" s="312"/>
      <c r="Q131" s="311"/>
    </row>
    <row r="132" spans="1:17" s="18" customFormat="1" ht="56.25" customHeight="1" x14ac:dyDescent="0.3">
      <c r="A132" s="58"/>
      <c r="B132" s="816"/>
      <c r="C132" s="834"/>
      <c r="D132" s="834"/>
      <c r="E132" s="834"/>
      <c r="F132" s="834"/>
      <c r="G132" s="843" t="s">
        <v>163</v>
      </c>
      <c r="H132" s="312"/>
      <c r="I132" s="312"/>
      <c r="J132" s="312"/>
      <c r="K132" s="312"/>
      <c r="L132" s="313" t="s">
        <v>175</v>
      </c>
      <c r="M132" s="312"/>
      <c r="N132" s="312"/>
      <c r="O132" s="312"/>
      <c r="P132" s="312"/>
      <c r="Q132" s="311"/>
    </row>
    <row r="133" spans="1:17" s="18" customFormat="1" ht="75.75" customHeight="1" x14ac:dyDescent="0.3">
      <c r="A133" s="58"/>
      <c r="B133" s="816"/>
      <c r="C133" s="834"/>
      <c r="D133" s="834"/>
      <c r="E133" s="834"/>
      <c r="F133" s="834"/>
      <c r="G133" s="843"/>
      <c r="H133" s="312"/>
      <c r="I133" s="312"/>
      <c r="J133" s="312"/>
      <c r="K133" s="312"/>
      <c r="L133" s="313" t="s">
        <v>167</v>
      </c>
      <c r="M133" s="312"/>
      <c r="N133" s="312"/>
      <c r="O133" s="312"/>
      <c r="P133" s="312"/>
      <c r="Q133" s="311"/>
    </row>
    <row r="134" spans="1:17" s="18" customFormat="1" ht="75.75" customHeight="1" x14ac:dyDescent="0.3">
      <c r="A134" s="58"/>
      <c r="B134" s="816"/>
      <c r="C134" s="834"/>
      <c r="D134" s="834"/>
      <c r="E134" s="834"/>
      <c r="F134" s="834"/>
      <c r="G134" s="843" t="s">
        <v>164</v>
      </c>
      <c r="H134" s="312"/>
      <c r="I134" s="312"/>
      <c r="J134" s="312"/>
      <c r="K134" s="312"/>
      <c r="L134" s="313" t="s">
        <v>168</v>
      </c>
      <c r="M134" s="312"/>
      <c r="N134" s="312"/>
      <c r="O134" s="312"/>
      <c r="P134" s="312"/>
      <c r="Q134" s="311"/>
    </row>
    <row r="135" spans="1:17" s="18" customFormat="1" ht="75.75" customHeight="1" x14ac:dyDescent="0.3">
      <c r="A135" s="58"/>
      <c r="B135" s="816"/>
      <c r="C135" s="834"/>
      <c r="D135" s="834"/>
      <c r="E135" s="834"/>
      <c r="F135" s="834"/>
      <c r="G135" s="843"/>
      <c r="H135" s="312"/>
      <c r="I135" s="312"/>
      <c r="J135" s="312"/>
      <c r="K135" s="312"/>
      <c r="L135" s="313" t="s">
        <v>169</v>
      </c>
      <c r="M135" s="312"/>
      <c r="N135" s="312"/>
      <c r="O135" s="312"/>
      <c r="P135" s="312"/>
      <c r="Q135" s="311"/>
    </row>
    <row r="136" spans="1:17" s="18" customFormat="1" ht="75.75" customHeight="1" x14ac:dyDescent="0.3">
      <c r="A136" s="58"/>
      <c r="B136" s="816"/>
      <c r="C136" s="834"/>
      <c r="D136" s="834"/>
      <c r="E136" s="834"/>
      <c r="F136" s="834"/>
      <c r="G136" s="843"/>
      <c r="H136" s="312"/>
      <c r="I136" s="312"/>
      <c r="J136" s="312"/>
      <c r="K136" s="312"/>
      <c r="L136" s="313" t="s">
        <v>365</v>
      </c>
      <c r="M136" s="312"/>
      <c r="N136" s="312"/>
      <c r="O136" s="312"/>
      <c r="P136" s="312"/>
      <c r="Q136" s="311"/>
    </row>
    <row r="137" spans="1:17" s="18" customFormat="1" ht="75.75" customHeight="1" x14ac:dyDescent="0.3">
      <c r="A137" s="58"/>
      <c r="B137" s="816"/>
      <c r="C137" s="834"/>
      <c r="D137" s="834"/>
      <c r="E137" s="834"/>
      <c r="F137" s="834"/>
      <c r="G137" s="843" t="s">
        <v>165</v>
      </c>
      <c r="H137" s="312"/>
      <c r="I137" s="312"/>
      <c r="J137" s="312"/>
      <c r="K137" s="312"/>
      <c r="L137" s="313" t="s">
        <v>171</v>
      </c>
      <c r="M137" s="312"/>
      <c r="N137" s="312"/>
      <c r="O137" s="312"/>
      <c r="P137" s="312"/>
      <c r="Q137" s="311"/>
    </row>
    <row r="138" spans="1:17" s="18" customFormat="1" ht="75" customHeight="1" x14ac:dyDescent="0.3">
      <c r="A138" s="58"/>
      <c r="B138" s="816"/>
      <c r="C138" s="834"/>
      <c r="D138" s="834"/>
      <c r="E138" s="834"/>
      <c r="F138" s="834"/>
      <c r="G138" s="843"/>
      <c r="H138" s="312"/>
      <c r="I138" s="312"/>
      <c r="J138" s="312"/>
      <c r="K138" s="312"/>
      <c r="L138" s="313" t="s">
        <v>172</v>
      </c>
      <c r="M138" s="312"/>
      <c r="N138" s="312"/>
      <c r="O138" s="312"/>
      <c r="P138" s="312"/>
      <c r="Q138" s="311"/>
    </row>
    <row r="139" spans="1:17" s="18" customFormat="1" ht="75" customHeight="1" x14ac:dyDescent="0.3">
      <c r="A139" s="58"/>
      <c r="B139" s="816"/>
      <c r="C139" s="834"/>
      <c r="D139" s="834"/>
      <c r="E139" s="834"/>
      <c r="F139" s="834"/>
      <c r="G139" s="843" t="s">
        <v>173</v>
      </c>
      <c r="H139" s="312"/>
      <c r="I139" s="312"/>
      <c r="J139" s="312"/>
      <c r="K139" s="312"/>
      <c r="L139" s="313" t="s">
        <v>366</v>
      </c>
      <c r="M139" s="312"/>
      <c r="N139" s="312"/>
      <c r="O139" s="312"/>
      <c r="P139" s="312"/>
      <c r="Q139" s="311"/>
    </row>
    <row r="140" spans="1:17" s="18" customFormat="1" ht="75" customHeight="1" x14ac:dyDescent="0.3">
      <c r="A140" s="58"/>
      <c r="B140" s="816"/>
      <c r="C140" s="834"/>
      <c r="D140" s="834"/>
      <c r="E140" s="834"/>
      <c r="F140" s="834"/>
      <c r="G140" s="843"/>
      <c r="H140" s="312"/>
      <c r="I140" s="312"/>
      <c r="J140" s="312"/>
      <c r="K140" s="312"/>
      <c r="L140" s="313" t="s">
        <v>174</v>
      </c>
      <c r="M140" s="312"/>
      <c r="N140" s="312"/>
      <c r="O140" s="312"/>
      <c r="P140" s="312"/>
      <c r="Q140" s="311"/>
    </row>
    <row r="141" spans="1:17" s="18" customFormat="1" ht="75" customHeight="1" x14ac:dyDescent="0.3">
      <c r="A141" s="58"/>
      <c r="B141" s="816"/>
      <c r="C141" s="834"/>
      <c r="D141" s="834"/>
      <c r="E141" s="834"/>
      <c r="F141" s="834"/>
      <c r="G141" s="843"/>
      <c r="H141" s="312"/>
      <c r="I141" s="312"/>
      <c r="J141" s="312"/>
      <c r="K141" s="312"/>
      <c r="L141" s="313" t="s">
        <v>170</v>
      </c>
      <c r="M141" s="312"/>
      <c r="N141" s="312"/>
      <c r="O141" s="312"/>
      <c r="P141" s="312"/>
      <c r="Q141" s="311"/>
    </row>
    <row r="142" spans="1:17" s="18" customFormat="1" ht="83.25" customHeight="1" x14ac:dyDescent="0.3">
      <c r="A142" s="58"/>
      <c r="B142" s="816"/>
      <c r="C142" s="833"/>
      <c r="D142" s="833"/>
      <c r="E142" s="833"/>
      <c r="F142" s="833"/>
      <c r="G142" s="346" t="s">
        <v>176</v>
      </c>
      <c r="H142" s="312"/>
      <c r="I142" s="312"/>
      <c r="J142" s="312"/>
      <c r="K142" s="312"/>
      <c r="L142" s="313" t="s">
        <v>367</v>
      </c>
      <c r="M142" s="312"/>
      <c r="N142" s="312"/>
      <c r="O142" s="312"/>
      <c r="P142" s="312"/>
      <c r="Q142" s="311"/>
    </row>
    <row r="143" spans="1:17" ht="93" customHeight="1" x14ac:dyDescent="0.25">
      <c r="B143" s="802" t="s">
        <v>368</v>
      </c>
      <c r="C143" s="850"/>
      <c r="D143" s="850"/>
      <c r="E143" s="850"/>
      <c r="F143" s="850"/>
      <c r="G143" s="347" t="s">
        <v>369</v>
      </c>
      <c r="H143" s="71"/>
      <c r="I143" s="71"/>
      <c r="J143" s="71"/>
      <c r="K143" s="71"/>
      <c r="L143" s="66" t="s">
        <v>373</v>
      </c>
      <c r="M143" s="71"/>
      <c r="N143" s="71"/>
      <c r="O143" s="71"/>
      <c r="P143" s="71"/>
      <c r="Q143" s="351"/>
    </row>
    <row r="144" spans="1:17" ht="93" customHeight="1" x14ac:dyDescent="0.25">
      <c r="B144" s="802"/>
      <c r="C144" s="851"/>
      <c r="D144" s="851"/>
      <c r="E144" s="851"/>
      <c r="F144" s="851"/>
      <c r="G144" s="347" t="s">
        <v>370</v>
      </c>
      <c r="H144" s="71"/>
      <c r="I144" s="71"/>
      <c r="J144" s="71"/>
      <c r="K144" s="71"/>
      <c r="L144" s="66" t="s">
        <v>374</v>
      </c>
      <c r="M144" s="71"/>
      <c r="N144" s="71"/>
      <c r="O144" s="71"/>
      <c r="P144" s="71"/>
      <c r="Q144" s="351"/>
    </row>
    <row r="145" spans="2:17" ht="93" customHeight="1" x14ac:dyDescent="0.25">
      <c r="B145" s="802"/>
      <c r="C145" s="851"/>
      <c r="D145" s="851"/>
      <c r="E145" s="851"/>
      <c r="F145" s="851"/>
      <c r="G145" s="800" t="s">
        <v>371</v>
      </c>
      <c r="H145" s="71"/>
      <c r="I145" s="71"/>
      <c r="J145" s="71"/>
      <c r="K145" s="71"/>
      <c r="L145" s="66" t="s">
        <v>375</v>
      </c>
      <c r="M145" s="71"/>
      <c r="N145" s="71"/>
      <c r="O145" s="71"/>
      <c r="P145" s="71"/>
      <c r="Q145" s="351"/>
    </row>
    <row r="146" spans="2:17" ht="93" customHeight="1" x14ac:dyDescent="0.25">
      <c r="B146" s="802"/>
      <c r="C146" s="851"/>
      <c r="D146" s="851"/>
      <c r="E146" s="851"/>
      <c r="F146" s="851"/>
      <c r="G146" s="801"/>
      <c r="H146" s="71"/>
      <c r="I146" s="71"/>
      <c r="J146" s="71"/>
      <c r="K146" s="71"/>
      <c r="L146" s="66" t="s">
        <v>376</v>
      </c>
      <c r="M146" s="71"/>
      <c r="N146" s="71"/>
      <c r="O146" s="71"/>
      <c r="P146" s="71"/>
      <c r="Q146" s="351"/>
    </row>
    <row r="147" spans="2:17" ht="93" customHeight="1" x14ac:dyDescent="0.25">
      <c r="B147" s="802"/>
      <c r="C147" s="851"/>
      <c r="D147" s="851"/>
      <c r="E147" s="851"/>
      <c r="F147" s="851"/>
      <c r="G147" s="800" t="s">
        <v>372</v>
      </c>
      <c r="H147" s="71"/>
      <c r="I147" s="71"/>
      <c r="J147" s="71"/>
      <c r="K147" s="71"/>
      <c r="L147" s="66" t="s">
        <v>377</v>
      </c>
      <c r="M147" s="71"/>
      <c r="N147" s="71"/>
      <c r="O147" s="71"/>
      <c r="P147" s="71"/>
      <c r="Q147" s="351"/>
    </row>
    <row r="148" spans="2:17" ht="93" customHeight="1" x14ac:dyDescent="0.25">
      <c r="B148" s="802"/>
      <c r="C148" s="852"/>
      <c r="D148" s="852"/>
      <c r="E148" s="852"/>
      <c r="F148" s="852"/>
      <c r="G148" s="801"/>
      <c r="H148" s="71"/>
      <c r="I148" s="71"/>
      <c r="J148" s="71"/>
      <c r="K148" s="71"/>
      <c r="L148" s="66" t="s">
        <v>378</v>
      </c>
      <c r="M148" s="71"/>
      <c r="N148" s="71"/>
      <c r="O148" s="71"/>
      <c r="P148" s="71"/>
      <c r="Q148" s="351"/>
    </row>
    <row r="149" spans="2:17" x14ac:dyDescent="0.25"/>
    <row r="150" spans="2:17" x14ac:dyDescent="0.25"/>
    <row r="151" spans="2:17" x14ac:dyDescent="0.25"/>
    <row r="152" spans="2:17" x14ac:dyDescent="0.25"/>
    <row r="153" spans="2:17" x14ac:dyDescent="0.25"/>
    <row r="154" spans="2:17" x14ac:dyDescent="0.25"/>
    <row r="155" spans="2:17" x14ac:dyDescent="0.25"/>
    <row r="156" spans="2:17" x14ac:dyDescent="0.25"/>
    <row r="157" spans="2:17" x14ac:dyDescent="0.25"/>
    <row r="158" spans="2:17" x14ac:dyDescent="0.25"/>
    <row r="159" spans="2:17" x14ac:dyDescent="0.25"/>
    <row r="160" spans="2:17" x14ac:dyDescent="0.25"/>
    <row r="161" x14ac:dyDescent="0.25"/>
    <row r="162" x14ac:dyDescent="0.25"/>
    <row r="163" x14ac:dyDescent="0.25"/>
    <row r="164" x14ac:dyDescent="0.25"/>
    <row r="165" x14ac:dyDescent="0.25"/>
    <row r="166" x14ac:dyDescent="0.25"/>
    <row r="167" x14ac:dyDescent="0.25"/>
    <row r="168" x14ac:dyDescent="0.25"/>
    <row r="169" x14ac:dyDescent="0.25"/>
    <row r="170" x14ac:dyDescent="0.25"/>
    <row r="171" x14ac:dyDescent="0.25"/>
    <row r="172" x14ac:dyDescent="0.25"/>
    <row r="173" x14ac:dyDescent="0.25"/>
    <row r="174" x14ac:dyDescent="0.25"/>
    <row r="175" x14ac:dyDescent="0.25"/>
    <row r="176" x14ac:dyDescent="0.25"/>
    <row r="177" x14ac:dyDescent="0.25"/>
    <row r="178" x14ac:dyDescent="0.25"/>
    <row r="179" x14ac:dyDescent="0.25"/>
    <row r="180" x14ac:dyDescent="0.25"/>
    <row r="181" x14ac:dyDescent="0.25"/>
    <row r="182" x14ac:dyDescent="0.25"/>
    <row r="183" x14ac:dyDescent="0.25"/>
    <row r="184" x14ac:dyDescent="0.25"/>
  </sheetData>
  <sheetProtection selectLockedCells="1"/>
  <mergeCells count="246">
    <mergeCell ref="C143:C148"/>
    <mergeCell ref="D143:D148"/>
    <mergeCell ref="E143:E148"/>
    <mergeCell ref="F143:F148"/>
    <mergeCell ref="Q12:Q13"/>
    <mergeCell ref="C116:C124"/>
    <mergeCell ref="D116:D124"/>
    <mergeCell ref="E116:E124"/>
    <mergeCell ref="F116:F124"/>
    <mergeCell ref="C125:C128"/>
    <mergeCell ref="D125:D128"/>
    <mergeCell ref="E125:E128"/>
    <mergeCell ref="F125:F128"/>
    <mergeCell ref="C129:C142"/>
    <mergeCell ref="D129:D142"/>
    <mergeCell ref="E129:E142"/>
    <mergeCell ref="F129:F142"/>
    <mergeCell ref="C107:C108"/>
    <mergeCell ref="D107:D108"/>
    <mergeCell ref="E107:E108"/>
    <mergeCell ref="F107:F108"/>
    <mergeCell ref="C109:C111"/>
    <mergeCell ref="D109:D111"/>
    <mergeCell ref="E109:E111"/>
    <mergeCell ref="C85:C93"/>
    <mergeCell ref="D85:D93"/>
    <mergeCell ref="E85:E93"/>
    <mergeCell ref="F85:F93"/>
    <mergeCell ref="F109:F111"/>
    <mergeCell ref="C112:C115"/>
    <mergeCell ref="D112:D115"/>
    <mergeCell ref="E112:E115"/>
    <mergeCell ref="F112:F115"/>
    <mergeCell ref="D97:D99"/>
    <mergeCell ref="E97:E99"/>
    <mergeCell ref="F97:F99"/>
    <mergeCell ref="C101:C103"/>
    <mergeCell ref="D101:D103"/>
    <mergeCell ref="E101:E103"/>
    <mergeCell ref="F101:F103"/>
    <mergeCell ref="C105:C106"/>
    <mergeCell ref="D105:D106"/>
    <mergeCell ref="E105:E106"/>
    <mergeCell ref="F105:F106"/>
    <mergeCell ref="C69:C71"/>
    <mergeCell ref="D69:D71"/>
    <mergeCell ref="E69:E71"/>
    <mergeCell ref="F69:F71"/>
    <mergeCell ref="C72:C79"/>
    <mergeCell ref="D72:D79"/>
    <mergeCell ref="E72:E79"/>
    <mergeCell ref="F72:F79"/>
    <mergeCell ref="C80:C84"/>
    <mergeCell ref="D80:D84"/>
    <mergeCell ref="E80:E84"/>
    <mergeCell ref="F80:F84"/>
    <mergeCell ref="C62:C64"/>
    <mergeCell ref="D62:D64"/>
    <mergeCell ref="E62:E64"/>
    <mergeCell ref="F62:F64"/>
    <mergeCell ref="C65:C66"/>
    <mergeCell ref="D65:D66"/>
    <mergeCell ref="E65:E66"/>
    <mergeCell ref="F65:F66"/>
    <mergeCell ref="C67:C68"/>
    <mergeCell ref="D67:D68"/>
    <mergeCell ref="E67:E68"/>
    <mergeCell ref="F67:F68"/>
    <mergeCell ref="C46:C47"/>
    <mergeCell ref="D46:D47"/>
    <mergeCell ref="E46:E47"/>
    <mergeCell ref="F46:F47"/>
    <mergeCell ref="C48:C56"/>
    <mergeCell ref="D48:D56"/>
    <mergeCell ref="E48:E56"/>
    <mergeCell ref="F48:F56"/>
    <mergeCell ref="C57:C61"/>
    <mergeCell ref="D57:D61"/>
    <mergeCell ref="E57:E61"/>
    <mergeCell ref="F57:F61"/>
    <mergeCell ref="C39:C40"/>
    <mergeCell ref="D39:D40"/>
    <mergeCell ref="E39:E40"/>
    <mergeCell ref="F39:F40"/>
    <mergeCell ref="C41:C42"/>
    <mergeCell ref="D41:D42"/>
    <mergeCell ref="E41:E42"/>
    <mergeCell ref="F41:F42"/>
    <mergeCell ref="C43:C45"/>
    <mergeCell ref="D43:D45"/>
    <mergeCell ref="E43:E45"/>
    <mergeCell ref="F43:F45"/>
    <mergeCell ref="C32:C33"/>
    <mergeCell ref="D32:D33"/>
    <mergeCell ref="E32:E33"/>
    <mergeCell ref="F32:F33"/>
    <mergeCell ref="C34:C36"/>
    <mergeCell ref="D34:D36"/>
    <mergeCell ref="E34:E36"/>
    <mergeCell ref="F34:F36"/>
    <mergeCell ref="C37:C38"/>
    <mergeCell ref="D37:D38"/>
    <mergeCell ref="E37:E38"/>
    <mergeCell ref="F37:F38"/>
    <mergeCell ref="C9:P9"/>
    <mergeCell ref="C14:C16"/>
    <mergeCell ref="D14:D16"/>
    <mergeCell ref="E14:E16"/>
    <mergeCell ref="F14:F16"/>
    <mergeCell ref="C17:C20"/>
    <mergeCell ref="D17:D20"/>
    <mergeCell ref="E17:E20"/>
    <mergeCell ref="F17:F20"/>
    <mergeCell ref="H12:I12"/>
    <mergeCell ref="C12:D12"/>
    <mergeCell ref="E12:E13"/>
    <mergeCell ref="F12:F13"/>
    <mergeCell ref="I127:I128"/>
    <mergeCell ref="J127:J128"/>
    <mergeCell ref="K127:K128"/>
    <mergeCell ref="I112:I113"/>
    <mergeCell ref="B129:B142"/>
    <mergeCell ref="G129:G131"/>
    <mergeCell ref="G132:G133"/>
    <mergeCell ref="G134:G136"/>
    <mergeCell ref="G52:G53"/>
    <mergeCell ref="G54:G56"/>
    <mergeCell ref="G58:G59"/>
    <mergeCell ref="G60:G61"/>
    <mergeCell ref="G65:G66"/>
    <mergeCell ref="G137:G138"/>
    <mergeCell ref="G139:G141"/>
    <mergeCell ref="J112:J113"/>
    <mergeCell ref="K112:K113"/>
    <mergeCell ref="I101:I103"/>
    <mergeCell ref="J101:J103"/>
    <mergeCell ref="K101:K103"/>
    <mergeCell ref="H107:H108"/>
    <mergeCell ref="I107:I108"/>
    <mergeCell ref="J107:J108"/>
    <mergeCell ref="K107:K108"/>
    <mergeCell ref="J67:J68"/>
    <mergeCell ref="K67:K68"/>
    <mergeCell ref="H62:H63"/>
    <mergeCell ref="I62:I63"/>
    <mergeCell ref="J62:J63"/>
    <mergeCell ref="K62:K63"/>
    <mergeCell ref="I94:I95"/>
    <mergeCell ref="J94:J95"/>
    <mergeCell ref="K94:K95"/>
    <mergeCell ref="B125:B128"/>
    <mergeCell ref="H94:H95"/>
    <mergeCell ref="H101:H103"/>
    <mergeCell ref="H112:H113"/>
    <mergeCell ref="B109:B111"/>
    <mergeCell ref="B112:B115"/>
    <mergeCell ref="G116:G117"/>
    <mergeCell ref="B116:B124"/>
    <mergeCell ref="B101:B103"/>
    <mergeCell ref="G101:G103"/>
    <mergeCell ref="B105:B106"/>
    <mergeCell ref="B107:B108"/>
    <mergeCell ref="H127:H128"/>
    <mergeCell ref="G120:G121"/>
    <mergeCell ref="G123:G124"/>
    <mergeCell ref="G107:G108"/>
    <mergeCell ref="B94:B96"/>
    <mergeCell ref="G94:G95"/>
    <mergeCell ref="B97:B99"/>
    <mergeCell ref="C94:C96"/>
    <mergeCell ref="D94:D96"/>
    <mergeCell ref="E94:E96"/>
    <mergeCell ref="F94:F96"/>
    <mergeCell ref="C97:C99"/>
    <mergeCell ref="B29:B31"/>
    <mergeCell ref="B32:B33"/>
    <mergeCell ref="G34:G36"/>
    <mergeCell ref="B37:B38"/>
    <mergeCell ref="B21:B22"/>
    <mergeCell ref="B23:B24"/>
    <mergeCell ref="B14:B16"/>
    <mergeCell ref="B17:B20"/>
    <mergeCell ref="C21:C22"/>
    <mergeCell ref="D21:D22"/>
    <mergeCell ref="E21:E22"/>
    <mergeCell ref="F21:F22"/>
    <mergeCell ref="C23:C24"/>
    <mergeCell ref="D23:D24"/>
    <mergeCell ref="E23:E24"/>
    <mergeCell ref="F23:F24"/>
    <mergeCell ref="C26:C28"/>
    <mergeCell ref="D26:D28"/>
    <mergeCell ref="E26:E28"/>
    <mergeCell ref="F26:F28"/>
    <mergeCell ref="C29:C31"/>
    <mergeCell ref="D29:D31"/>
    <mergeCell ref="E29:E31"/>
    <mergeCell ref="F29:F31"/>
    <mergeCell ref="G85:G89"/>
    <mergeCell ref="G91:G92"/>
    <mergeCell ref="G114:G115"/>
    <mergeCell ref="G118:G119"/>
    <mergeCell ref="B10:P10"/>
    <mergeCell ref="P12:P13"/>
    <mergeCell ref="M12:N12"/>
    <mergeCell ref="B12:B13"/>
    <mergeCell ref="G12:G13"/>
    <mergeCell ref="J12:J13"/>
    <mergeCell ref="O12:O13"/>
    <mergeCell ref="K12:K13"/>
    <mergeCell ref="L12:L13"/>
    <mergeCell ref="B69:B71"/>
    <mergeCell ref="B72:B79"/>
    <mergeCell ref="B80:B84"/>
    <mergeCell ref="H67:H68"/>
    <mergeCell ref="I67:I68"/>
    <mergeCell ref="B57:B61"/>
    <mergeCell ref="B62:B64"/>
    <mergeCell ref="G62:G63"/>
    <mergeCell ref="B41:B42"/>
    <mergeCell ref="G80:G81"/>
    <mergeCell ref="B26:B28"/>
    <mergeCell ref="G145:G146"/>
    <mergeCell ref="G147:G148"/>
    <mergeCell ref="B143:B148"/>
    <mergeCell ref="G127:G128"/>
    <mergeCell ref="G30:G31"/>
    <mergeCell ref="H30:H31"/>
    <mergeCell ref="I30:I31"/>
    <mergeCell ref="J30:J31"/>
    <mergeCell ref="K30:K31"/>
    <mergeCell ref="H60:H61"/>
    <mergeCell ref="I60:I61"/>
    <mergeCell ref="J60:J61"/>
    <mergeCell ref="K60:K61"/>
    <mergeCell ref="B39:B40"/>
    <mergeCell ref="B43:B45"/>
    <mergeCell ref="B46:B47"/>
    <mergeCell ref="B34:B36"/>
    <mergeCell ref="G48:G49"/>
    <mergeCell ref="G50:G51"/>
    <mergeCell ref="G112:G113"/>
    <mergeCell ref="B65:B66"/>
    <mergeCell ref="B67:B68"/>
    <mergeCell ref="B85:B93"/>
    <mergeCell ref="B48:B56"/>
  </mergeCells>
  <phoneticPr fontId="0" type="noConversion"/>
  <conditionalFormatting sqref="L92:L93">
    <cfRule type="duplicateValues" dxfId="0" priority="1"/>
  </conditionalFormatting>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249977111117893"/>
  </sheetPr>
  <dimension ref="A5:E196"/>
  <sheetViews>
    <sheetView workbookViewId="0">
      <selection activeCell="A17" sqref="A17"/>
    </sheetView>
  </sheetViews>
  <sheetFormatPr baseColWidth="10" defaultRowHeight="15" x14ac:dyDescent="0.25"/>
  <cols>
    <col min="1" max="1" width="65.7109375" style="77" customWidth="1"/>
    <col min="2" max="2" width="71.5703125" customWidth="1"/>
    <col min="3" max="3" width="15.7109375" customWidth="1"/>
    <col min="4" max="4" width="58.5703125" style="77" customWidth="1"/>
    <col min="5" max="5" width="94.140625" style="77" bestFit="1" customWidth="1"/>
  </cols>
  <sheetData>
    <row r="5" spans="1:5" x14ac:dyDescent="0.25">
      <c r="A5" s="74" t="s">
        <v>1157</v>
      </c>
      <c r="D5" s="74" t="s">
        <v>1157</v>
      </c>
      <c r="E5" s="74" t="s">
        <v>380</v>
      </c>
    </row>
    <row r="6" spans="1:5" x14ac:dyDescent="0.25">
      <c r="A6" s="455" t="s">
        <v>1158</v>
      </c>
      <c r="B6" t="s">
        <v>1159</v>
      </c>
      <c r="D6" s="455" t="s">
        <v>1160</v>
      </c>
      <c r="E6" s="456" t="s">
        <v>1161</v>
      </c>
    </row>
    <row r="7" spans="1:5" x14ac:dyDescent="0.25">
      <c r="A7" s="75" t="s">
        <v>1162</v>
      </c>
      <c r="B7" t="s">
        <v>1163</v>
      </c>
      <c r="D7" s="455" t="s">
        <v>1160</v>
      </c>
      <c r="E7" s="457" t="s">
        <v>1164</v>
      </c>
    </row>
    <row r="8" spans="1:5" x14ac:dyDescent="0.25">
      <c r="A8" s="455" t="s">
        <v>1165</v>
      </c>
      <c r="B8" t="s">
        <v>1166</v>
      </c>
      <c r="D8" s="455" t="s">
        <v>1160</v>
      </c>
      <c r="E8" s="456" t="s">
        <v>1167</v>
      </c>
    </row>
    <row r="9" spans="1:5" ht="30" x14ac:dyDescent="0.25">
      <c r="A9" s="458" t="s">
        <v>1168</v>
      </c>
      <c r="B9" t="s">
        <v>1169</v>
      </c>
      <c r="D9" s="75" t="s">
        <v>1170</v>
      </c>
      <c r="E9" s="76" t="s">
        <v>1171</v>
      </c>
    </row>
    <row r="10" spans="1:5" x14ac:dyDescent="0.25">
      <c r="A10" s="455" t="s">
        <v>1172</v>
      </c>
      <c r="B10" t="s">
        <v>1173</v>
      </c>
      <c r="D10" s="75" t="s">
        <v>1170</v>
      </c>
      <c r="E10" s="76" t="s">
        <v>1174</v>
      </c>
    </row>
    <row r="11" spans="1:5" x14ac:dyDescent="0.25">
      <c r="A11" s="75" t="s">
        <v>1175</v>
      </c>
      <c r="B11" t="s">
        <v>1176</v>
      </c>
      <c r="D11" s="75" t="s">
        <v>1170</v>
      </c>
      <c r="E11" s="76" t="s">
        <v>1177</v>
      </c>
    </row>
    <row r="12" spans="1:5" x14ac:dyDescent="0.25">
      <c r="A12" s="455" t="s">
        <v>1178</v>
      </c>
      <c r="B12" t="s">
        <v>1179</v>
      </c>
      <c r="D12" s="455" t="s">
        <v>1180</v>
      </c>
      <c r="E12" s="456" t="s">
        <v>1181</v>
      </c>
    </row>
    <row r="13" spans="1:5" x14ac:dyDescent="0.25">
      <c r="A13" s="75" t="s">
        <v>1182</v>
      </c>
      <c r="B13" t="s">
        <v>1183</v>
      </c>
      <c r="D13" s="455" t="s">
        <v>1180</v>
      </c>
      <c r="E13" s="456" t="s">
        <v>1184</v>
      </c>
    </row>
    <row r="14" spans="1:5" x14ac:dyDescent="0.25">
      <c r="A14" s="455" t="s">
        <v>1185</v>
      </c>
      <c r="B14" t="s">
        <v>1186</v>
      </c>
      <c r="D14" s="455" t="s">
        <v>1180</v>
      </c>
      <c r="E14" s="456" t="s">
        <v>1187</v>
      </c>
    </row>
    <row r="15" spans="1:5" x14ac:dyDescent="0.25">
      <c r="A15" s="75" t="s">
        <v>1188</v>
      </c>
      <c r="B15" t="s">
        <v>1189</v>
      </c>
      <c r="D15" s="455" t="s">
        <v>1180</v>
      </c>
      <c r="E15" s="456" t="s">
        <v>1190</v>
      </c>
    </row>
    <row r="16" spans="1:5" x14ac:dyDescent="0.25">
      <c r="A16" s="455" t="s">
        <v>1191</v>
      </c>
      <c r="B16" t="s">
        <v>1192</v>
      </c>
      <c r="D16" s="455" t="s">
        <v>1180</v>
      </c>
      <c r="E16" s="456" t="s">
        <v>1193</v>
      </c>
    </row>
    <row r="17" spans="1:5" x14ac:dyDescent="0.25">
      <c r="A17" s="75" t="s">
        <v>1194</v>
      </c>
      <c r="B17" t="s">
        <v>1195</v>
      </c>
      <c r="D17" s="75" t="s">
        <v>1196</v>
      </c>
      <c r="E17" s="76" t="s">
        <v>1197</v>
      </c>
    </row>
    <row r="18" spans="1:5" x14ac:dyDescent="0.25">
      <c r="A18" s="79" t="s">
        <v>382</v>
      </c>
      <c r="D18" s="75" t="s">
        <v>1196</v>
      </c>
      <c r="E18" s="76" t="s">
        <v>1198</v>
      </c>
    </row>
    <row r="19" spans="1:5" x14ac:dyDescent="0.25">
      <c r="D19" s="75" t="s">
        <v>1196</v>
      </c>
      <c r="E19" s="76" t="s">
        <v>1199</v>
      </c>
    </row>
    <row r="20" spans="1:5" x14ac:dyDescent="0.25">
      <c r="A20" s="564" t="s">
        <v>1301</v>
      </c>
      <c r="D20" s="455" t="s">
        <v>1200</v>
      </c>
      <c r="E20" s="456" t="s">
        <v>1201</v>
      </c>
    </row>
    <row r="21" spans="1:5" ht="45" x14ac:dyDescent="0.25">
      <c r="A21" s="565" t="s">
        <v>1303</v>
      </c>
      <c r="D21" s="455" t="s">
        <v>1200</v>
      </c>
      <c r="E21" s="456" t="s">
        <v>1202</v>
      </c>
    </row>
    <row r="22" spans="1:5" x14ac:dyDescent="0.25">
      <c r="A22" s="565" t="s">
        <v>1304</v>
      </c>
      <c r="D22" s="75" t="s">
        <v>1203</v>
      </c>
      <c r="E22" s="76" t="s">
        <v>1204</v>
      </c>
    </row>
    <row r="23" spans="1:5" ht="30" x14ac:dyDescent="0.25">
      <c r="A23" s="565" t="s">
        <v>1305</v>
      </c>
      <c r="D23" s="75" t="s">
        <v>1203</v>
      </c>
      <c r="E23" s="76" t="s">
        <v>1205</v>
      </c>
    </row>
    <row r="24" spans="1:5" ht="105" x14ac:dyDescent="0.25">
      <c r="A24" s="565" t="s">
        <v>1306</v>
      </c>
      <c r="D24" s="455" t="s">
        <v>1206</v>
      </c>
      <c r="E24" s="456" t="s">
        <v>1207</v>
      </c>
    </row>
    <row r="25" spans="1:5" ht="60" x14ac:dyDescent="0.25">
      <c r="A25" s="565" t="s">
        <v>1307</v>
      </c>
      <c r="D25" s="455" t="s">
        <v>1206</v>
      </c>
      <c r="E25" s="456" t="s">
        <v>1208</v>
      </c>
    </row>
    <row r="26" spans="1:5" ht="75" x14ac:dyDescent="0.25">
      <c r="A26" s="565" t="s">
        <v>1308</v>
      </c>
      <c r="D26" s="75" t="s">
        <v>1209</v>
      </c>
      <c r="E26" s="76" t="s">
        <v>1210</v>
      </c>
    </row>
    <row r="27" spans="1:5" ht="45" x14ac:dyDescent="0.25">
      <c r="A27" s="565" t="s">
        <v>1309</v>
      </c>
      <c r="D27" s="75" t="s">
        <v>1209</v>
      </c>
      <c r="E27" s="76" t="s">
        <v>1211</v>
      </c>
    </row>
    <row r="28" spans="1:5" ht="60" x14ac:dyDescent="0.25">
      <c r="A28" s="565" t="s">
        <v>1310</v>
      </c>
      <c r="D28" s="75" t="s">
        <v>1209</v>
      </c>
      <c r="E28" s="76" t="s">
        <v>1212</v>
      </c>
    </row>
    <row r="29" spans="1:5" ht="45" x14ac:dyDescent="0.25">
      <c r="A29" s="565" t="s">
        <v>1311</v>
      </c>
      <c r="D29" s="455" t="s">
        <v>1213</v>
      </c>
      <c r="E29" s="456" t="s">
        <v>1214</v>
      </c>
    </row>
    <row r="30" spans="1:5" ht="45" x14ac:dyDescent="0.25">
      <c r="A30" s="565" t="s">
        <v>1312</v>
      </c>
      <c r="D30" s="75" t="s">
        <v>1215</v>
      </c>
      <c r="E30" s="76" t="s">
        <v>1216</v>
      </c>
    </row>
    <row r="31" spans="1:5" ht="60" x14ac:dyDescent="0.25">
      <c r="A31" s="565" t="s">
        <v>1313</v>
      </c>
      <c r="D31" s="75" t="s">
        <v>1215</v>
      </c>
      <c r="E31" s="76" t="s">
        <v>1217</v>
      </c>
    </row>
    <row r="32" spans="1:5" x14ac:dyDescent="0.25">
      <c r="D32" s="75" t="s">
        <v>1215</v>
      </c>
      <c r="E32" s="76" t="s">
        <v>1218</v>
      </c>
    </row>
    <row r="33" spans="1:5" x14ac:dyDescent="0.25">
      <c r="D33" s="455" t="s">
        <v>1219</v>
      </c>
      <c r="E33" s="456" t="s">
        <v>1220</v>
      </c>
    </row>
    <row r="34" spans="1:5" x14ac:dyDescent="0.25">
      <c r="D34" s="455" t="s">
        <v>1219</v>
      </c>
      <c r="E34" s="456" t="s">
        <v>1221</v>
      </c>
    </row>
    <row r="35" spans="1:5" ht="15" customHeight="1" x14ac:dyDescent="0.25">
      <c r="D35" s="75" t="s">
        <v>1222</v>
      </c>
      <c r="E35" s="76" t="s">
        <v>1223</v>
      </c>
    </row>
    <row r="36" spans="1:5" ht="15" customHeight="1" x14ac:dyDescent="0.25"/>
    <row r="37" spans="1:5" ht="15" customHeight="1" x14ac:dyDescent="0.25">
      <c r="A37" s="81" t="s">
        <v>383</v>
      </c>
    </row>
    <row r="38" spans="1:5" x14ac:dyDescent="0.25">
      <c r="A38" s="82" t="s">
        <v>384</v>
      </c>
      <c r="D38" s="383"/>
      <c r="E38" s="383"/>
    </row>
    <row r="39" spans="1:5" ht="15" customHeight="1" x14ac:dyDescent="0.25">
      <c r="A39" s="76" t="s">
        <v>385</v>
      </c>
      <c r="D39" s="384" t="s">
        <v>1283</v>
      </c>
      <c r="E39" s="383"/>
    </row>
    <row r="40" spans="1:5" ht="15" customHeight="1" x14ac:dyDescent="0.25">
      <c r="A40" s="76" t="s">
        <v>386</v>
      </c>
      <c r="D40" s="384" t="s">
        <v>1284</v>
      </c>
      <c r="E40" s="383"/>
    </row>
    <row r="41" spans="1:5" ht="30" x14ac:dyDescent="0.25">
      <c r="A41" s="76" t="s">
        <v>1042</v>
      </c>
      <c r="D41" s="384" t="s">
        <v>1285</v>
      </c>
      <c r="E41" s="384"/>
    </row>
    <row r="42" spans="1:5" ht="30" x14ac:dyDescent="0.25">
      <c r="A42" s="76" t="s">
        <v>1043</v>
      </c>
      <c r="D42" s="384" t="s">
        <v>1286</v>
      </c>
      <c r="E42" s="384"/>
    </row>
    <row r="43" spans="1:5" ht="45" x14ac:dyDescent="0.25">
      <c r="A43" s="76" t="s">
        <v>1044</v>
      </c>
      <c r="D43" s="384" t="s">
        <v>1287</v>
      </c>
      <c r="E43" s="384"/>
    </row>
    <row r="44" spans="1:5" ht="30" x14ac:dyDescent="0.25">
      <c r="A44" s="76" t="s">
        <v>1045</v>
      </c>
      <c r="D44" s="384" t="s">
        <v>1288</v>
      </c>
      <c r="E44" s="384"/>
    </row>
    <row r="45" spans="1:5" ht="15" customHeight="1" x14ac:dyDescent="0.25">
      <c r="A45" s="76" t="s">
        <v>1046</v>
      </c>
      <c r="D45" s="384" t="s">
        <v>1289</v>
      </c>
      <c r="E45" s="383"/>
    </row>
    <row r="46" spans="1:5" ht="30" x14ac:dyDescent="0.25">
      <c r="A46" s="76" t="s">
        <v>1047</v>
      </c>
      <c r="D46" s="384" t="s">
        <v>1290</v>
      </c>
      <c r="E46" s="385"/>
    </row>
    <row r="47" spans="1:5" ht="45" x14ac:dyDescent="0.25">
      <c r="A47" s="76" t="s">
        <v>1048</v>
      </c>
      <c r="D47" s="384" t="s">
        <v>1291</v>
      </c>
      <c r="E47" s="383"/>
    </row>
    <row r="48" spans="1:5" ht="30" x14ac:dyDescent="0.25">
      <c r="D48" s="384" t="s">
        <v>1292</v>
      </c>
      <c r="E48" s="384"/>
    </row>
    <row r="49" spans="1:5" x14ac:dyDescent="0.25">
      <c r="A49" s="459" t="s">
        <v>1226</v>
      </c>
      <c r="B49" s="460" t="s">
        <v>1227</v>
      </c>
      <c r="D49" s="384" t="s">
        <v>1293</v>
      </c>
      <c r="E49" s="384"/>
    </row>
    <row r="50" spans="1:5" ht="30" x14ac:dyDescent="0.25">
      <c r="A50" s="563" t="s">
        <v>1323</v>
      </c>
      <c r="B50" s="578" t="s">
        <v>1343</v>
      </c>
      <c r="D50" s="384" t="s">
        <v>1294</v>
      </c>
      <c r="E50" s="384"/>
    </row>
    <row r="51" spans="1:5" ht="30" x14ac:dyDescent="0.25">
      <c r="A51" s="83" t="s">
        <v>1302</v>
      </c>
      <c r="B51" s="578" t="s">
        <v>1230</v>
      </c>
      <c r="D51" s="384" t="s">
        <v>1295</v>
      </c>
    </row>
    <row r="52" spans="1:5" ht="30" x14ac:dyDescent="0.25">
      <c r="A52" s="83" t="s">
        <v>1322</v>
      </c>
      <c r="B52" s="578" t="s">
        <v>1231</v>
      </c>
      <c r="D52" s="384" t="s">
        <v>1296</v>
      </c>
    </row>
    <row r="53" spans="1:5" ht="60" x14ac:dyDescent="0.25">
      <c r="A53" s="83" t="s">
        <v>1228</v>
      </c>
      <c r="B53" s="581" t="s">
        <v>1344</v>
      </c>
      <c r="D53" s="384" t="s">
        <v>1297</v>
      </c>
    </row>
    <row r="54" spans="1:5" ht="45" x14ac:dyDescent="0.25">
      <c r="A54" s="83" t="s">
        <v>1229</v>
      </c>
      <c r="B54" s="578" t="s">
        <v>1232</v>
      </c>
      <c r="D54" s="384" t="s">
        <v>1298</v>
      </c>
    </row>
    <row r="55" spans="1:5" x14ac:dyDescent="0.25">
      <c r="D55" s="384" t="s">
        <v>1299</v>
      </c>
    </row>
    <row r="56" spans="1:5" x14ac:dyDescent="0.25">
      <c r="D56" s="384" t="s">
        <v>1300</v>
      </c>
    </row>
    <row r="57" spans="1:5" x14ac:dyDescent="0.25">
      <c r="A57" s="459" t="s">
        <v>1226</v>
      </c>
      <c r="C57" s="575" t="s">
        <v>1277</v>
      </c>
    </row>
    <row r="58" spans="1:5" ht="30" x14ac:dyDescent="0.25">
      <c r="A58" s="563" t="s">
        <v>1323</v>
      </c>
      <c r="B58" t="s">
        <v>1355</v>
      </c>
      <c r="C58" s="579" t="s">
        <v>1330</v>
      </c>
    </row>
    <row r="59" spans="1:5" ht="30" x14ac:dyDescent="0.25">
      <c r="A59" s="563" t="s">
        <v>1323</v>
      </c>
      <c r="B59" t="s">
        <v>1355</v>
      </c>
      <c r="C59" s="579" t="s">
        <v>1331</v>
      </c>
    </row>
    <row r="60" spans="1:5" ht="30" x14ac:dyDescent="0.25">
      <c r="A60" s="563" t="s">
        <v>1323</v>
      </c>
      <c r="B60" t="s">
        <v>1355</v>
      </c>
      <c r="C60" s="579" t="s">
        <v>1348</v>
      </c>
    </row>
    <row r="61" spans="1:5" ht="30" x14ac:dyDescent="0.25">
      <c r="A61" s="563" t="s">
        <v>1323</v>
      </c>
      <c r="B61" t="s">
        <v>1355</v>
      </c>
      <c r="C61" s="579" t="s">
        <v>1349</v>
      </c>
    </row>
    <row r="62" spans="1:5" ht="30" x14ac:dyDescent="0.25">
      <c r="A62" s="563" t="s">
        <v>1323</v>
      </c>
      <c r="B62" t="s">
        <v>1355</v>
      </c>
      <c r="C62" s="579" t="s">
        <v>1332</v>
      </c>
    </row>
    <row r="63" spans="1:5" ht="30" x14ac:dyDescent="0.25">
      <c r="A63" s="563" t="s">
        <v>1323</v>
      </c>
      <c r="B63" t="s">
        <v>1355</v>
      </c>
      <c r="C63" s="579" t="s">
        <v>1346</v>
      </c>
    </row>
    <row r="64" spans="1:5" ht="30" x14ac:dyDescent="0.25">
      <c r="A64" s="563" t="s">
        <v>1323</v>
      </c>
      <c r="B64" t="s">
        <v>1355</v>
      </c>
      <c r="C64" s="579" t="s">
        <v>1350</v>
      </c>
    </row>
    <row r="65" spans="1:3" ht="135" x14ac:dyDescent="0.25">
      <c r="A65" s="83" t="s">
        <v>1302</v>
      </c>
      <c r="B65" t="s">
        <v>1356</v>
      </c>
      <c r="C65" s="580" t="s">
        <v>1333</v>
      </c>
    </row>
    <row r="66" spans="1:3" x14ac:dyDescent="0.25">
      <c r="A66" s="83" t="s">
        <v>1302</v>
      </c>
      <c r="B66" t="s">
        <v>1356</v>
      </c>
      <c r="C66" s="576" t="s">
        <v>1334</v>
      </c>
    </row>
    <row r="67" spans="1:3" x14ac:dyDescent="0.25">
      <c r="A67" s="83" t="s">
        <v>1302</v>
      </c>
      <c r="B67" t="s">
        <v>1356</v>
      </c>
      <c r="C67" s="576" t="s">
        <v>1335</v>
      </c>
    </row>
    <row r="68" spans="1:3" ht="120" x14ac:dyDescent="0.25">
      <c r="A68" s="83" t="s">
        <v>1302</v>
      </c>
      <c r="B68" t="s">
        <v>1356</v>
      </c>
      <c r="C68" s="580" t="s">
        <v>1336</v>
      </c>
    </row>
    <row r="69" spans="1:3" x14ac:dyDescent="0.25">
      <c r="A69" s="83" t="s">
        <v>1228</v>
      </c>
      <c r="B69" t="s">
        <v>1357</v>
      </c>
      <c r="C69" s="576" t="s">
        <v>1337</v>
      </c>
    </row>
    <row r="70" spans="1:3" x14ac:dyDescent="0.25">
      <c r="A70" s="83" t="s">
        <v>1228</v>
      </c>
      <c r="B70" t="s">
        <v>1357</v>
      </c>
      <c r="C70" s="576" t="s">
        <v>1351</v>
      </c>
    </row>
    <row r="71" spans="1:3" ht="30" x14ac:dyDescent="0.25">
      <c r="A71" s="83" t="s">
        <v>1228</v>
      </c>
      <c r="B71" t="s">
        <v>1357</v>
      </c>
      <c r="C71" s="580" t="s">
        <v>1338</v>
      </c>
    </row>
    <row r="72" spans="1:3" x14ac:dyDescent="0.25">
      <c r="A72" s="83" t="s">
        <v>1229</v>
      </c>
      <c r="B72" t="s">
        <v>1358</v>
      </c>
      <c r="C72" s="576" t="s">
        <v>1339</v>
      </c>
    </row>
    <row r="73" spans="1:3" x14ac:dyDescent="0.25">
      <c r="A73" s="83" t="s">
        <v>1229</v>
      </c>
      <c r="B73" t="s">
        <v>1358</v>
      </c>
      <c r="C73" s="576" t="s">
        <v>1340</v>
      </c>
    </row>
    <row r="74" spans="1:3" x14ac:dyDescent="0.25">
      <c r="A74" s="83" t="s">
        <v>1229</v>
      </c>
      <c r="B74" t="s">
        <v>1358</v>
      </c>
      <c r="C74" s="576" t="s">
        <v>1352</v>
      </c>
    </row>
    <row r="75" spans="1:3" x14ac:dyDescent="0.25">
      <c r="A75" s="83" t="s">
        <v>1229</v>
      </c>
      <c r="B75" t="s">
        <v>1358</v>
      </c>
      <c r="C75" s="576" t="s">
        <v>1353</v>
      </c>
    </row>
    <row r="76" spans="1:3" x14ac:dyDescent="0.25">
      <c r="A76" s="83" t="s">
        <v>1229</v>
      </c>
      <c r="B76" t="s">
        <v>1358</v>
      </c>
      <c r="C76" s="576" t="s">
        <v>1347</v>
      </c>
    </row>
    <row r="77" spans="1:3" x14ac:dyDescent="0.25">
      <c r="A77" s="83" t="s">
        <v>1322</v>
      </c>
      <c r="B77" t="s">
        <v>1359</v>
      </c>
      <c r="C77" s="576" t="s">
        <v>1341</v>
      </c>
    </row>
    <row r="78" spans="1:3" x14ac:dyDescent="0.25">
      <c r="A78" s="83" t="s">
        <v>1322</v>
      </c>
      <c r="B78" t="s">
        <v>1359</v>
      </c>
      <c r="C78" s="576" t="s">
        <v>1354</v>
      </c>
    </row>
    <row r="79" spans="1:3" x14ac:dyDescent="0.25">
      <c r="A79" s="83" t="s">
        <v>1322</v>
      </c>
      <c r="B79" t="s">
        <v>1359</v>
      </c>
      <c r="C79" s="576" t="s">
        <v>1342</v>
      </c>
    </row>
    <row r="80" spans="1:3" x14ac:dyDescent="0.25">
      <c r="A80" s="83" t="s">
        <v>1322</v>
      </c>
      <c r="B80" t="s">
        <v>1359</v>
      </c>
      <c r="C80" s="576" t="s">
        <v>1345</v>
      </c>
    </row>
    <row r="81" spans="1:2" x14ac:dyDescent="0.25">
      <c r="B81" s="576"/>
    </row>
    <row r="82" spans="1:2" ht="30" x14ac:dyDescent="0.25">
      <c r="A82" s="577" t="s">
        <v>1329</v>
      </c>
      <c r="B82" s="576"/>
    </row>
    <row r="83" spans="1:2" x14ac:dyDescent="0.25">
      <c r="A83" s="577" t="s">
        <v>1302</v>
      </c>
      <c r="B83" s="576"/>
    </row>
    <row r="84" spans="1:2" x14ac:dyDescent="0.25">
      <c r="A84" s="577" t="s">
        <v>1228</v>
      </c>
      <c r="B84" s="576"/>
    </row>
    <row r="85" spans="1:2" x14ac:dyDescent="0.25">
      <c r="A85" s="577" t="s">
        <v>1229</v>
      </c>
      <c r="B85" s="576"/>
    </row>
    <row r="86" spans="1:2" x14ac:dyDescent="0.25">
      <c r="A86" s="577" t="s">
        <v>1322</v>
      </c>
      <c r="B86" s="576"/>
    </row>
    <row r="87" spans="1:2" x14ac:dyDescent="0.25">
      <c r="A87"/>
      <c r="B87" s="576"/>
    </row>
    <row r="88" spans="1:2" x14ac:dyDescent="0.25">
      <c r="A88"/>
      <c r="B88" s="576"/>
    </row>
    <row r="89" spans="1:2" x14ac:dyDescent="0.25">
      <c r="A89"/>
      <c r="B89" s="576"/>
    </row>
    <row r="90" spans="1:2" x14ac:dyDescent="0.25">
      <c r="A90"/>
      <c r="B90" s="576"/>
    </row>
    <row r="91" spans="1:2" x14ac:dyDescent="0.25">
      <c r="A91"/>
      <c r="B91" s="576"/>
    </row>
    <row r="92" spans="1:2" x14ac:dyDescent="0.25">
      <c r="A92"/>
      <c r="B92" s="576"/>
    </row>
    <row r="93" spans="1:2" x14ac:dyDescent="0.25">
      <c r="A93"/>
      <c r="B93" s="576"/>
    </row>
    <row r="94" spans="1:2" x14ac:dyDescent="0.25">
      <c r="A94"/>
      <c r="B94" s="576"/>
    </row>
    <row r="95" spans="1:2" x14ac:dyDescent="0.25">
      <c r="A95"/>
      <c r="B95" s="576"/>
    </row>
    <row r="96" spans="1:2" x14ac:dyDescent="0.25">
      <c r="A96"/>
      <c r="B96" s="576"/>
    </row>
    <row r="97" spans="1:2" x14ac:dyDescent="0.25">
      <c r="A97"/>
      <c r="B97" s="576"/>
    </row>
    <row r="98" spans="1:2" x14ac:dyDescent="0.25">
      <c r="A98"/>
      <c r="B98" s="576"/>
    </row>
    <row r="99" spans="1:2" x14ac:dyDescent="0.25">
      <c r="A99"/>
      <c r="B99" s="576"/>
    </row>
    <row r="100" spans="1:2" x14ac:dyDescent="0.25">
      <c r="A100"/>
      <c r="B100" s="576"/>
    </row>
    <row r="101" spans="1:2" x14ac:dyDescent="0.25">
      <c r="A101"/>
      <c r="B101" s="576"/>
    </row>
    <row r="102" spans="1:2" x14ac:dyDescent="0.25">
      <c r="A102"/>
      <c r="B102" s="576"/>
    </row>
    <row r="103" spans="1:2" x14ac:dyDescent="0.25">
      <c r="A103"/>
      <c r="B103" s="576"/>
    </row>
    <row r="104" spans="1:2" x14ac:dyDescent="0.25">
      <c r="A104"/>
      <c r="B104" s="576"/>
    </row>
    <row r="105" spans="1:2" x14ac:dyDescent="0.25">
      <c r="B105" s="576"/>
    </row>
    <row r="106" spans="1:2" x14ac:dyDescent="0.25">
      <c r="B106" s="576"/>
    </row>
    <row r="107" spans="1:2" x14ac:dyDescent="0.25">
      <c r="B107" s="576"/>
    </row>
    <row r="108" spans="1:2" x14ac:dyDescent="0.25">
      <c r="B108" s="576"/>
    </row>
    <row r="109" spans="1:2" x14ac:dyDescent="0.25">
      <c r="B109" s="576"/>
    </row>
    <row r="110" spans="1:2" x14ac:dyDescent="0.25">
      <c r="B110" s="576"/>
    </row>
    <row r="111" spans="1:2" x14ac:dyDescent="0.25">
      <c r="B111" s="576"/>
    </row>
    <row r="112" spans="1:2" x14ac:dyDescent="0.25">
      <c r="B112" s="576"/>
    </row>
    <row r="113" spans="2:2" x14ac:dyDescent="0.25">
      <c r="B113" s="576"/>
    </row>
    <row r="114" spans="2:2" x14ac:dyDescent="0.25">
      <c r="B114" s="576"/>
    </row>
    <row r="115" spans="2:2" x14ac:dyDescent="0.25">
      <c r="B115" s="576"/>
    </row>
    <row r="116" spans="2:2" x14ac:dyDescent="0.25">
      <c r="B116" s="576"/>
    </row>
    <row r="117" spans="2:2" x14ac:dyDescent="0.25">
      <c r="B117" s="576"/>
    </row>
    <row r="118" spans="2:2" x14ac:dyDescent="0.25">
      <c r="B118" s="576"/>
    </row>
    <row r="119" spans="2:2" x14ac:dyDescent="0.25">
      <c r="B119" s="576"/>
    </row>
    <row r="120" spans="2:2" x14ac:dyDescent="0.25">
      <c r="B120" s="576"/>
    </row>
    <row r="121" spans="2:2" x14ac:dyDescent="0.25">
      <c r="B121" s="576"/>
    </row>
    <row r="122" spans="2:2" x14ac:dyDescent="0.25">
      <c r="B122" s="576"/>
    </row>
    <row r="123" spans="2:2" x14ac:dyDescent="0.25">
      <c r="B123" s="576"/>
    </row>
    <row r="124" spans="2:2" x14ac:dyDescent="0.25">
      <c r="B124" s="576"/>
    </row>
    <row r="125" spans="2:2" x14ac:dyDescent="0.25">
      <c r="B125" s="576"/>
    </row>
    <row r="126" spans="2:2" x14ac:dyDescent="0.25">
      <c r="B126" s="576"/>
    </row>
    <row r="127" spans="2:2" x14ac:dyDescent="0.25">
      <c r="B127" s="576"/>
    </row>
    <row r="128" spans="2:2" x14ac:dyDescent="0.25">
      <c r="B128" s="576"/>
    </row>
    <row r="129" spans="2:2" x14ac:dyDescent="0.25">
      <c r="B129" s="576"/>
    </row>
    <row r="130" spans="2:2" x14ac:dyDescent="0.25">
      <c r="B130" s="576"/>
    </row>
    <row r="131" spans="2:2" x14ac:dyDescent="0.25">
      <c r="B131" s="576"/>
    </row>
    <row r="132" spans="2:2" x14ac:dyDescent="0.25">
      <c r="B132" s="576"/>
    </row>
    <row r="133" spans="2:2" x14ac:dyDescent="0.25">
      <c r="B133" s="576"/>
    </row>
    <row r="134" spans="2:2" x14ac:dyDescent="0.25">
      <c r="B134" s="576"/>
    </row>
    <row r="135" spans="2:2" x14ac:dyDescent="0.25">
      <c r="B135" s="576"/>
    </row>
    <row r="136" spans="2:2" x14ac:dyDescent="0.25">
      <c r="B136" s="576"/>
    </row>
    <row r="137" spans="2:2" x14ac:dyDescent="0.25">
      <c r="B137" s="576"/>
    </row>
    <row r="138" spans="2:2" x14ac:dyDescent="0.25">
      <c r="B138" s="576"/>
    </row>
    <row r="139" spans="2:2" x14ac:dyDescent="0.25">
      <c r="B139" s="576"/>
    </row>
    <row r="140" spans="2:2" x14ac:dyDescent="0.25">
      <c r="B140" s="576"/>
    </row>
    <row r="141" spans="2:2" x14ac:dyDescent="0.25">
      <c r="B141" s="576"/>
    </row>
    <row r="142" spans="2:2" x14ac:dyDescent="0.25">
      <c r="B142" s="576"/>
    </row>
    <row r="143" spans="2:2" x14ac:dyDescent="0.25">
      <c r="B143" s="576"/>
    </row>
    <row r="144" spans="2:2" x14ac:dyDescent="0.25">
      <c r="B144" s="576"/>
    </row>
    <row r="145" spans="2:2" x14ac:dyDescent="0.25">
      <c r="B145" s="576"/>
    </row>
    <row r="146" spans="2:2" x14ac:dyDescent="0.25">
      <c r="B146" s="576"/>
    </row>
    <row r="147" spans="2:2" x14ac:dyDescent="0.25">
      <c r="B147" s="576"/>
    </row>
    <row r="148" spans="2:2" x14ac:dyDescent="0.25">
      <c r="B148" s="576"/>
    </row>
    <row r="149" spans="2:2" x14ac:dyDescent="0.25">
      <c r="B149" s="576"/>
    </row>
    <row r="150" spans="2:2" x14ac:dyDescent="0.25">
      <c r="B150" s="576"/>
    </row>
    <row r="151" spans="2:2" x14ac:dyDescent="0.25">
      <c r="B151" s="576"/>
    </row>
    <row r="152" spans="2:2" x14ac:dyDescent="0.25">
      <c r="B152" s="576"/>
    </row>
    <row r="153" spans="2:2" x14ac:dyDescent="0.25">
      <c r="B153" s="576"/>
    </row>
    <row r="154" spans="2:2" x14ac:dyDescent="0.25">
      <c r="B154" s="576"/>
    </row>
    <row r="155" spans="2:2" x14ac:dyDescent="0.25">
      <c r="B155" s="576"/>
    </row>
    <row r="156" spans="2:2" x14ac:dyDescent="0.25">
      <c r="B156" s="576"/>
    </row>
    <row r="157" spans="2:2" x14ac:dyDescent="0.25">
      <c r="B157" s="576"/>
    </row>
    <row r="158" spans="2:2" x14ac:dyDescent="0.25">
      <c r="B158" s="576"/>
    </row>
    <row r="159" spans="2:2" x14ac:dyDescent="0.25">
      <c r="B159" s="576"/>
    </row>
    <row r="160" spans="2:2" x14ac:dyDescent="0.25">
      <c r="B160" s="576"/>
    </row>
    <row r="161" spans="2:2" x14ac:dyDescent="0.25">
      <c r="B161" s="576"/>
    </row>
    <row r="162" spans="2:2" x14ac:dyDescent="0.25">
      <c r="B162" s="576"/>
    </row>
    <row r="163" spans="2:2" x14ac:dyDescent="0.25">
      <c r="B163" s="576"/>
    </row>
    <row r="164" spans="2:2" x14ac:dyDescent="0.25">
      <c r="B164" s="576"/>
    </row>
    <row r="165" spans="2:2" x14ac:dyDescent="0.25">
      <c r="B165" s="576"/>
    </row>
    <row r="166" spans="2:2" x14ac:dyDescent="0.25">
      <c r="B166" s="576"/>
    </row>
    <row r="167" spans="2:2" x14ac:dyDescent="0.25">
      <c r="B167" s="576"/>
    </row>
    <row r="168" spans="2:2" x14ac:dyDescent="0.25">
      <c r="B168" s="576"/>
    </row>
    <row r="169" spans="2:2" x14ac:dyDescent="0.25">
      <c r="B169" s="576"/>
    </row>
    <row r="170" spans="2:2" x14ac:dyDescent="0.25">
      <c r="B170" s="576"/>
    </row>
    <row r="171" spans="2:2" x14ac:dyDescent="0.25">
      <c r="B171" s="576"/>
    </row>
    <row r="172" spans="2:2" x14ac:dyDescent="0.25">
      <c r="B172" s="576"/>
    </row>
    <row r="173" spans="2:2" x14ac:dyDescent="0.25">
      <c r="B173" s="576"/>
    </row>
    <row r="174" spans="2:2" x14ac:dyDescent="0.25">
      <c r="B174" s="576"/>
    </row>
    <row r="175" spans="2:2" x14ac:dyDescent="0.25">
      <c r="B175" s="576"/>
    </row>
    <row r="176" spans="2:2" x14ac:dyDescent="0.25">
      <c r="B176" s="576"/>
    </row>
    <row r="177" spans="2:2" x14ac:dyDescent="0.25">
      <c r="B177" s="576"/>
    </row>
    <row r="178" spans="2:2" x14ac:dyDescent="0.25">
      <c r="B178" s="576"/>
    </row>
    <row r="179" spans="2:2" x14ac:dyDescent="0.25">
      <c r="B179" s="576"/>
    </row>
    <row r="180" spans="2:2" x14ac:dyDescent="0.25">
      <c r="B180" s="576"/>
    </row>
    <row r="181" spans="2:2" x14ac:dyDescent="0.25">
      <c r="B181" s="576"/>
    </row>
    <row r="182" spans="2:2" x14ac:dyDescent="0.25">
      <c r="B182" s="576"/>
    </row>
    <row r="183" spans="2:2" x14ac:dyDescent="0.25">
      <c r="B183" s="576"/>
    </row>
    <row r="184" spans="2:2" x14ac:dyDescent="0.25">
      <c r="B184" s="576"/>
    </row>
    <row r="185" spans="2:2" x14ac:dyDescent="0.25">
      <c r="B185" s="576"/>
    </row>
    <row r="186" spans="2:2" x14ac:dyDescent="0.25">
      <c r="B186" s="576"/>
    </row>
    <row r="187" spans="2:2" x14ac:dyDescent="0.25">
      <c r="B187" s="576"/>
    </row>
    <row r="188" spans="2:2" x14ac:dyDescent="0.25">
      <c r="B188" s="576"/>
    </row>
    <row r="189" spans="2:2" x14ac:dyDescent="0.25">
      <c r="B189" s="576"/>
    </row>
    <row r="190" spans="2:2" x14ac:dyDescent="0.25">
      <c r="B190" s="576"/>
    </row>
    <row r="191" spans="2:2" x14ac:dyDescent="0.25">
      <c r="B191" s="576"/>
    </row>
    <row r="192" spans="2:2" x14ac:dyDescent="0.25">
      <c r="B192" s="576"/>
    </row>
    <row r="193" spans="2:2" x14ac:dyDescent="0.25">
      <c r="B193" s="576"/>
    </row>
    <row r="194" spans="2:2" x14ac:dyDescent="0.25">
      <c r="B194" s="576"/>
    </row>
    <row r="195" spans="2:2" x14ac:dyDescent="0.25">
      <c r="B195" s="576"/>
    </row>
    <row r="196" spans="2:2" x14ac:dyDescent="0.25">
      <c r="B196" s="576"/>
    </row>
  </sheetData>
  <dataConsolidate/>
  <pageMargins left="0.7" right="0.7" top="0.75" bottom="0.75" header="0.3" footer="0.3"/>
  <pageSetup orientation="portrait" horizontalDpi="4294967295" verticalDpi="4294967295"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35</vt:i4>
      </vt:variant>
    </vt:vector>
  </HeadingPairs>
  <TitlesOfParts>
    <vt:vector size="46" baseType="lpstr">
      <vt:lpstr>Índice</vt:lpstr>
      <vt:lpstr>PDI-01</vt:lpstr>
      <vt:lpstr>PDI-02</vt:lpstr>
      <vt:lpstr>PDI-03</vt:lpstr>
      <vt:lpstr>PDI-04</vt:lpstr>
      <vt:lpstr>PDI-05</vt:lpstr>
      <vt:lpstr>PDI-06</vt:lpstr>
      <vt:lpstr>PDI-07</vt:lpstr>
      <vt:lpstr>BD_Ref</vt:lpstr>
      <vt:lpstr>Ind_Obj</vt:lpstr>
      <vt:lpstr>Ind_Com</vt:lpstr>
      <vt:lpstr>'PDI-02'!Área_de_impresión</vt:lpstr>
      <vt:lpstr>CGTC</vt:lpstr>
      <vt:lpstr>CV</vt:lpstr>
      <vt:lpstr>EA</vt:lpstr>
      <vt:lpstr>FACTOR1</vt:lpstr>
      <vt:lpstr>FACTOR10</vt:lpstr>
      <vt:lpstr>FACTOR11</vt:lpstr>
      <vt:lpstr>FACTOR12</vt:lpstr>
      <vt:lpstr>FACTOR2</vt:lpstr>
      <vt:lpstr>FACTOR3</vt:lpstr>
      <vt:lpstr>FACTOR4</vt:lpstr>
      <vt:lpstr>FACTOR5</vt:lpstr>
      <vt:lpstr>FACTOR6</vt:lpstr>
      <vt:lpstr>FACTOR7</vt:lpstr>
      <vt:lpstr>FACTOR8</vt:lpstr>
      <vt:lpstr>FACTOR9</vt:lpstr>
      <vt:lpstr>FACTORES</vt:lpstr>
      <vt:lpstr>GC</vt:lpstr>
      <vt:lpstr>GSI</vt:lpstr>
      <vt:lpstr>INDCALI</vt:lpstr>
      <vt:lpstr>INDCBIE</vt:lpstr>
      <vt:lpstr>INDCCOB</vt:lpstr>
      <vt:lpstr>INDCDES</vt:lpstr>
      <vt:lpstr>INDCIMP</vt:lpstr>
      <vt:lpstr>INDCINT</vt:lpstr>
      <vt:lpstr>INDCINV</vt:lpstr>
      <vt:lpstr>INDOALI</vt:lpstr>
      <vt:lpstr>INDOBIE</vt:lpstr>
      <vt:lpstr>INDOCOB</vt:lpstr>
      <vt:lpstr>INDODES</vt:lpstr>
      <vt:lpstr>INDOIMP</vt:lpstr>
      <vt:lpstr>INDOINT</vt:lpstr>
      <vt:lpstr>INDOINV</vt:lpstr>
      <vt:lpstr>MACROPROCESOS</vt:lpstr>
      <vt:lpstr>OBJPDI</vt:lpstr>
    </vt:vector>
  </TitlesOfParts>
  <Company>Universidad Tecnológica de Pereira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Edicion882</dc:creator>
  <cp:lastModifiedBy>Usuario UTP</cp:lastModifiedBy>
  <cp:lastPrinted>2012-07-13T21:41:37Z</cp:lastPrinted>
  <dcterms:created xsi:type="dcterms:W3CDTF">2011-11-24T16:12:35Z</dcterms:created>
  <dcterms:modified xsi:type="dcterms:W3CDTF">2019-08-12T16:19:25Z</dcterms:modified>
</cp:coreProperties>
</file>