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17\INVITACIÓN A COTIZAR AUDIOVISUALES\"/>
    </mc:Choice>
  </mc:AlternateContent>
  <bookViews>
    <workbookView xWindow="0" yWindow="0" windowWidth="47070" windowHeight="9585"/>
  </bookViews>
  <sheets>
    <sheet name="ÍTEM 1 - ARTES VISUALES" sheetId="1" r:id="rId1"/>
    <sheet name="ÍTEM 2- ESCUELA DE ESPAÑOL" sheetId="2" r:id="rId2"/>
    <sheet name="ÍTEM 3 - CRIE" sheetId="3" r:id="rId3"/>
    <sheet name="ÍTEM 4 - FILOSOFÍA " sheetId="4" r:id="rId4"/>
    <sheet name="ÍTEM 5 - AUDIOVISUALES " sheetId="5" r:id="rId5"/>
    <sheet name="ÍTEM 6 - PLANEACIÓN" sheetId="6" r:id="rId6"/>
    <sheet name="ÍTEM 7 - CIENCIAS AMBIENTALES" sheetId="7" r:id="rId7"/>
  </sheet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 i="7" l="1"/>
  <c r="S11" i="7"/>
  <c r="AB11" i="7"/>
  <c r="AK11" i="7"/>
  <c r="AT11" i="7"/>
  <c r="BC11" i="7"/>
  <c r="BL11" i="7"/>
  <c r="BU11" i="7"/>
  <c r="CD11" i="7"/>
  <c r="J10" i="7"/>
  <c r="S10" i="7"/>
  <c r="AB10" i="7"/>
  <c r="AT10" i="7"/>
  <c r="BC10" i="7"/>
  <c r="BL10" i="7"/>
  <c r="CD10" i="7"/>
  <c r="J10" i="6"/>
  <c r="S10" i="6"/>
  <c r="AB10" i="6"/>
  <c r="AK10" i="6"/>
  <c r="AT10" i="6"/>
  <c r="BC10" i="6"/>
  <c r="BL10" i="6"/>
  <c r="BU10" i="6"/>
  <c r="J11" i="5"/>
  <c r="S11" i="5"/>
  <c r="AB11" i="5"/>
  <c r="AK11" i="5"/>
  <c r="AT11" i="5"/>
  <c r="BC11" i="5"/>
  <c r="BU11" i="5"/>
  <c r="J12" i="5"/>
  <c r="S12" i="5"/>
  <c r="AB12" i="5"/>
  <c r="AK12" i="5"/>
  <c r="AT12" i="5"/>
  <c r="BC12" i="5"/>
  <c r="BU12" i="5"/>
  <c r="J13" i="5"/>
  <c r="S13" i="5"/>
  <c r="AB13" i="5"/>
  <c r="AK13" i="5"/>
  <c r="AT13" i="5"/>
  <c r="BC13" i="5"/>
  <c r="BU13" i="5"/>
  <c r="J14" i="5"/>
  <c r="S14" i="5"/>
  <c r="AB14" i="5"/>
  <c r="AK14" i="5"/>
  <c r="AT14" i="5"/>
  <c r="BC14" i="5"/>
  <c r="BU14" i="5"/>
  <c r="J15" i="5"/>
  <c r="S15" i="5"/>
  <c r="AB15" i="5"/>
  <c r="AK15" i="5"/>
  <c r="AT15" i="5"/>
  <c r="BC15" i="5"/>
  <c r="BU15" i="5"/>
  <c r="J16" i="5"/>
  <c r="S16" i="5"/>
  <c r="AB16" i="5"/>
  <c r="AK16" i="5"/>
  <c r="BC16" i="5"/>
  <c r="BU16" i="5"/>
  <c r="J17" i="5"/>
  <c r="S17" i="5"/>
  <c r="AB17" i="5"/>
  <c r="AK17" i="5"/>
  <c r="BC17" i="5"/>
  <c r="BU17" i="5"/>
  <c r="J18" i="5"/>
  <c r="S18" i="5"/>
  <c r="AB18" i="5"/>
  <c r="AK18" i="5"/>
  <c r="AT18" i="5"/>
  <c r="BU18" i="5"/>
  <c r="J19" i="5"/>
  <c r="S19" i="5"/>
  <c r="AB19" i="5"/>
  <c r="AK19" i="5"/>
  <c r="AT19" i="5"/>
  <c r="BU19" i="5"/>
  <c r="J20" i="5"/>
  <c r="S20" i="5"/>
  <c r="AB20" i="5"/>
  <c r="AK20" i="5"/>
  <c r="AT20" i="5"/>
  <c r="BU20" i="5"/>
  <c r="J21" i="5"/>
  <c r="S21" i="5"/>
  <c r="AB21" i="5"/>
  <c r="AK21" i="5"/>
  <c r="AT21" i="5"/>
  <c r="BU21" i="5"/>
  <c r="J22" i="5"/>
  <c r="S22" i="5"/>
  <c r="AB22" i="5"/>
  <c r="AK22" i="5"/>
  <c r="AT22" i="5"/>
  <c r="BC22" i="5"/>
  <c r="BU22" i="5"/>
  <c r="J23" i="5"/>
  <c r="S23" i="5"/>
  <c r="AB23" i="5"/>
  <c r="AK23" i="5"/>
  <c r="AT23" i="5"/>
  <c r="BC23" i="5"/>
  <c r="BU23" i="5"/>
  <c r="J24" i="5"/>
  <c r="S24" i="5"/>
  <c r="AB24" i="5"/>
  <c r="AK24" i="5"/>
  <c r="AT24" i="5"/>
  <c r="BC24" i="5"/>
  <c r="BU24" i="5"/>
  <c r="J25" i="5"/>
  <c r="S25" i="5"/>
  <c r="AB25" i="5"/>
  <c r="AK25" i="5"/>
  <c r="AT25" i="5"/>
  <c r="BC25" i="5"/>
  <c r="BU25" i="5"/>
  <c r="J26" i="5"/>
  <c r="S26" i="5"/>
  <c r="AB26" i="5"/>
  <c r="AK26" i="5"/>
  <c r="J27" i="5"/>
  <c r="S27" i="5"/>
  <c r="AB27" i="5"/>
  <c r="AK27" i="5"/>
  <c r="BU27" i="5"/>
  <c r="J28" i="5"/>
  <c r="S28" i="5"/>
  <c r="AB28" i="5"/>
  <c r="AK28" i="5"/>
  <c r="BU28" i="5"/>
  <c r="J29" i="5"/>
  <c r="S29" i="5"/>
  <c r="AB29" i="5"/>
  <c r="AK29" i="5"/>
  <c r="AT29" i="5"/>
  <c r="BU29" i="5"/>
  <c r="J30" i="5"/>
  <c r="S30" i="5"/>
  <c r="AB30" i="5"/>
  <c r="AK30" i="5"/>
  <c r="AT30" i="5"/>
  <c r="BU30" i="5"/>
  <c r="J31" i="5"/>
  <c r="S31" i="5"/>
  <c r="AB31" i="5"/>
  <c r="AK31" i="5"/>
  <c r="AT31" i="5"/>
  <c r="BU31" i="5"/>
  <c r="J32" i="5"/>
  <c r="S32" i="5"/>
  <c r="AB32" i="5"/>
  <c r="AK32" i="5"/>
  <c r="BU32" i="5"/>
  <c r="J33" i="5"/>
  <c r="S33" i="5"/>
  <c r="AB33" i="5"/>
  <c r="AK33" i="5"/>
  <c r="BU33" i="5"/>
  <c r="J34" i="5"/>
  <c r="S34" i="5"/>
  <c r="AB34" i="5"/>
  <c r="AK34" i="5"/>
  <c r="BU34" i="5"/>
  <c r="J35" i="5"/>
  <c r="S35" i="5"/>
  <c r="AB35" i="5"/>
  <c r="AK35" i="5"/>
  <c r="BU35" i="5"/>
  <c r="J36" i="5"/>
  <c r="S36" i="5"/>
  <c r="AB36" i="5"/>
  <c r="AK36" i="5"/>
  <c r="BU36" i="5"/>
  <c r="J10" i="5"/>
  <c r="S10" i="5"/>
  <c r="AB10" i="5"/>
  <c r="AK10" i="5"/>
  <c r="BU10" i="5"/>
  <c r="J11" i="4"/>
  <c r="S11" i="4"/>
  <c r="AB11" i="4"/>
  <c r="AK11" i="4"/>
  <c r="AT11" i="4"/>
  <c r="BL11" i="4"/>
  <c r="BU11" i="4"/>
  <c r="CD11" i="4"/>
  <c r="J10" i="4"/>
  <c r="S10" i="4"/>
  <c r="AB10" i="4"/>
  <c r="AK10" i="4"/>
  <c r="AT10" i="4"/>
  <c r="BC10" i="4"/>
  <c r="BL10" i="4"/>
  <c r="CD10" i="4"/>
  <c r="J11" i="3"/>
  <c r="S11" i="3"/>
  <c r="AB11" i="3"/>
  <c r="AT11" i="3"/>
  <c r="BC11" i="3"/>
  <c r="BL11" i="3"/>
  <c r="CV11" i="3"/>
  <c r="J12" i="3"/>
  <c r="S12" i="3"/>
  <c r="AB12" i="3"/>
  <c r="BL12" i="3"/>
  <c r="CV12" i="3"/>
  <c r="J13" i="3"/>
  <c r="S13" i="3"/>
  <c r="AB13" i="3"/>
  <c r="AT13" i="3"/>
  <c r="BC13" i="3"/>
  <c r="BL13" i="3"/>
  <c r="CV13" i="3"/>
  <c r="J14" i="3"/>
  <c r="S14" i="3"/>
  <c r="AB14" i="3"/>
  <c r="AT14" i="3"/>
  <c r="BC14" i="3"/>
  <c r="BL14" i="3"/>
  <c r="CM14" i="3"/>
  <c r="CV14" i="3"/>
  <c r="J15" i="3"/>
  <c r="S15" i="3"/>
  <c r="AB15" i="3"/>
  <c r="AT15" i="3"/>
  <c r="BC15" i="3"/>
  <c r="BL15" i="3"/>
  <c r="CD15" i="3"/>
  <c r="CM15" i="3"/>
  <c r="CV15" i="3"/>
  <c r="J10" i="3"/>
  <c r="S10" i="3"/>
  <c r="AB10" i="3"/>
  <c r="AK10" i="3"/>
  <c r="AT10" i="3"/>
  <c r="BC10" i="3"/>
  <c r="BL10" i="3"/>
  <c r="BU10" i="3"/>
  <c r="CD10" i="3"/>
  <c r="CV10" i="3"/>
  <c r="AT12" i="1"/>
  <c r="BC12" i="1"/>
  <c r="BL12" i="1"/>
  <c r="CD12" i="1"/>
  <c r="CV12" i="1"/>
  <c r="CV13" i="1"/>
  <c r="CV14" i="1"/>
  <c r="S10" i="1"/>
  <c r="K10" i="7"/>
  <c r="K11" i="7"/>
  <c r="K12" i="7"/>
  <c r="I11" i="7"/>
  <c r="I10" i="7"/>
  <c r="K10" i="6"/>
  <c r="I10" i="6"/>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I11" i="5"/>
  <c r="I12" i="5"/>
  <c r="I13" i="5"/>
  <c r="I14" i="5"/>
  <c r="I15" i="5"/>
  <c r="I16" i="5"/>
  <c r="I17" i="5"/>
  <c r="I18" i="5"/>
  <c r="I19" i="5"/>
  <c r="I20" i="5"/>
  <c r="I21" i="5"/>
  <c r="I22" i="5"/>
  <c r="I23" i="5"/>
  <c r="I24" i="5"/>
  <c r="I25" i="5"/>
  <c r="I26" i="5"/>
  <c r="I27" i="5"/>
  <c r="I28" i="5"/>
  <c r="I29" i="5"/>
  <c r="I30" i="5"/>
  <c r="I31" i="5"/>
  <c r="I32" i="5"/>
  <c r="I33" i="5"/>
  <c r="I34" i="5"/>
  <c r="I35" i="5"/>
  <c r="I36" i="5"/>
  <c r="I10" i="5"/>
  <c r="K10" i="4"/>
  <c r="K11" i="4"/>
  <c r="K12" i="4"/>
  <c r="I11" i="4"/>
  <c r="I10" i="4"/>
  <c r="K10" i="3"/>
  <c r="K11" i="3"/>
  <c r="K12" i="3"/>
  <c r="K13" i="3"/>
  <c r="K14" i="3"/>
  <c r="K15" i="3"/>
  <c r="K16" i="3"/>
  <c r="I11" i="3"/>
  <c r="I12" i="3"/>
  <c r="I13" i="3"/>
  <c r="I14" i="3"/>
  <c r="I15" i="3"/>
  <c r="I10" i="3"/>
  <c r="J10" i="2"/>
  <c r="K10" i="2"/>
  <c r="J11" i="2"/>
  <c r="K11" i="2"/>
  <c r="J12" i="2"/>
  <c r="K12" i="2"/>
  <c r="J13" i="2"/>
  <c r="K13" i="2"/>
  <c r="J14" i="2"/>
  <c r="K14" i="2"/>
  <c r="J15" i="2"/>
  <c r="K15" i="2"/>
  <c r="J16" i="2"/>
  <c r="K16" i="2"/>
  <c r="J17" i="2"/>
  <c r="K17" i="2"/>
  <c r="J18" i="2"/>
  <c r="K18" i="2"/>
  <c r="J19" i="2"/>
  <c r="K19" i="2"/>
  <c r="J20" i="2"/>
  <c r="K20" i="2"/>
  <c r="J21" i="2"/>
  <c r="K21" i="2"/>
  <c r="J22" i="2"/>
  <c r="K22" i="2"/>
  <c r="J23" i="2"/>
  <c r="K23" i="2"/>
  <c r="J24" i="2"/>
  <c r="K24" i="2"/>
  <c r="J25" i="2"/>
  <c r="K25" i="2"/>
  <c r="J26" i="2"/>
  <c r="K26" i="2"/>
  <c r="J27" i="2"/>
  <c r="K27" i="2"/>
  <c r="J28" i="2"/>
  <c r="K28" i="2"/>
  <c r="J29" i="2"/>
  <c r="K29" i="2"/>
  <c r="J30" i="2"/>
  <c r="K30" i="2"/>
  <c r="J31" i="2"/>
  <c r="K31" i="2"/>
  <c r="J32" i="2"/>
  <c r="K32" i="2"/>
  <c r="J33" i="2"/>
  <c r="K33" i="2"/>
  <c r="K34" i="2"/>
  <c r="I11" i="2"/>
  <c r="I12" i="2"/>
  <c r="I13" i="2"/>
  <c r="I14" i="2"/>
  <c r="I15" i="2"/>
  <c r="I16" i="2"/>
  <c r="I17" i="2"/>
  <c r="I18" i="2"/>
  <c r="I19" i="2"/>
  <c r="I20" i="2"/>
  <c r="I21" i="2"/>
  <c r="I22" i="2"/>
  <c r="I23" i="2"/>
  <c r="I24" i="2"/>
  <c r="I25" i="2"/>
  <c r="I26" i="2"/>
  <c r="I27" i="2"/>
  <c r="I28" i="2"/>
  <c r="I29" i="2"/>
  <c r="I30" i="2"/>
  <c r="I31" i="2"/>
  <c r="I32" i="2"/>
  <c r="I33" i="2"/>
  <c r="I10" i="2"/>
  <c r="J10" i="1"/>
  <c r="K10" i="1"/>
  <c r="J11" i="1"/>
  <c r="K11" i="1"/>
  <c r="J12" i="1"/>
  <c r="K12" i="1"/>
  <c r="J13" i="1"/>
  <c r="K13" i="1"/>
  <c r="J14" i="1"/>
  <c r="K14" i="1"/>
  <c r="K15" i="1"/>
  <c r="I11" i="1"/>
  <c r="I12" i="1"/>
  <c r="I13" i="1"/>
  <c r="I14" i="1"/>
  <c r="I10" i="1"/>
  <c r="DE10" i="1"/>
  <c r="DF10" i="1"/>
  <c r="DD10" i="1"/>
  <c r="CE10" i="7"/>
  <c r="CE11" i="7"/>
  <c r="CE12" i="7"/>
  <c r="CC11" i="7"/>
  <c r="CC10" i="7"/>
  <c r="BV10" i="6"/>
  <c r="BT10" i="6"/>
  <c r="BV10" i="5"/>
  <c r="BV11" i="5"/>
  <c r="BV12" i="5"/>
  <c r="BV13" i="5"/>
  <c r="BV14" i="5"/>
  <c r="BV15" i="5"/>
  <c r="BV16" i="5"/>
  <c r="BV17" i="5"/>
  <c r="BV18" i="5"/>
  <c r="BV19" i="5"/>
  <c r="BV20" i="5"/>
  <c r="BV21" i="5"/>
  <c r="BV22" i="5"/>
  <c r="BV23" i="5"/>
  <c r="BV24" i="5"/>
  <c r="BV25" i="5"/>
  <c r="BV27" i="5"/>
  <c r="BV28" i="5"/>
  <c r="BV29" i="5"/>
  <c r="BV30" i="5"/>
  <c r="BV31" i="5"/>
  <c r="BV32" i="5"/>
  <c r="BV33" i="5"/>
  <c r="BV34" i="5"/>
  <c r="BV35" i="5"/>
  <c r="BV36" i="5"/>
  <c r="BV37" i="5"/>
  <c r="BT11" i="5"/>
  <c r="BT12" i="5"/>
  <c r="BT13" i="5"/>
  <c r="BT14" i="5"/>
  <c r="BT15" i="5"/>
  <c r="BT16" i="5"/>
  <c r="BT17" i="5"/>
  <c r="BT18" i="5"/>
  <c r="BT19" i="5"/>
  <c r="BT20" i="5"/>
  <c r="BT21" i="5"/>
  <c r="BT22" i="5"/>
  <c r="BT23" i="5"/>
  <c r="BT24" i="5"/>
  <c r="BT25" i="5"/>
  <c r="BT27" i="5"/>
  <c r="BT28" i="5"/>
  <c r="BT29" i="5"/>
  <c r="BT30" i="5"/>
  <c r="BT31" i="5"/>
  <c r="BT32" i="5"/>
  <c r="BT33" i="5"/>
  <c r="BT34" i="5"/>
  <c r="BT35" i="5"/>
  <c r="BT36" i="5"/>
  <c r="BT10" i="5"/>
  <c r="CE10" i="4"/>
  <c r="CE11" i="4"/>
  <c r="CE12" i="4"/>
  <c r="CC11" i="4"/>
  <c r="CC10" i="4"/>
  <c r="CW10" i="3"/>
  <c r="CW11" i="3"/>
  <c r="CW12" i="3"/>
  <c r="CW13" i="3"/>
  <c r="CW14" i="3"/>
  <c r="CW15" i="3"/>
  <c r="CW16" i="3"/>
  <c r="CU11" i="3"/>
  <c r="CU12" i="3"/>
  <c r="CU13" i="3"/>
  <c r="CU14" i="3"/>
  <c r="CU15" i="3"/>
  <c r="CU10" i="3"/>
  <c r="CM10" i="2"/>
  <c r="CN10" i="2"/>
  <c r="CM11" i="2"/>
  <c r="CN11" i="2"/>
  <c r="CM13" i="2"/>
  <c r="CN13" i="2"/>
  <c r="CM14" i="2"/>
  <c r="CN14" i="2"/>
  <c r="CM15" i="2"/>
  <c r="CN15" i="2"/>
  <c r="CM16" i="2"/>
  <c r="CN16" i="2"/>
  <c r="CM17" i="2"/>
  <c r="CN17" i="2"/>
  <c r="CM18" i="2"/>
  <c r="CN18" i="2"/>
  <c r="CM19" i="2"/>
  <c r="CN19" i="2"/>
  <c r="CM20" i="2"/>
  <c r="CN20" i="2"/>
  <c r="CM21" i="2"/>
  <c r="CN21" i="2"/>
  <c r="CM22" i="2"/>
  <c r="CN22" i="2"/>
  <c r="CM23" i="2"/>
  <c r="CN23" i="2"/>
  <c r="CM24" i="2"/>
  <c r="CN24" i="2"/>
  <c r="CM25" i="2"/>
  <c r="CN25" i="2"/>
  <c r="CM27" i="2"/>
  <c r="CN27" i="2"/>
  <c r="CM28" i="2"/>
  <c r="CN28" i="2"/>
  <c r="CM29" i="2"/>
  <c r="CN29" i="2"/>
  <c r="CM30" i="2"/>
  <c r="CN30" i="2"/>
  <c r="CM31" i="2"/>
  <c r="CN31" i="2"/>
  <c r="CM32" i="2"/>
  <c r="CN32" i="2"/>
  <c r="CM33" i="2"/>
  <c r="CN33" i="2"/>
  <c r="CN34" i="2"/>
  <c r="CL11" i="2"/>
  <c r="CL13" i="2"/>
  <c r="CL14" i="2"/>
  <c r="CL15" i="2"/>
  <c r="CL16" i="2"/>
  <c r="CL17" i="2"/>
  <c r="CL18" i="2"/>
  <c r="CL19" i="2"/>
  <c r="CL20" i="2"/>
  <c r="CL21" i="2"/>
  <c r="CL22" i="2"/>
  <c r="CL23" i="2"/>
  <c r="CL24" i="2"/>
  <c r="CL25" i="2"/>
  <c r="CL27" i="2"/>
  <c r="CL28" i="2"/>
  <c r="CL29" i="2"/>
  <c r="CL30" i="2"/>
  <c r="CL31" i="2"/>
  <c r="CL32" i="2"/>
  <c r="CL33" i="2"/>
  <c r="CL10" i="2"/>
  <c r="CV11" i="1"/>
  <c r="CW11" i="1"/>
  <c r="CW12" i="1"/>
  <c r="CW13" i="1"/>
  <c r="CW14" i="1"/>
  <c r="CV10" i="1"/>
  <c r="CW10" i="1"/>
  <c r="CW15" i="1"/>
  <c r="CU11" i="1"/>
  <c r="CU12" i="1"/>
  <c r="CU13" i="1"/>
  <c r="CU14" i="1"/>
  <c r="CU10" i="1"/>
  <c r="BM10" i="6"/>
  <c r="BK10" i="6"/>
  <c r="CN14" i="3"/>
  <c r="CN15" i="3"/>
  <c r="CN16" i="3"/>
  <c r="CL15" i="3"/>
  <c r="CL14" i="3"/>
  <c r="CD10" i="2"/>
  <c r="CE10" i="2"/>
  <c r="CD11" i="2"/>
  <c r="CE11" i="2"/>
  <c r="CD13" i="2"/>
  <c r="CE13" i="2"/>
  <c r="CD14" i="2"/>
  <c r="CE14" i="2"/>
  <c r="CD22" i="2"/>
  <c r="CE22" i="2"/>
  <c r="CD28" i="2"/>
  <c r="CE28" i="2"/>
  <c r="CD30" i="2"/>
  <c r="CE30" i="2"/>
  <c r="CD31" i="2"/>
  <c r="CE31" i="2"/>
  <c r="CE34" i="2"/>
  <c r="CC11" i="2"/>
  <c r="CC13" i="2"/>
  <c r="CC14" i="2"/>
  <c r="CC22" i="2"/>
  <c r="CC28" i="2"/>
  <c r="CC30" i="2"/>
  <c r="CC31" i="2"/>
  <c r="CC10" i="2"/>
  <c r="CM10" i="1"/>
  <c r="CN10" i="1"/>
  <c r="CL10" i="1"/>
  <c r="BV11" i="7"/>
  <c r="BT11" i="7"/>
  <c r="BM37" i="5"/>
  <c r="BV11" i="4"/>
  <c r="BT11" i="4"/>
  <c r="CC15" i="3"/>
  <c r="CE15" i="3"/>
  <c r="CE10" i="3"/>
  <c r="CC10" i="3"/>
  <c r="BV34" i="2"/>
  <c r="CE12" i="1"/>
  <c r="CD10" i="1"/>
  <c r="CE10" i="1"/>
  <c r="CD11" i="1"/>
  <c r="CE11" i="1"/>
  <c r="CE15" i="1"/>
  <c r="CC12" i="1"/>
  <c r="CC11" i="1"/>
  <c r="CC10" i="1"/>
  <c r="BM10" i="7"/>
  <c r="BM11" i="7"/>
  <c r="BM12" i="7"/>
  <c r="BK11" i="7"/>
  <c r="BK10" i="7"/>
  <c r="BD11" i="5"/>
  <c r="BD12" i="5"/>
  <c r="BD13" i="5"/>
  <c r="BD14" i="5"/>
  <c r="BD15" i="5"/>
  <c r="BD16" i="5"/>
  <c r="BD17" i="5"/>
  <c r="BD22" i="5"/>
  <c r="BD23" i="5"/>
  <c r="BD24" i="5"/>
  <c r="BD25" i="5"/>
  <c r="BD37" i="5"/>
  <c r="BB22" i="5"/>
  <c r="BB23" i="5"/>
  <c r="BB24" i="5"/>
  <c r="BB25" i="5"/>
  <c r="BB12" i="5"/>
  <c r="BB13" i="5"/>
  <c r="BB14" i="5"/>
  <c r="BB15" i="5"/>
  <c r="BB16" i="5"/>
  <c r="BB17" i="5"/>
  <c r="BB11" i="5"/>
  <c r="BV10" i="3"/>
  <c r="BT10" i="3"/>
  <c r="BU11" i="1"/>
  <c r="BV11" i="1"/>
  <c r="BT11" i="1"/>
  <c r="BM10" i="4"/>
  <c r="BM11" i="4"/>
  <c r="BM12" i="4"/>
  <c r="BK11" i="4"/>
  <c r="BK10" i="4"/>
  <c r="BM10" i="3"/>
  <c r="BM11" i="3"/>
  <c r="BM12" i="3"/>
  <c r="BM13" i="3"/>
  <c r="BM14" i="3"/>
  <c r="BM15" i="3"/>
  <c r="BM16" i="3"/>
  <c r="BK11" i="3"/>
  <c r="BK12" i="3"/>
  <c r="BK13" i="3"/>
  <c r="BK14" i="3"/>
  <c r="BK15" i="3"/>
  <c r="BK10" i="3"/>
  <c r="BL10" i="2"/>
  <c r="BM10" i="2"/>
  <c r="BL11" i="2"/>
  <c r="BM11" i="2"/>
  <c r="BL12" i="2"/>
  <c r="BM12" i="2"/>
  <c r="BL13" i="2"/>
  <c r="BM13" i="2"/>
  <c r="BL14" i="2"/>
  <c r="BM14" i="2"/>
  <c r="BL15" i="2"/>
  <c r="BM15" i="2"/>
  <c r="BL16" i="2"/>
  <c r="BM16" i="2"/>
  <c r="BL17" i="2"/>
  <c r="BM17" i="2"/>
  <c r="BL18" i="2"/>
  <c r="BM18" i="2"/>
  <c r="BL19" i="2"/>
  <c r="BM19" i="2"/>
  <c r="BL20" i="2"/>
  <c r="BM20" i="2"/>
  <c r="BL21" i="2"/>
  <c r="BM21" i="2"/>
  <c r="BL22" i="2"/>
  <c r="BM22" i="2"/>
  <c r="BL23" i="2"/>
  <c r="BM23" i="2"/>
  <c r="BL24" i="2"/>
  <c r="BM24" i="2"/>
  <c r="BL25" i="2"/>
  <c r="BM25" i="2"/>
  <c r="BL26" i="2"/>
  <c r="BM26" i="2"/>
  <c r="BL27" i="2"/>
  <c r="BM27" i="2"/>
  <c r="BL28" i="2"/>
  <c r="BM28" i="2"/>
  <c r="BL29" i="2"/>
  <c r="BM29" i="2"/>
  <c r="BL30" i="2"/>
  <c r="BM30" i="2"/>
  <c r="BL31" i="2"/>
  <c r="BM31" i="2"/>
  <c r="BL32" i="2"/>
  <c r="BM32" i="2"/>
  <c r="BL33" i="2"/>
  <c r="BM33" i="2"/>
  <c r="BM34" i="2"/>
  <c r="BK11" i="2"/>
  <c r="BK12" i="2"/>
  <c r="BK13" i="2"/>
  <c r="BK14" i="2"/>
  <c r="BK15" i="2"/>
  <c r="BK16" i="2"/>
  <c r="BK17" i="2"/>
  <c r="BK18" i="2"/>
  <c r="BK19" i="2"/>
  <c r="BK20" i="2"/>
  <c r="BK21" i="2"/>
  <c r="BK22" i="2"/>
  <c r="BK23" i="2"/>
  <c r="BK24" i="2"/>
  <c r="BK25" i="2"/>
  <c r="BK26" i="2"/>
  <c r="BK27" i="2"/>
  <c r="BK28" i="2"/>
  <c r="BK29" i="2"/>
  <c r="BK30" i="2"/>
  <c r="BK31" i="2"/>
  <c r="BK32" i="2"/>
  <c r="BK33" i="2"/>
  <c r="BK10" i="2"/>
  <c r="BM12" i="1"/>
  <c r="BL10" i="1"/>
  <c r="BM10" i="1"/>
  <c r="BL11" i="1"/>
  <c r="BM11" i="1"/>
  <c r="BM15" i="1"/>
  <c r="BK12" i="1"/>
  <c r="BK11" i="1"/>
  <c r="BK10" i="1"/>
  <c r="BD10" i="7"/>
  <c r="BD11" i="7"/>
  <c r="BD12" i="7"/>
  <c r="BB11" i="7"/>
  <c r="BB10" i="7"/>
  <c r="BD10" i="6"/>
  <c r="BB10" i="6"/>
  <c r="AU11" i="5"/>
  <c r="AU12" i="5"/>
  <c r="AU13" i="5"/>
  <c r="AU14" i="5"/>
  <c r="AU15" i="5"/>
  <c r="AU18" i="5"/>
  <c r="AU19" i="5"/>
  <c r="AU20" i="5"/>
  <c r="AU21" i="5"/>
  <c r="AU22" i="5"/>
  <c r="AU23" i="5"/>
  <c r="AU24" i="5"/>
  <c r="AU25" i="5"/>
  <c r="AU29" i="5"/>
  <c r="AU30" i="5"/>
  <c r="AU31" i="5"/>
  <c r="AU37" i="5"/>
  <c r="AS12" i="5"/>
  <c r="AS13" i="5"/>
  <c r="AS14" i="5"/>
  <c r="AS15" i="5"/>
  <c r="AS18" i="5"/>
  <c r="AS19" i="5"/>
  <c r="AS20" i="5"/>
  <c r="AS21" i="5"/>
  <c r="AS22" i="5"/>
  <c r="AS23" i="5"/>
  <c r="AS24" i="5"/>
  <c r="AS25" i="5"/>
  <c r="AS29" i="5"/>
  <c r="AS30" i="5"/>
  <c r="AS31" i="5"/>
  <c r="AS11" i="5"/>
  <c r="BD10" i="4"/>
  <c r="BD12" i="4"/>
  <c r="BB10" i="4"/>
  <c r="BD10" i="3"/>
  <c r="BD11" i="3"/>
  <c r="BD13" i="3"/>
  <c r="BD14" i="3"/>
  <c r="BD15" i="3"/>
  <c r="BD16" i="3"/>
  <c r="BB11" i="3"/>
  <c r="BB13" i="3"/>
  <c r="BB14" i="3"/>
  <c r="BB15" i="3"/>
  <c r="BB10" i="3"/>
  <c r="BC10" i="2"/>
  <c r="BD10" i="2"/>
  <c r="BC11" i="2"/>
  <c r="BD11" i="2"/>
  <c r="BC12" i="2"/>
  <c r="BD12" i="2"/>
  <c r="BC13" i="2"/>
  <c r="BD13" i="2"/>
  <c r="BC14" i="2"/>
  <c r="BD14" i="2"/>
  <c r="BC15" i="2"/>
  <c r="BD15" i="2"/>
  <c r="BC16" i="2"/>
  <c r="BD16" i="2"/>
  <c r="BC17" i="2"/>
  <c r="BD17" i="2"/>
  <c r="BC18" i="2"/>
  <c r="BD18" i="2"/>
  <c r="BC19" i="2"/>
  <c r="BD19" i="2"/>
  <c r="BC20" i="2"/>
  <c r="BD20" i="2"/>
  <c r="BC21" i="2"/>
  <c r="BD21" i="2"/>
  <c r="BC22" i="2"/>
  <c r="BD22" i="2"/>
  <c r="BC23" i="2"/>
  <c r="BD23" i="2"/>
  <c r="BC24" i="2"/>
  <c r="BD24" i="2"/>
  <c r="BC25" i="2"/>
  <c r="BD25" i="2"/>
  <c r="BC26" i="2"/>
  <c r="BD26" i="2"/>
  <c r="BC28" i="2"/>
  <c r="BD28" i="2"/>
  <c r="BC29" i="2"/>
  <c r="BD29" i="2"/>
  <c r="BC30" i="2"/>
  <c r="BD30" i="2"/>
  <c r="BC31" i="2"/>
  <c r="BD31" i="2"/>
  <c r="BC32" i="2"/>
  <c r="BD32" i="2"/>
  <c r="BC33" i="2"/>
  <c r="BD33" i="2"/>
  <c r="BD34" i="2"/>
  <c r="BB11" i="2"/>
  <c r="BB12" i="2"/>
  <c r="BB13" i="2"/>
  <c r="BB14" i="2"/>
  <c r="BB15" i="2"/>
  <c r="BB16" i="2"/>
  <c r="BB17" i="2"/>
  <c r="BB18" i="2"/>
  <c r="BB19" i="2"/>
  <c r="BB20" i="2"/>
  <c r="BB21" i="2"/>
  <c r="BB22" i="2"/>
  <c r="BB23" i="2"/>
  <c r="BB24" i="2"/>
  <c r="BB25" i="2"/>
  <c r="BB26" i="2"/>
  <c r="BB28" i="2"/>
  <c r="BB29" i="2"/>
  <c r="BB30" i="2"/>
  <c r="BB31" i="2"/>
  <c r="BB32" i="2"/>
  <c r="BB33" i="2"/>
  <c r="BB10" i="2"/>
  <c r="BD12" i="1"/>
  <c r="BC10" i="1"/>
  <c r="BD10" i="1"/>
  <c r="BC11" i="1"/>
  <c r="BD11" i="1"/>
  <c r="BD15" i="1"/>
  <c r="BB12" i="1"/>
  <c r="BB11" i="1"/>
  <c r="BB10" i="1"/>
  <c r="AU10" i="7"/>
  <c r="AU11" i="7"/>
  <c r="AU12" i="7"/>
  <c r="AS11" i="7"/>
  <c r="AS10" i="7"/>
  <c r="AU10" i="6"/>
  <c r="AU11" i="6"/>
  <c r="AS10" i="6"/>
  <c r="AL10" i="5"/>
  <c r="AL11" i="5"/>
  <c r="AL12" i="5"/>
  <c r="AL13" i="5"/>
  <c r="AL14" i="5"/>
  <c r="AL15" i="5"/>
  <c r="AL16" i="5"/>
  <c r="AL17" i="5"/>
  <c r="AL18" i="5"/>
  <c r="AL19" i="5"/>
  <c r="AL20" i="5"/>
  <c r="AL21" i="5"/>
  <c r="AL22" i="5"/>
  <c r="AL23" i="5"/>
  <c r="AL24" i="5"/>
  <c r="AL25" i="5"/>
  <c r="AL26" i="5"/>
  <c r="AL27" i="5"/>
  <c r="AL28" i="5"/>
  <c r="AL29" i="5"/>
  <c r="AL30" i="5"/>
  <c r="AL31" i="5"/>
  <c r="AL32" i="5"/>
  <c r="AL33" i="5"/>
  <c r="AL34" i="5"/>
  <c r="AL35" i="5"/>
  <c r="AL36" i="5"/>
  <c r="AL37" i="5"/>
  <c r="AJ11" i="5"/>
  <c r="AJ12" i="5"/>
  <c r="AJ13" i="5"/>
  <c r="AJ14" i="5"/>
  <c r="AJ15" i="5"/>
  <c r="AJ16" i="5"/>
  <c r="AJ17" i="5"/>
  <c r="AJ18" i="5"/>
  <c r="AJ19" i="5"/>
  <c r="AJ20" i="5"/>
  <c r="AJ21" i="5"/>
  <c r="AJ22" i="5"/>
  <c r="AJ23" i="5"/>
  <c r="AJ24" i="5"/>
  <c r="AJ25" i="5"/>
  <c r="AJ26" i="5"/>
  <c r="AJ27" i="5"/>
  <c r="AJ28" i="5"/>
  <c r="AJ29" i="5"/>
  <c r="AJ30" i="5"/>
  <c r="AJ31" i="5"/>
  <c r="AJ32" i="5"/>
  <c r="AJ33" i="5"/>
  <c r="AJ34" i="5"/>
  <c r="AJ35" i="5"/>
  <c r="AJ36" i="5"/>
  <c r="AJ10" i="5"/>
  <c r="AS11" i="4"/>
  <c r="AU11" i="4"/>
  <c r="AU10" i="4"/>
  <c r="AU12" i="4"/>
  <c r="AS10" i="4"/>
  <c r="AU10" i="3"/>
  <c r="AU11" i="3"/>
  <c r="AU13" i="3"/>
  <c r="AU14" i="3"/>
  <c r="AU15" i="3"/>
  <c r="AU16" i="3"/>
  <c r="AS11" i="3"/>
  <c r="AS13" i="3"/>
  <c r="AS14" i="3"/>
  <c r="AS15" i="3"/>
  <c r="AS10" i="3"/>
  <c r="AT10" i="2"/>
  <c r="AU10" i="2"/>
  <c r="AT11" i="2"/>
  <c r="AU11" i="2"/>
  <c r="AT12" i="2"/>
  <c r="AU12" i="2"/>
  <c r="AT13" i="2"/>
  <c r="AU13" i="2"/>
  <c r="AT14" i="2"/>
  <c r="AU14" i="2"/>
  <c r="AT15" i="2"/>
  <c r="AU15" i="2"/>
  <c r="AT16" i="2"/>
  <c r="AU16" i="2"/>
  <c r="AT17" i="2"/>
  <c r="AU17" i="2"/>
  <c r="AT18" i="2"/>
  <c r="AU18" i="2"/>
  <c r="AT19" i="2"/>
  <c r="AU19" i="2"/>
  <c r="AT20" i="2"/>
  <c r="AU20" i="2"/>
  <c r="AT21" i="2"/>
  <c r="AU21" i="2"/>
  <c r="AT22" i="2"/>
  <c r="AU22" i="2"/>
  <c r="AT23" i="2"/>
  <c r="AU23" i="2"/>
  <c r="AT24" i="2"/>
  <c r="AU24" i="2"/>
  <c r="AT25" i="2"/>
  <c r="AU25" i="2"/>
  <c r="AT26" i="2"/>
  <c r="AU26" i="2"/>
  <c r="AT28" i="2"/>
  <c r="AU28" i="2"/>
  <c r="AT29" i="2"/>
  <c r="AU29" i="2"/>
  <c r="AT30" i="2"/>
  <c r="AU30" i="2"/>
  <c r="AT31" i="2"/>
  <c r="AU31" i="2"/>
  <c r="AT32" i="2"/>
  <c r="AU32" i="2"/>
  <c r="AT33" i="2"/>
  <c r="AU33" i="2"/>
  <c r="AU34" i="2"/>
  <c r="AS11" i="2"/>
  <c r="AS12" i="2"/>
  <c r="AS13" i="2"/>
  <c r="AS14" i="2"/>
  <c r="AS15" i="2"/>
  <c r="AS16" i="2"/>
  <c r="AS17" i="2"/>
  <c r="AS18" i="2"/>
  <c r="AS19" i="2"/>
  <c r="AS20" i="2"/>
  <c r="AS21" i="2"/>
  <c r="AS22" i="2"/>
  <c r="AS23" i="2"/>
  <c r="AS24" i="2"/>
  <c r="AS25" i="2"/>
  <c r="AS26" i="2"/>
  <c r="AS28" i="2"/>
  <c r="AS29" i="2"/>
  <c r="AS30" i="2"/>
  <c r="AS31" i="2"/>
  <c r="AS32" i="2"/>
  <c r="AS33" i="2"/>
  <c r="AS10" i="2"/>
  <c r="AU12" i="1"/>
  <c r="AT10" i="1"/>
  <c r="AU10" i="1"/>
  <c r="AT11" i="1"/>
  <c r="AU11" i="1"/>
  <c r="AU15" i="1"/>
  <c r="AS12" i="1"/>
  <c r="AS11" i="1"/>
  <c r="AS10" i="1"/>
  <c r="AL11" i="7"/>
  <c r="AJ11" i="7"/>
  <c r="AL10" i="6"/>
  <c r="AL11" i="6"/>
  <c r="AJ10" i="6"/>
  <c r="AL10" i="4"/>
  <c r="AL11" i="4"/>
  <c r="AL12" i="4"/>
  <c r="AJ11" i="4"/>
  <c r="AJ10" i="4"/>
  <c r="AL10" i="3"/>
  <c r="AL16" i="3"/>
  <c r="AJ10" i="3"/>
  <c r="AK23" i="2"/>
  <c r="AL23" i="2"/>
  <c r="AK24" i="2"/>
  <c r="AL24" i="2"/>
  <c r="AK25" i="2"/>
  <c r="AL25" i="2"/>
  <c r="AL34" i="2"/>
  <c r="AJ24" i="2"/>
  <c r="AJ25" i="2"/>
  <c r="AJ23" i="2"/>
  <c r="AK11" i="1"/>
  <c r="AL11" i="1"/>
  <c r="AL15" i="1"/>
  <c r="AJ11" i="1"/>
  <c r="AC10" i="7"/>
  <c r="AC11" i="7"/>
  <c r="AC12" i="7"/>
  <c r="AA11" i="7"/>
  <c r="AA10" i="7"/>
  <c r="AC10" i="6"/>
  <c r="AA10" i="6"/>
  <c r="AC10" i="5"/>
  <c r="AC11" i="5"/>
  <c r="AC12" i="5"/>
  <c r="AC13" i="5"/>
  <c r="AC14" i="5"/>
  <c r="AC15" i="5"/>
  <c r="AC16" i="5"/>
  <c r="AC17" i="5"/>
  <c r="AC18" i="5"/>
  <c r="AC19" i="5"/>
  <c r="AC20" i="5"/>
  <c r="AC21" i="5"/>
  <c r="AC22" i="5"/>
  <c r="AC23" i="5"/>
  <c r="AC24" i="5"/>
  <c r="AC25" i="5"/>
  <c r="AC26" i="5"/>
  <c r="AC27" i="5"/>
  <c r="AC28" i="5"/>
  <c r="AC29" i="5"/>
  <c r="AC30" i="5"/>
  <c r="AC31" i="5"/>
  <c r="AC32" i="5"/>
  <c r="AC33" i="5"/>
  <c r="AC34" i="5"/>
  <c r="AC35" i="5"/>
  <c r="AC36" i="5"/>
  <c r="AC37" i="5"/>
  <c r="AA11" i="5"/>
  <c r="AA12" i="5"/>
  <c r="AA13" i="5"/>
  <c r="AA14" i="5"/>
  <c r="AA15" i="5"/>
  <c r="AA16" i="5"/>
  <c r="AA17" i="5"/>
  <c r="AA18" i="5"/>
  <c r="AA19" i="5"/>
  <c r="AA20" i="5"/>
  <c r="AA21" i="5"/>
  <c r="AA22" i="5"/>
  <c r="AA23" i="5"/>
  <c r="AA24" i="5"/>
  <c r="AA25" i="5"/>
  <c r="AA26" i="5"/>
  <c r="AA27" i="5"/>
  <c r="AA28" i="5"/>
  <c r="AA29" i="5"/>
  <c r="AA30" i="5"/>
  <c r="AA31" i="5"/>
  <c r="AA32" i="5"/>
  <c r="AA33" i="5"/>
  <c r="AA34" i="5"/>
  <c r="AA35" i="5"/>
  <c r="AA36" i="5"/>
  <c r="AA10" i="5"/>
  <c r="AC10" i="4"/>
  <c r="AC11" i="4"/>
  <c r="AC12" i="4"/>
  <c r="AA11" i="4"/>
  <c r="AA10" i="4"/>
  <c r="R10" i="4"/>
  <c r="T10" i="4"/>
  <c r="R11" i="4"/>
  <c r="T11" i="4"/>
  <c r="T12" i="4"/>
  <c r="AC10" i="3"/>
  <c r="AC11" i="3"/>
  <c r="AC12" i="3"/>
  <c r="AC13" i="3"/>
  <c r="AC14" i="3"/>
  <c r="AC15" i="3"/>
  <c r="AC16" i="3"/>
  <c r="AA11" i="3"/>
  <c r="AA12" i="3"/>
  <c r="AA13" i="3"/>
  <c r="AA14" i="3"/>
  <c r="AA15" i="3"/>
  <c r="AA10" i="3"/>
  <c r="AB10" i="2"/>
  <c r="AC10" i="2"/>
  <c r="AB11" i="2"/>
  <c r="AC11" i="2"/>
  <c r="AB12" i="2"/>
  <c r="AC12" i="2"/>
  <c r="AB13" i="2"/>
  <c r="AC13" i="2"/>
  <c r="AB14" i="2"/>
  <c r="AC14" i="2"/>
  <c r="AB15" i="2"/>
  <c r="AC15" i="2"/>
  <c r="AB16" i="2"/>
  <c r="AC16" i="2"/>
  <c r="AB17" i="2"/>
  <c r="AC17" i="2"/>
  <c r="AB18" i="2"/>
  <c r="AC18" i="2"/>
  <c r="AB19" i="2"/>
  <c r="AC19" i="2"/>
  <c r="AB20" i="2"/>
  <c r="AC20" i="2"/>
  <c r="AB21" i="2"/>
  <c r="AC21" i="2"/>
  <c r="AB22" i="2"/>
  <c r="AC22" i="2"/>
  <c r="AB23" i="2"/>
  <c r="AC23" i="2"/>
  <c r="AB24" i="2"/>
  <c r="AC24" i="2"/>
  <c r="AB25" i="2"/>
  <c r="AC25" i="2"/>
  <c r="AB26" i="2"/>
  <c r="AC26" i="2"/>
  <c r="AB27" i="2"/>
  <c r="AC27" i="2"/>
  <c r="AB28" i="2"/>
  <c r="AC28" i="2"/>
  <c r="AB29" i="2"/>
  <c r="AC29" i="2"/>
  <c r="AB30" i="2"/>
  <c r="AC30" i="2"/>
  <c r="AB31" i="2"/>
  <c r="AC31" i="2"/>
  <c r="AB32" i="2"/>
  <c r="AC32" i="2"/>
  <c r="AB33" i="2"/>
  <c r="AC33" i="2"/>
  <c r="AC34" i="2"/>
  <c r="AA11" i="2"/>
  <c r="AA12" i="2"/>
  <c r="AA13" i="2"/>
  <c r="AA14" i="2"/>
  <c r="AA15" i="2"/>
  <c r="AA16" i="2"/>
  <c r="AA17" i="2"/>
  <c r="AA18" i="2"/>
  <c r="AA19" i="2"/>
  <c r="AA20" i="2"/>
  <c r="AA21" i="2"/>
  <c r="AA22" i="2"/>
  <c r="AA23" i="2"/>
  <c r="AA24" i="2"/>
  <c r="AA25" i="2"/>
  <c r="AA26" i="2"/>
  <c r="AA27" i="2"/>
  <c r="AA28" i="2"/>
  <c r="AA29" i="2"/>
  <c r="AA30" i="2"/>
  <c r="AA31" i="2"/>
  <c r="AA32" i="2"/>
  <c r="AA33" i="2"/>
  <c r="AA10" i="2"/>
  <c r="AB10" i="1"/>
  <c r="AC10" i="1"/>
  <c r="AB11" i="1"/>
  <c r="AC11" i="1"/>
  <c r="AB12" i="1"/>
  <c r="AC12" i="1"/>
  <c r="AB13" i="1"/>
  <c r="AC13" i="1"/>
  <c r="AB14" i="1"/>
  <c r="AC14" i="1"/>
  <c r="AC15" i="1"/>
  <c r="AA11" i="1"/>
  <c r="AA12" i="1"/>
  <c r="AA13" i="1"/>
  <c r="AA14" i="1"/>
  <c r="AA10" i="1"/>
  <c r="R11" i="7"/>
  <c r="T11" i="7"/>
  <c r="T10" i="7"/>
  <c r="R10" i="7"/>
  <c r="T10" i="6"/>
  <c r="R10" i="6"/>
  <c r="T11" i="5"/>
  <c r="T12" i="5"/>
  <c r="T13" i="5"/>
  <c r="T14" i="5"/>
  <c r="T15" i="5"/>
  <c r="T16" i="5"/>
  <c r="T17" i="5"/>
  <c r="T18" i="5"/>
  <c r="T19" i="5"/>
  <c r="T20" i="5"/>
  <c r="T21" i="5"/>
  <c r="T22" i="5"/>
  <c r="T23" i="5"/>
  <c r="T24" i="5"/>
  <c r="T25" i="5"/>
  <c r="T26" i="5"/>
  <c r="T27" i="5"/>
  <c r="T28" i="5"/>
  <c r="T29" i="5"/>
  <c r="T30" i="5"/>
  <c r="T31" i="5"/>
  <c r="T32" i="5"/>
  <c r="T33" i="5"/>
  <c r="T34" i="5"/>
  <c r="T35" i="5"/>
  <c r="T36" i="5"/>
  <c r="T10" i="5"/>
  <c r="R11" i="5"/>
  <c r="R12" i="5"/>
  <c r="R13" i="5"/>
  <c r="R14" i="5"/>
  <c r="R15" i="5"/>
  <c r="R16" i="5"/>
  <c r="R17" i="5"/>
  <c r="R18" i="5"/>
  <c r="R19" i="5"/>
  <c r="R20" i="5"/>
  <c r="R21" i="5"/>
  <c r="R22" i="5"/>
  <c r="R23" i="5"/>
  <c r="R24" i="5"/>
  <c r="R25" i="5"/>
  <c r="R26" i="5"/>
  <c r="R27" i="5"/>
  <c r="R28" i="5"/>
  <c r="R29" i="5"/>
  <c r="R30" i="5"/>
  <c r="R31" i="5"/>
  <c r="R32" i="5"/>
  <c r="R33" i="5"/>
  <c r="R34" i="5"/>
  <c r="R35" i="5"/>
  <c r="R36" i="5"/>
  <c r="R10" i="5"/>
  <c r="T11" i="3"/>
  <c r="T12" i="3"/>
  <c r="T13" i="3"/>
  <c r="T14" i="3"/>
  <c r="T15" i="3"/>
  <c r="T10" i="3"/>
  <c r="R11" i="3"/>
  <c r="R12" i="3"/>
  <c r="R13" i="3"/>
  <c r="R14" i="3"/>
  <c r="R15" i="3"/>
  <c r="R10" i="3"/>
  <c r="S10" i="2"/>
  <c r="T10" i="2"/>
  <c r="S11" i="2"/>
  <c r="T11" i="2"/>
  <c r="S12" i="2"/>
  <c r="T12" i="2"/>
  <c r="S13" i="2"/>
  <c r="T13" i="2"/>
  <c r="S14" i="2"/>
  <c r="T14" i="2"/>
  <c r="S15" i="2"/>
  <c r="T15" i="2"/>
  <c r="S16" i="2"/>
  <c r="T16" i="2"/>
  <c r="S17" i="2"/>
  <c r="T17" i="2"/>
  <c r="S18" i="2"/>
  <c r="T18" i="2"/>
  <c r="S19" i="2"/>
  <c r="T19" i="2"/>
  <c r="S20" i="2"/>
  <c r="T20" i="2"/>
  <c r="S21" i="2"/>
  <c r="T21" i="2"/>
  <c r="S22" i="2"/>
  <c r="T22" i="2"/>
  <c r="S23" i="2"/>
  <c r="T23" i="2"/>
  <c r="S24" i="2"/>
  <c r="T24" i="2"/>
  <c r="S25" i="2"/>
  <c r="T25" i="2"/>
  <c r="S26" i="2"/>
  <c r="T26" i="2"/>
  <c r="S27" i="2"/>
  <c r="T27" i="2"/>
  <c r="S28" i="2"/>
  <c r="T28" i="2"/>
  <c r="S29" i="2"/>
  <c r="T29" i="2"/>
  <c r="S30" i="2"/>
  <c r="T30" i="2"/>
  <c r="S31" i="2"/>
  <c r="T31" i="2"/>
  <c r="S32" i="2"/>
  <c r="T32" i="2"/>
  <c r="S33" i="2"/>
  <c r="T33" i="2"/>
  <c r="T34" i="2"/>
  <c r="R11" i="2"/>
  <c r="R12" i="2"/>
  <c r="R13" i="2"/>
  <c r="R14" i="2"/>
  <c r="R15" i="2"/>
  <c r="R16" i="2"/>
  <c r="R17" i="2"/>
  <c r="R18" i="2"/>
  <c r="R19" i="2"/>
  <c r="R20" i="2"/>
  <c r="R21" i="2"/>
  <c r="R22" i="2"/>
  <c r="R23" i="2"/>
  <c r="R24" i="2"/>
  <c r="R25" i="2"/>
  <c r="R26" i="2"/>
  <c r="R27" i="2"/>
  <c r="R28" i="2"/>
  <c r="R29" i="2"/>
  <c r="R30" i="2"/>
  <c r="R31" i="2"/>
  <c r="R32" i="2"/>
  <c r="R33" i="2"/>
  <c r="R10" i="2"/>
  <c r="T10" i="1"/>
  <c r="S11" i="1"/>
  <c r="T11" i="1"/>
  <c r="S12" i="1"/>
  <c r="T12" i="1"/>
  <c r="S13" i="1"/>
  <c r="T13" i="1"/>
  <c r="S14" i="1"/>
  <c r="T14" i="1"/>
  <c r="T15" i="1"/>
  <c r="R14" i="1"/>
  <c r="R13" i="1"/>
  <c r="R12" i="1"/>
  <c r="R11" i="1"/>
  <c r="R10" i="1"/>
  <c r="T16" i="3"/>
  <c r="T37" i="5"/>
  <c r="T12" i="7"/>
  <c r="T11" i="6"/>
</calcChain>
</file>

<file path=xl/sharedStrings.xml><?xml version="1.0" encoding="utf-8"?>
<sst xmlns="http://schemas.openxmlformats.org/spreadsheetml/2006/main" count="2828" uniqueCount="611">
  <si>
    <t>UNIVERSIDAD TECNOLÓGICA DE PEREIRA</t>
  </si>
  <si>
    <t xml:space="preserve"> BIENES Y SUMINISTROS</t>
  </si>
  <si>
    <t>SUBITEM</t>
  </si>
  <si>
    <t>NOMBRE DEL ELEMENTO</t>
  </si>
  <si>
    <t>ESPECIFICACION Y/O REFERENCIA</t>
  </si>
  <si>
    <t>MARCA O REFERENCIA</t>
  </si>
  <si>
    <t>UD DE MEDIDA</t>
  </si>
  <si>
    <t>CANT</t>
  </si>
  <si>
    <t>MARCA/MODELO/REFERENCIA</t>
  </si>
  <si>
    <t>PRECIO UNITARIO (ANTES DE IVA)</t>
  </si>
  <si>
    <t xml:space="preserve">VALOR IVA </t>
  </si>
  <si>
    <t>PRECIO UNITARIO IVA INCLUÍDO</t>
  </si>
  <si>
    <t>TOTAL</t>
  </si>
  <si>
    <t>GARANTÍA (TIEMPO)</t>
  </si>
  <si>
    <t xml:space="preserve">TIEMPO DE ENTREGA </t>
  </si>
  <si>
    <t>ÍTEM 1. ARTES VISUALES</t>
  </si>
  <si>
    <t xml:space="preserve"> INVITACIÓN A COTIZAR BS/22/2017</t>
  </si>
  <si>
    <t>COMPRA DE  EQUIPOS Y ACCESORIOS AUDIOVISUALES</t>
  </si>
  <si>
    <t>Videoproyector</t>
  </si>
  <si>
    <t>UNIDAD</t>
  </si>
  <si>
    <t>EPSON</t>
  </si>
  <si>
    <t>Parlante</t>
  </si>
  <si>
    <t>PHONIC</t>
  </si>
  <si>
    <t>Microfono de solapa</t>
  </si>
  <si>
    <t xml:space="preserve">                    
Micrófono inalámbrico que puede funcionar con la diadema o con el micrófono de solapa. Tiene un amplio rango de frecuencias y función "squelch" que permite ajustar la frecuencia para evitar interferencia entre otros equipos inalámbricos.
El transmisor (Body) incorpora control de ganancia, LED indicador de batería baja e interruptor de encendido/apagado. El receptor también tiene un interruptor de encendido / apagado, control de volumen independiente e indicador luminoso de micrófono encendido, así como uno de recepción de señal. Además sus dos antenas facilitan la recepción de la señal.       
</t>
  </si>
  <si>
    <t>Modelo : WR-804UHF</t>
  </si>
  <si>
    <r>
      <rPr>
        <b/>
        <sz val="11"/>
        <color theme="1"/>
        <rFont val="Arial"/>
        <family val="2"/>
      </rPr>
      <t>Características técnicas</t>
    </r>
    <r>
      <rPr>
        <sz val="11"/>
        <color theme="1"/>
        <rFont val="Arial"/>
        <family val="2"/>
      </rPr>
      <t xml:space="preserve">
  Contiene
- Amplio rango de frecuencias
- Micrófono con indicador de batería baja
- Control de volumen independiente
- Salida desbalanceada mezclada
- Alcance de 60 – 100 m
</t>
    </r>
    <r>
      <rPr>
        <b/>
        <sz val="11"/>
        <color theme="1"/>
        <rFont val="Arial"/>
        <family val="2"/>
      </rPr>
      <t>Transmisor de Micrófono (diadema/solapa):</t>
    </r>
    <r>
      <rPr>
        <sz val="11"/>
        <color theme="1"/>
        <rFont val="Arial"/>
        <family val="2"/>
      </rPr>
      <t xml:space="preserve">
- Alimentación: 9 Vcc (batería cuadrada)
- Rango en frecuencia: 800 MHz – 822 MHz
- Estabilidad: 50 PPM (-10° C – 50° C)
- Poder de transmisión: 10 dBm
- Máximo nivel de entrada: 0 dBV
- Temperatura de operación: -10°C – 50°C
- Peso: 80 gr
- Dimensiones: 10 cm de alto x 6 cm de ancho x 3 cm de profundidad
</t>
    </r>
    <r>
      <rPr>
        <b/>
        <sz val="11"/>
        <color theme="1"/>
        <rFont val="Arial"/>
        <family val="2"/>
      </rPr>
      <t>Receptor:</t>
    </r>
    <r>
      <rPr>
        <sz val="11"/>
        <color theme="1"/>
        <rFont val="Arial"/>
        <family val="2"/>
      </rPr>
      <t xml:space="preserve">
- Alimentación: 13,5 Vcc 800 mA
- Rango en frecuencia: 800 MHz – 822 MHz
- Sensibilidad: -94 dBm
- Respuesta en frecuencia: 60 Hz – 18 kHz +/- 3 dB
- Rango dinámico: &gt; 90 dB
- Peso: 380 gr
- Dimensiones: 4.3 cm de alto x 19 cm de ancho x 13.7 cm de profundidad</t>
    </r>
  </si>
  <si>
    <r>
      <rPr>
        <b/>
        <sz val="11"/>
        <color theme="1"/>
        <rFont val="Arial"/>
        <family val="2"/>
      </rPr>
      <t>Convertidor CA/CC:</t>
    </r>
    <r>
      <rPr>
        <sz val="11"/>
        <color theme="1"/>
        <rFont val="Arial"/>
        <family val="2"/>
      </rPr>
      <t xml:space="preserve">
- Alimentación: 100-240 Vca 60 Hz 14 W
- Salida: 13,5 Vcc 800 mA
Consumo nominal: (no aplica)
Consumo en espera: (no aplica)
Color: negro
Empaque
Dimensiones: 43cm x 30.5cm x 10cm
Peso total: 1.96kg
EAN: 7506250912634 
Marca: Steren
- Instructivo en español e inglés
- Micrófono de diadema
- Micrófono de solapa
- Transmisor UHF
- Receptor UHF
- Convertidor CA/CC
- Cable de audio con conectores macho de 6.3 mm monoaural de 88 cm de largo
- 1 batería cuadrada de 9 volts (de prueba)</t>
    </r>
  </si>
  <si>
    <t>Video cámara</t>
  </si>
  <si>
    <t>VIDEOCAMARA PANASONIC AG-AC30 : CUERPO GRANDE CON ZAPATA PARA ANTORCHAS, CONEXIONES XLR, RETORNO DE AUDIFONO, PANTALLA TACTIL, MEZCLADOR DE MEMORIAS Y MICROFONO, CONTROLES MANUALES DE SHUTTER. IRIS, FILTROS, ESTABILIZADOR DE 3 EJES</t>
  </si>
  <si>
    <t>Panasonic</t>
  </si>
  <si>
    <t>VIDEO CAMARA CANON XA 35 : CUERPO CON ALIACION RESISTENTE, CONEXIONES XLR, RETORNO DE AUDIFONO, PARASOL,MEZCL.ADOR DE MEMORIAS Y MICROFONOS, ESTABILIZADOR OPTICO DE 3 EJES, CONEXIONES SDI, PANTALLA AMOLED</t>
  </si>
  <si>
    <t xml:space="preserve">Cannon </t>
  </si>
  <si>
    <t>Monitor</t>
  </si>
  <si>
    <t>MONITOR FELLWORD 678 : MONITOR DE 7", CONEXIONES SDI,HDMI, RETORNO DE AUDIFONO, CONTROL DE FOCO, PARASOL</t>
  </si>
  <si>
    <t>Unidad</t>
  </si>
  <si>
    <t>Fellword</t>
  </si>
  <si>
    <t>Lente</t>
  </si>
  <si>
    <t>LENTE CANON 50 MM 1.8 STM</t>
  </si>
  <si>
    <t>LENTE CANON 70-300 CON ESTABILIZADOR, ULTRASONICO</t>
  </si>
  <si>
    <t>LENTE SIGMA 35 MM1.4 ART GAMA ALTA</t>
  </si>
  <si>
    <t>Sigma</t>
  </si>
  <si>
    <t>Luces</t>
  </si>
  <si>
    <t>LUZ LED YN 600 : INCLUYE CARGADOR DIRECTO A LA ENERGIA, FILTROS DIFUSORES PARA LUZ DIA Y NOCHE</t>
  </si>
  <si>
    <t>YN600 led</t>
  </si>
  <si>
    <t>Trípode</t>
  </si>
  <si>
    <t>Trípole para luz Ref. 806</t>
  </si>
  <si>
    <t>Ref 806</t>
  </si>
  <si>
    <t>Grúa</t>
  </si>
  <si>
    <t>GRÚA PARA CÁMARA</t>
  </si>
  <si>
    <t>E-image 500</t>
  </si>
  <si>
    <t>TRIPODE PROFESIONAL</t>
  </si>
  <si>
    <t>Ref 717</t>
  </si>
  <si>
    <t>REFLECTOR 5 en 1   110 cms</t>
  </si>
  <si>
    <t>110 cms</t>
  </si>
  <si>
    <t>Trípode móvil</t>
  </si>
  <si>
    <t>RIG PARA CAMARA RL 01</t>
  </si>
  <si>
    <t>RL 01</t>
  </si>
  <si>
    <t>Sonido</t>
  </si>
  <si>
    <t>Consola X2222usb</t>
  </si>
  <si>
    <t xml:space="preserve"> Bheringer</t>
  </si>
  <si>
    <t>Micrófono</t>
  </si>
  <si>
    <t>Microfonos incluye espuma</t>
  </si>
  <si>
    <t xml:space="preserve">Senheiser e935 </t>
  </si>
  <si>
    <t>Microfonos  incluye espuma</t>
  </si>
  <si>
    <t>Senheiser e945</t>
  </si>
  <si>
    <t>Microfono  e835 sennheiser</t>
  </si>
  <si>
    <t>Senheiser e835</t>
  </si>
  <si>
    <t>Soporte</t>
  </si>
  <si>
    <t>Piañas de mesa tipo tijera</t>
  </si>
  <si>
    <t>Proel</t>
  </si>
  <si>
    <t>Espuma</t>
  </si>
  <si>
    <t>190m*1m*5cm</t>
  </si>
  <si>
    <t>Audífonos</t>
  </si>
  <si>
    <t xml:space="preserve">Audifonos retornos hpx4000 </t>
  </si>
  <si>
    <t>Bheringer</t>
  </si>
  <si>
    <t>Parlantes</t>
  </si>
  <si>
    <t>Parlantes  activos</t>
  </si>
  <si>
    <t>Jbl lsr 305</t>
  </si>
  <si>
    <t>Audifonos  hpm1000</t>
  </si>
  <si>
    <t>Amplificador de audifonos ha 8000 bheringer</t>
  </si>
  <si>
    <t>Grabadora</t>
  </si>
  <si>
    <t>Grabadoras  de periodista estereo  ICD-PX440</t>
  </si>
  <si>
    <t>Sony</t>
  </si>
  <si>
    <t xml:space="preserve">Grabadora Portátil de 4 Tracks a estado Solido. Graba en tarjeta SD/SDHC. Incluye tarjeta de 2GB. Grabación en formato WAV (96KHz/24-bits) y MP3. Mic Estéreo condensador  ajustables (XY o AB). Entrada Combo XLR/TRS para Mic externo. Modo grabación Dual. Efecto rever incorporado. Afinador Cromático. Limitador de Picos. Reproducción a velocidad variable. Conexion USB 2.0 para trasnferencia de archivos y alimentación externa. Parlante incorporado. Alimnetación 3xAA, adaptador AC opcional o USB.  </t>
  </si>
  <si>
    <t>Tascam  DR40</t>
  </si>
  <si>
    <t>ÍTEM 2. ESCUELA DE ESPAÑOL Y COMUNICACIÓN</t>
  </si>
  <si>
    <t>ÍTEM 3. CENTRO DE RECURSOS INFORMÁTICO Y EDUCATIVOS</t>
  </si>
  <si>
    <t>PANTALLA</t>
  </si>
  <si>
    <t>PANTALLA DE PROYECCIÓN ELÉCTRICA 180 X180 cm</t>
  </si>
  <si>
    <t>Memoria</t>
  </si>
  <si>
    <t>Memoria SD clase 10 de 128 GB 633 X</t>
  </si>
  <si>
    <t>Monopié Gama Alta para cámaras y lentes profesionales 3451</t>
  </si>
  <si>
    <t>Monopié Gama intermedia para cámaras y lentes profesionales 288</t>
  </si>
  <si>
    <t>Cámara</t>
  </si>
  <si>
    <t>Cámara profesional Canon 5D Mark IV: Sensor de 30 MPX, video en formato 4K, doble ranura para memorias SD, CF, pantalla táctil</t>
  </si>
  <si>
    <t>Lente 24-105 mm Línea Roja f:4</t>
  </si>
  <si>
    <t>NEC</t>
  </si>
  <si>
    <t>LEXAR</t>
  </si>
  <si>
    <t>WF 3451</t>
  </si>
  <si>
    <t>Yunteng 288</t>
  </si>
  <si>
    <t>Canon</t>
  </si>
  <si>
    <t>Teatro en casa</t>
  </si>
  <si>
    <t xml:space="preserve">CineMate 15 Sistema Altavoces de Cine en Casa 120v Bose </t>
  </si>
  <si>
    <t>Bose</t>
  </si>
  <si>
    <t xml:space="preserve">Video proyector  TIRO CORTO HITACHI CP-BX301WN
</t>
  </si>
  <si>
    <t>Hitachi</t>
  </si>
  <si>
    <t>ÍTEM 4. LICENCIATURA EN FILOSOFIA</t>
  </si>
  <si>
    <t>ÍTEM 5. EQUIPOS Y MATERIALES AUDIOVISUALES</t>
  </si>
  <si>
    <t>VIDEOPROYECTORES</t>
  </si>
  <si>
    <t>PARLANTE PARA COMPUTADOR</t>
  </si>
  <si>
    <t xml:space="preserve"> LOGITECH</t>
  </si>
  <si>
    <t>EXTENSIONES 3 METROS CON POLO A TIERRA</t>
  </si>
  <si>
    <t>CABLES HDMI MARCA HY-TRONIC 1.8</t>
  </si>
  <si>
    <t xml:space="preserve"> MARCA HY-TRONIC 1.8</t>
  </si>
  <si>
    <t>CABLES VGA 1.8 METROS</t>
  </si>
  <si>
    <t xml:space="preserve">CABLE HDMI </t>
  </si>
  <si>
    <t>CABLE HDMI 3 MTS</t>
  </si>
  <si>
    <t xml:space="preserve">PARLANTES </t>
  </si>
  <si>
    <t>GENIUS SP-U115 USB COLORES 
(NEGRO O BLANCO)</t>
  </si>
  <si>
    <t>GENIUS</t>
  </si>
  <si>
    <t>APUNTADOR LASER</t>
  </si>
  <si>
    <t>APUNTADOR LASER MARCA TARGUS ROJO</t>
  </si>
  <si>
    <t>TARGUS ROJO</t>
  </si>
  <si>
    <t>GRABADOR PORTATIL MARCA ZOOM H6</t>
  </si>
  <si>
    <t xml:space="preserve"> Medios de grabación:
Tarjeta SD: 16MB hasta 2GB
Tarjeta SDHC: 4GB hasta 32GB
Tarjeta SDXC: 64GB hasta 128GB</t>
  </si>
  <si>
    <t>ZOOM H6</t>
  </si>
  <si>
    <t>Video Beam</t>
  </si>
  <si>
    <t>EPSON Powerlite X36</t>
  </si>
  <si>
    <t>3 mts Trautech</t>
  </si>
  <si>
    <t>CABLE VGA</t>
  </si>
  <si>
    <t>3 mts Normal</t>
  </si>
  <si>
    <t>CABLE HDMI</t>
  </si>
  <si>
    <t>Longitud: 3.6 Metros</t>
  </si>
  <si>
    <t>EXTENSIONES</t>
  </si>
  <si>
    <t>longitud: 4Mt
Tipo de enchufe: 2 patas
Tipo de Terminal: doble puesto con terminales de 3 patas</t>
  </si>
  <si>
    <t>PARLANTE INALAMBRICO</t>
  </si>
  <si>
    <t>conexión inalámbrica bluetooth
Potencia: 30w(RMS)
Color: negro o blanco</t>
  </si>
  <si>
    <t>CABLE</t>
  </si>
  <si>
    <t>BESTCOM HDMI ALTA VELOCIDAD 4K 3D 10.5 M</t>
  </si>
  <si>
    <t>BESTCOM</t>
  </si>
  <si>
    <t>VALOR TOTAL ÍTEM 1</t>
  </si>
  <si>
    <t>VALOR TOTAL ÍTEM 2</t>
  </si>
  <si>
    <t>VALOR TOTAL ÍTEM 3</t>
  </si>
  <si>
    <t>VALOR TOTAL ÍTEM 4</t>
  </si>
  <si>
    <t>VALOR TOTAL ÍTEM 5</t>
  </si>
  <si>
    <t>ÍTEM 6. PLANEACIÓN</t>
  </si>
  <si>
    <t>Video proyector EPSON PowerLite W32+.</t>
  </si>
  <si>
    <t>EPSON-W32+</t>
  </si>
  <si>
    <t xml:space="preserve">Camara profesional </t>
  </si>
  <si>
    <t>CAMARA PROFESIONAL CANON EOS T5I : SENSOR DE 18 MPX, VIDEO FULL-HD, PANTALLA ABATIBLE, CONEXIÓN DE MICROFONO, KIT CON LENTYE 18 55 MM STM</t>
  </si>
  <si>
    <t>Tripode</t>
  </si>
  <si>
    <t>TRIPODE PRO MARCA WF 6663</t>
  </si>
  <si>
    <t>WF</t>
  </si>
  <si>
    <t>Microfono de Solapa</t>
  </si>
  <si>
    <t>MICROFONO DE SOLAPA MARCA AUDIO TECHNICA 3350</t>
  </si>
  <si>
    <t>Audio Technica</t>
  </si>
  <si>
    <t>Parlante Bluetooth 808 SP920 Negro</t>
  </si>
  <si>
    <t>CONVERTIDOR</t>
  </si>
  <si>
    <t xml:space="preserve"> DE VGA A HDMI</t>
  </si>
  <si>
    <t>Espumas  190 mtrs de altox 1mtr de ancho x 5 cm  para acondicionamiento acustico  en estudio de grabación</t>
  </si>
  <si>
    <t>Videoproyector de tiro ultracorto</t>
  </si>
  <si>
    <t>CASIO</t>
  </si>
  <si>
    <t>TELEVISOR</t>
  </si>
  <si>
    <t>SAMSUNG</t>
  </si>
  <si>
    <t>MEMORIA MICRO</t>
  </si>
  <si>
    <t>MEMORIA MICRO SD 32 GB KINSTON</t>
  </si>
  <si>
    <t>KINSTON</t>
  </si>
  <si>
    <t xml:space="preserve">Micrófono Condensador Omnidireccional </t>
  </si>
  <si>
    <t>Micrófono Condensador Omnidireccional Con Conector De 3,5 Mm
Micrófono de solapa con 1,2 Mts de cable</t>
  </si>
  <si>
    <t>-</t>
  </si>
  <si>
    <t xml:space="preserve">Video proyector </t>
  </si>
  <si>
    <t xml:space="preserve">EPSON </t>
  </si>
  <si>
    <t>VALOR TOTAL ÍTEM 6</t>
  </si>
  <si>
    <t>PARLANTE PARA COMPUTADOR:
 Marca: LOGITECH
 Modelo: S150
 Potencia: RMS 1.2 Vatios RMS(0,6 Vatios por satélite)
 Respuesta de frecuencia: 90Hz -20 KHz
 Drivers:5,1 CM conductores dinámicos
 Conectividad: cable USB
 Indicador de encendido: LED ámbar</t>
  </si>
  <si>
    <t xml:space="preserve">UN40J5200AKXZL 40" Televisor Samsung Smart 40 pulgadas / Serie: 5 / Pulgadas: 40" / Resolucion: 1.920 x 1.080 / Picture Engine: HyperReal / Clear Motion Rate: 120 / Motion Refresh Rate: 60Hz / Dynamic Contrast Ratio: Mega Contrast / Dolby Digital Plus: Si / Potencia parlantes: 20W(L:10W, R:10W) / Smart TV Type: Si / Web Browser: Si / DLNA: Si / WiFi Direct: Si / Sintonizador digital: DVB-T2 / Puertos HDMI: 2 / Puertos USB: 2 / Ethernet (LAN): Si / Wireless LAN Built-in: Si </t>
  </si>
  <si>
    <r>
      <t xml:space="preserve">Video Proyector EPSON Powerlite X36+. 3600 Lúmenes en blanco y color. Tecnología 3LCD D3- Chip. Contraste: 15.000:1. Resolución: XGA (1024x768). Lámpara de larga duración 200W UHE, 5000 horas modo normal y 10.000 horas en baja luminosidad. Apagado Instantáneo, Instant Off. Corrección trapezoidal automática vertical de +/- 30o y manual horizontal de +/- 30o. Conectividad: Digital Wireless, 1 VGA, 1 Video, 1 S-Video, USB tipo A y B tres en uno, 1 HDMI, 2 Entradas de Audio. Parlante con salida de Audio 2W incorporado. Tamaño de la Pantalla de Hasta 300 Pulgadas. Peso: 2.4 Kg. Color: Blanco.
</t>
    </r>
    <r>
      <rPr>
        <b/>
        <sz val="11"/>
        <color theme="1"/>
        <rFont val="Calibri"/>
        <family val="2"/>
        <scheme val="minor"/>
      </rPr>
      <t>DEBE INCLUIR</t>
    </r>
    <r>
      <rPr>
        <sz val="11"/>
        <color theme="1"/>
        <rFont val="Calibri"/>
        <family val="2"/>
        <scheme val="minor"/>
      </rPr>
      <t>: Dispositivo Inalámbrico WIFI, cable de alimentación, cable para computador, maletín blando, control remoto con Baterías.</t>
    </r>
  </si>
  <si>
    <r>
      <t xml:space="preserve">3.200 Lumens. Resolución WXGA (1280x
800). Tecnología 3 LCD. Tamaño de
Proyección 33" a 318". Lámpara E-TORL
200W. Duración de Lámpara 10.000 horas en
baja y 5.000 horas en alta luminosidad.
Contraste 15000:1. Entrada HDMI. Wireless
integrado. Bajo nivel de ruido en su
operación. Distancia de proyección de 0,9
mts a 10,8 mts. Corrección Keystone vertical
automática +/- 30°, horizontal manual +/-
30°. Peso 2.4 kg. Encendido y apagado
rápidos. Parlantes Mono 2W incorporados.
Color blanco.
</t>
    </r>
    <r>
      <rPr>
        <b/>
        <sz val="11"/>
        <color theme="1"/>
        <rFont val="Calibri"/>
        <family val="2"/>
        <scheme val="minor"/>
      </rPr>
      <t>DEBE INCLUIR:</t>
    </r>
    <r>
      <rPr>
        <sz val="11"/>
        <color theme="1"/>
        <rFont val="Calibri"/>
        <family val="2"/>
        <scheme val="minor"/>
      </rPr>
      <t xml:space="preserve"> cable de alimentación,
cable para computador (VGA), Control
remoto con Baterías. Maletín blando.
</t>
    </r>
  </si>
  <si>
    <r>
      <t xml:space="preserve">Video Proyector EPSON Powerlite X36+. 3600 Lúmenes en blanco y color. Tecnología 3LCD D3- Chip. Contraste: 15.000:1. Resolución: XGA (1024x768). Lámpara de larga duración 200W UHE, 5000 horas modo normal y 10.000 horas en baja luminosidad. Apagado Instantáneo, Instant Off. Corrección trapezoidal automática vertical de +/- 30o y manual horizontal de +/- 30o. Conectividad: Digital Wireless, 1 VGA, 1 Video, 1 S-Video, USB tipo A y B tres en uno, 1 HDMI, 2 Entradas de Audio. Parlante con salida de Audio 2W incorporado. Tamaño de la Pantalla de Hasta 300 Pulgadas. Peso: 2.4 Kg. Color: Blanco.
</t>
    </r>
    <r>
      <rPr>
        <b/>
        <sz val="11"/>
        <color theme="1"/>
        <rFont val="Calibri"/>
        <family val="2"/>
        <scheme val="minor"/>
      </rPr>
      <t>DEBE INCLUIR:</t>
    </r>
    <r>
      <rPr>
        <sz val="11"/>
        <color theme="1"/>
        <rFont val="Calibri"/>
        <family val="2"/>
        <scheme val="minor"/>
      </rPr>
      <t xml:space="preserve"> Dispositivo Inalámbrico WIFI, cable de alimentación, cable para computador, maletín blando, control remoto con Baterías.</t>
    </r>
  </si>
  <si>
    <r>
      <t xml:space="preserve">VIDEOPROYECTORES MULTIMEDIA MARCA EPSON:
 Modelo: Powerlite X27
 Luminosidad: 2700 ANSI Lumens
 Resolución: XGA 3 LCD 1024 X 768
 Relación de Contraste 10.000
 Duración de las lámparas de hasta 10.000 horas en ECO.
</t>
    </r>
    <r>
      <rPr>
        <b/>
        <sz val="11"/>
        <color theme="1"/>
        <rFont val="Calibri"/>
        <family val="2"/>
        <scheme val="minor"/>
      </rPr>
      <t xml:space="preserve">DEBE INCLUIR: </t>
    </r>
    <r>
      <rPr>
        <sz val="11"/>
        <color theme="1"/>
        <rFont val="Calibri"/>
        <family val="2"/>
        <scheme val="minor"/>
      </rPr>
      <t xml:space="preserve">Control Remoto, cable VGA, cable de poder y manual de usuario.USB:3 en 1
</t>
    </r>
  </si>
  <si>
    <r>
      <t xml:space="preserve">Video proyector Epson Power Lite S31+ Tecnología: 3LCD Luminosidad: 3200 lumens Resolución: SVGA 800X600 Contraste: 15.000:1 Vida útil: 5000 Horas Normal, 10.000 Horas ECO Distancia de Proyección: 0,88 - 10,44 m Apertura de pantalla: 23" - 350" Conectividad: HDMI, VGA, USB Tipo A, USB Tipo B, RCA, S-Video, Parlante 2W .
</t>
    </r>
    <r>
      <rPr>
        <b/>
        <sz val="11"/>
        <color theme="1"/>
        <rFont val="Calibri"/>
        <family val="2"/>
        <scheme val="minor"/>
      </rPr>
      <t>DEBE INCLUIR:</t>
    </r>
    <r>
      <rPr>
        <sz val="11"/>
        <color theme="1"/>
        <rFont val="Calibri"/>
        <family val="2"/>
        <scheme val="minor"/>
      </rPr>
      <t xml:space="preserve"> Maleta Blanda</t>
    </r>
  </si>
  <si>
    <t>VALOR TOTAL ÍTEM 7</t>
  </si>
  <si>
    <t>VIDEO PROYECTOR MULTIMEDIA TIRO ESTANDAR</t>
  </si>
  <si>
    <t>PARLANTE PHONIC SEP 207</t>
  </si>
  <si>
    <t xml:space="preserve">phonic </t>
  </si>
  <si>
    <t>SOLID VIEW</t>
  </si>
  <si>
    <t>ÍTEM 7. CIENCIAS AMBIENTALES</t>
  </si>
  <si>
    <t>ANEXO 1 MODIFICADO "ESPECIFICACIONES TÉCNICAS Y  PRESENTACIÓN DE OFERTA"</t>
  </si>
  <si>
    <t xml:space="preserve">Video proyector EPSON X36. 3.600 Lumens.
Resolución XGA (1024 x 768). Tecnología 3 LCD.
Tamaño de Proyección 30" a 300". Lámpara E-TORL
200W. Duración de Lámpara 10.000 horas en baja y
5.000 horas en alta luminosidad. Contraste 15000:1.
Entrada HDMI. Wireless incluido. Bajo nivel de ruido
en su operación. Distancia de proyección de 0,84 mts
a 10,42 mts. Corrección Keystone vertical automática
+/- 30°, horizontal manual +/- 30°. Peso 2.4 kg.
Encendido y apagado rápidos. Parlantes Mono 2W
incorporados. INCLUYE: Cable de alimentación, cable
para computador (VGA), Control remoto con Baterías,
maletín blando. Color blanco. Garantía minima: 2 años
equipo, 3 meses Lámpara.
</t>
  </si>
  <si>
    <t xml:space="preserve">Parlantes SEP 207 PHONIC. Bafle Activo de 2 vías;
Parlante 6 1/2" + Tweter; 20 Watt. Entrada XLR.
Incluye soporte en forma de U. Color negro.
GARANTÍA MINIMA: 1 año.
</t>
  </si>
  <si>
    <t xml:space="preserve">CP-BW301WN
WXGA 1280x800
3000 ANSI LUMENS 
Debe permitir la administración y presentación de datos por red 
</t>
  </si>
  <si>
    <t xml:space="preserve">XJ-UT351WN </t>
  </si>
  <si>
    <r>
      <t xml:space="preserve">MARCA NEC -MODELO VE303X - LUMINOSIDAD 3000 ANSI LUMENS RESOLUCIÓN XGA RELACIÓN CONTRASTE 10.000:1 . 
</t>
    </r>
    <r>
      <rPr>
        <b/>
        <sz val="11"/>
        <color theme="1"/>
        <rFont val="Calibri"/>
        <family val="2"/>
        <scheme val="minor"/>
      </rPr>
      <t xml:space="preserve">DEBE INCLUIR: </t>
    </r>
    <r>
      <rPr>
        <sz val="11"/>
        <color theme="1"/>
        <rFont val="Calibri"/>
        <family val="2"/>
        <scheme val="minor"/>
      </rPr>
      <t>CONTROL REMOTO, CABLE VGA, CABLE DE PODER, MANUAL DEL USUARIO.</t>
    </r>
  </si>
  <si>
    <t>Entrada para linea auxiliar y microfono XLR - amplificador  de potencia de 20 watts RMS Incorporado - conexión de entrada  XLR (hembra) - Respuesta de frecuencua :  70 Hz   -- 20 Khz. Tweeter de 1" y Woofer de 6 1/2".</t>
  </si>
  <si>
    <t>AUDIO Y VIDEO JOBAR SAS</t>
  </si>
  <si>
    <t>1 AÑO</t>
  </si>
  <si>
    <t>15 DIAS</t>
  </si>
  <si>
    <t xml:space="preserve">15DIAS </t>
  </si>
  <si>
    <t>STEREN</t>
  </si>
  <si>
    <t xml:space="preserve">1 AÑO </t>
  </si>
  <si>
    <t>panasonic</t>
  </si>
  <si>
    <t>cannon</t>
  </si>
  <si>
    <t>fellword</t>
  </si>
  <si>
    <t>sigma</t>
  </si>
  <si>
    <t>YN600led</t>
  </si>
  <si>
    <t>ref 806</t>
  </si>
  <si>
    <t>e-image 500</t>
  </si>
  <si>
    <t>ref 717</t>
  </si>
  <si>
    <t>110cms</t>
  </si>
  <si>
    <t>rl 01</t>
  </si>
  <si>
    <t>bheringer</t>
  </si>
  <si>
    <t>senheiser e935</t>
  </si>
  <si>
    <t>senheiser e945</t>
  </si>
  <si>
    <t>snheiser e835</t>
  </si>
  <si>
    <t>proel</t>
  </si>
  <si>
    <t>190mx1mx5cm</t>
  </si>
  <si>
    <t>jbl lsr 305</t>
  </si>
  <si>
    <t>sony</t>
  </si>
  <si>
    <t>tascam DR40</t>
  </si>
  <si>
    <t>SOLIDVIEW</t>
  </si>
  <si>
    <t>wf 3451 hj3451a</t>
  </si>
  <si>
    <t xml:space="preserve">yunteng yt 288 </t>
  </si>
  <si>
    <t>canon</t>
  </si>
  <si>
    <t>bose</t>
  </si>
  <si>
    <t>hitachi</t>
  </si>
  <si>
    <t>epson</t>
  </si>
  <si>
    <t>logitech</t>
  </si>
  <si>
    <t>marca hy-tronic 1,8</t>
  </si>
  <si>
    <t>genius</t>
  </si>
  <si>
    <t>targus rojo</t>
  </si>
  <si>
    <t>zoom h6</t>
  </si>
  <si>
    <t>epson powerlite x36</t>
  </si>
  <si>
    <t>bestcom</t>
  </si>
  <si>
    <t>wf</t>
  </si>
  <si>
    <t>audio technica</t>
  </si>
  <si>
    <t>kinston</t>
  </si>
  <si>
    <t>CASIO
XJ-UT351WN</t>
  </si>
  <si>
    <t>nec</t>
  </si>
  <si>
    <t>phonic</t>
  </si>
  <si>
    <t>12 MESES</t>
  </si>
  <si>
    <t>20-30 DÍAS</t>
  </si>
  <si>
    <t>NP-VE303X</t>
  </si>
  <si>
    <t>PHONIC SEP 207</t>
  </si>
  <si>
    <t>V11H723021</t>
  </si>
  <si>
    <t>2 AÑOS POR PROYECTOR 3 MESE POR LAMPARA</t>
  </si>
  <si>
    <t>20 DIAS DESOUES DE OC</t>
  </si>
  <si>
    <t>CONTACTO AUDIOVISUALES LTDA</t>
  </si>
  <si>
    <t>AG-AC30 PANASONIC</t>
  </si>
  <si>
    <t>XA 35</t>
  </si>
  <si>
    <t>FW-768</t>
  </si>
  <si>
    <t>CANON EF</t>
  </si>
  <si>
    <t>f/4.0-5,6 IS  USM</t>
  </si>
  <si>
    <t>DG HSM ARTE</t>
  </si>
  <si>
    <t>YN- 600C</t>
  </si>
  <si>
    <t>LIGHT STAND W-806</t>
  </si>
  <si>
    <t>EA-500</t>
  </si>
  <si>
    <t>WEIFENG WF 717</t>
  </si>
  <si>
    <t>IMPACT R2542-51</t>
  </si>
  <si>
    <t>IVATION</t>
  </si>
  <si>
    <t>XENYX X2222USB</t>
  </si>
  <si>
    <t>E935</t>
  </si>
  <si>
    <t>E945</t>
  </si>
  <si>
    <t>E835</t>
  </si>
  <si>
    <t>DST40TL</t>
  </si>
  <si>
    <t xml:space="preserve">ESPUMA TROQUELADA </t>
  </si>
  <si>
    <t>hpx4000</t>
  </si>
  <si>
    <t>JBL</t>
  </si>
  <si>
    <t>hpm-1000</t>
  </si>
  <si>
    <t>ha-8000</t>
  </si>
  <si>
    <t>ICD-PX440</t>
  </si>
  <si>
    <t>DR-40</t>
  </si>
  <si>
    <t>20 DIAS DESPUES DE OC</t>
  </si>
  <si>
    <t>6 MESES</t>
  </si>
  <si>
    <t>2 AÑOS</t>
  </si>
  <si>
    <t>3 AÑOS</t>
  </si>
  <si>
    <t>TL-175</t>
  </si>
  <si>
    <t>128GB 633X CLASS 10</t>
  </si>
  <si>
    <t>WEIFENG  HJ 3451A</t>
  </si>
  <si>
    <t>VCT-288</t>
  </si>
  <si>
    <t>EOS 5D MARK IV</t>
  </si>
  <si>
    <t>CANON EF 24-105MM</t>
  </si>
  <si>
    <t xml:space="preserve">6 MESES </t>
  </si>
  <si>
    <t xml:space="preserve">5 AÑOS </t>
  </si>
  <si>
    <t>BOSE CINEMATE 15</t>
  </si>
  <si>
    <t>CP-BW301WN</t>
  </si>
  <si>
    <t>V11H692020</t>
  </si>
  <si>
    <t xml:space="preserve">LOGITECH S150 </t>
  </si>
  <si>
    <t>HALUX</t>
  </si>
  <si>
    <t>DG1003B-1.8</t>
  </si>
  <si>
    <t>DG12039-1.8</t>
  </si>
  <si>
    <t>DG1003B-3.6</t>
  </si>
  <si>
    <t>GENIUS SP-U115 ( NEGRO)</t>
  </si>
  <si>
    <t>AMP13US TARGUS</t>
  </si>
  <si>
    <t>TRAUTECH</t>
  </si>
  <si>
    <t>DG12039-3.6</t>
  </si>
  <si>
    <t>VP-425</t>
  </si>
  <si>
    <t>SONY SRS-X55</t>
  </si>
  <si>
    <t>BESTCOM 10.5M</t>
  </si>
  <si>
    <t>V11H721021</t>
  </si>
  <si>
    <t>EOS REBEL T5i</t>
  </si>
  <si>
    <t>WEIFENG WF 663A</t>
  </si>
  <si>
    <t>ATR3350IS</t>
  </si>
  <si>
    <t>808 SP920</t>
  </si>
  <si>
    <t>SAMSUNG 40" SERIE 5</t>
  </si>
  <si>
    <t xml:space="preserve"> 32GB UHS-I</t>
  </si>
  <si>
    <t>MVL SHURE</t>
  </si>
  <si>
    <t>V11H719021</t>
  </si>
  <si>
    <t>2 años en proyector 3 meses en lampara</t>
  </si>
  <si>
    <t xml:space="preserve">2 AÑOS  </t>
  </si>
  <si>
    <t xml:space="preserve">2 AÑOS </t>
  </si>
  <si>
    <t>5 AÑOS</t>
  </si>
  <si>
    <t>CASIO XJ-UT351WN</t>
  </si>
  <si>
    <t>2 años</t>
  </si>
  <si>
    <t>2 AÑOS POR PROYECTOR 3 MESE LAMPARA</t>
  </si>
  <si>
    <t>3 DIAS</t>
  </si>
  <si>
    <t>DACTESA S.A</t>
  </si>
  <si>
    <t>PHONIC / SEp207B</t>
  </si>
  <si>
    <t>30 DIAS</t>
  </si>
  <si>
    <t>SENNHEISER / E935</t>
  </si>
  <si>
    <t>SENNHEISER / E945</t>
  </si>
  <si>
    <t>SENNHEISER / E835</t>
  </si>
  <si>
    <t>BOSE</t>
  </si>
  <si>
    <t>HITACHI</t>
  </si>
  <si>
    <t>CASIO / XJ-UT351WN / Incluye soporte de tiro corto</t>
  </si>
  <si>
    <t>DISGRAFICAS S.A.S</t>
  </si>
  <si>
    <t>EPSON X36</t>
  </si>
  <si>
    <t xml:space="preserve">Microfono Inalambrico Profesional TAKSTAR TS-7220HP. Señal UHF/ Dos Frecuencias/ Dos antenas/ MANO-DIADEMA-SOLAPA </t>
  </si>
  <si>
    <t>24 MESES</t>
  </si>
  <si>
    <t>INMEDIATA</t>
  </si>
  <si>
    <t>PANASONIC AG-AC30</t>
  </si>
  <si>
    <t>CANON XA35</t>
  </si>
  <si>
    <t>FELL WORD 678</t>
  </si>
  <si>
    <t>LENTE CANON</t>
  </si>
  <si>
    <t>LENTE SIGMA</t>
  </si>
  <si>
    <t>YONGNUO 600</t>
  </si>
  <si>
    <t>FANCIER W-806</t>
  </si>
  <si>
    <t>Jirafa LB-03 GODOX</t>
  </si>
  <si>
    <t>FANCIER 6717</t>
  </si>
  <si>
    <t>REFLECTOR FANCIER 5EN 1 110 X 168 RE2001/WOS2002</t>
  </si>
  <si>
    <t>RIG RL 01</t>
  </si>
  <si>
    <t>PRESONUS STUDIO LIVE AR 16 USB. Mezclador Hybrido de 18 Canales</t>
  </si>
  <si>
    <t>SENNHEISER E935</t>
  </si>
  <si>
    <t>SENNHEISER E945</t>
  </si>
  <si>
    <t>SENNHEISER E835</t>
  </si>
  <si>
    <t>PROEL DST-40</t>
  </si>
  <si>
    <t>Audifonos Profesional TAKSTAR TS-650 de Diadema para estudio, Diyei,  2000 mW con cuatro metros de Cable y Repuesto de Orejeras</t>
  </si>
  <si>
    <t>Monitor PRESONUS ERIS E5</t>
  </si>
  <si>
    <t>Audifono Profesional TAKSTAR 368 Estereo de Diadema 200mW, con control de Volumen/ mIncluye 4 metros de Cable</t>
  </si>
  <si>
    <t>Amplificador de audifonos PRESONUS HP4 4 CANALES</t>
  </si>
  <si>
    <t>SONY ICD PX470 Nuevo Modelo</t>
  </si>
  <si>
    <t>TASCAM DR-40</t>
  </si>
  <si>
    <t>INEMDIATA</t>
  </si>
  <si>
    <t>MARCA IG E-180</t>
  </si>
  <si>
    <t>FANCIER WT-1005</t>
  </si>
  <si>
    <t>CANON 5D Mark IV</t>
  </si>
  <si>
    <t>Lente CANON</t>
  </si>
  <si>
    <t>3 AÑOS VIDEOPROYECTOR - 3 MESES LAMPARA</t>
  </si>
  <si>
    <t xml:space="preserve">Bose ACOUSTIMASS 5 SERIES V </t>
  </si>
  <si>
    <t xml:space="preserve">EPSON Bright Link 536Wi+  3.400 lumens de brillo en luz blanca  y color. Resolución WXGA (1280 x 800).Proyector Interactivo de Tiro Corto. Función iPROJECTION que proyecta a través de un Smarth Phone o Tablet. Parlante incorporado de 16W. Amplia variedad de funciones interactivas. Permite interactividad con dos lápices (Incluye uno) Lápiz de rápida sincronización que anota directamente en las imágenes proyectadas sin necesidad de usar un PC .  Calibración automática. Tecnología 3LCD. Contraste de 16.000:1 Lámpara  de 215W. Duración 5000 horas modo normal y  10.000 horas en modo eco. Corrección Keystone vertical +/-7° y horizontal +/- 5°.Función A/V mute  (presentación en pausa y atenúa lámpara 70% para ahorro energía). Entrada de micrófono. Tamaño de Proyección  e interactividad 39" a 116". Puede instalarse a 90 cm de la pizarra y la imagen proyectada alcanza 2,1 mts diagonales sin interferencia de sombra. Conectividad RJ-45 LAN (con el software incluído), RS-232; HDMI; USB, VGA y Wireless (opcional). </t>
  </si>
  <si>
    <t>EPSON X27</t>
  </si>
  <si>
    <t>LOGITECH S150</t>
  </si>
  <si>
    <t>CABLE HDMI SOLIDVIEW 1,8</t>
  </si>
  <si>
    <t xml:space="preserve">TARGUS AMP09US Presentador Remoto Multimedia. Controla el Cursor del Mouse, el volúmen y reproducción de video, trae apuntador láser ROJO y sólo usa una batería (la otra es de repuesto). Ilumina los botones para ambientes oscuros. (PC/MAC). 2,4 GHz. Nano Receptor USB.
</t>
  </si>
  <si>
    <t>EPSON X36+</t>
  </si>
  <si>
    <t>SOLIDVIEW 4,5 MTS</t>
  </si>
  <si>
    <t>SONY SRS-XB30 Color NEGRO</t>
  </si>
  <si>
    <t>EPSON W32+</t>
  </si>
  <si>
    <t>CANON T5i</t>
  </si>
  <si>
    <t>FANCIER WF-6663</t>
  </si>
  <si>
    <t>AUDIO TECHNICA 3350</t>
  </si>
  <si>
    <t>GENIUS THEATER MT20</t>
  </si>
  <si>
    <t>KINGSTON Clase 10</t>
  </si>
  <si>
    <t>SHURE MVL</t>
  </si>
  <si>
    <t>EPSON S31+</t>
  </si>
  <si>
    <t>36 MESES</t>
  </si>
  <si>
    <t>NEC VE303X</t>
  </si>
  <si>
    <t>Garantía minima: 2 años
equipo, 3 meses Lámpara.</t>
  </si>
  <si>
    <t xml:space="preserve">30 DIAS </t>
  </si>
  <si>
    <t>Parlantes SEP 207 PHONIC</t>
  </si>
  <si>
    <t xml:space="preserve">garantia: 1 año </t>
  </si>
  <si>
    <t>MICROFONO  STEREN WR-804UHF</t>
  </si>
  <si>
    <t xml:space="preserve">ERA ELECTRONICA SA  </t>
  </si>
  <si>
    <t>FELLWORD ST-702HSD</t>
  </si>
  <si>
    <t>CANON 50MM F/1.8 STM</t>
  </si>
  <si>
    <t xml:space="preserve">CANON 70-300MM (0571C002) </t>
  </si>
  <si>
    <t>SIGMA 35 MM1.4 ART GAMA ALTA</t>
  </si>
  <si>
    <t>YN-600 II + AC ADAPTER 12V5A</t>
  </si>
  <si>
    <t>WEIFENG 806</t>
  </si>
  <si>
    <t>E-IMAGE JIB-01C + GA752</t>
  </si>
  <si>
    <t>wf 6717</t>
  </si>
  <si>
    <t>SR-51-42</t>
  </si>
  <si>
    <t xml:space="preserve">EPHOTONIC RL01  </t>
  </si>
  <si>
    <t xml:space="preserve">BHERINGER X2222USB </t>
  </si>
  <si>
    <t>PROEL DST260</t>
  </si>
  <si>
    <t>BEHRINGER HPX4000</t>
  </si>
  <si>
    <t>JBL LSR305</t>
  </si>
  <si>
    <t>BEHRINGER HPM1000</t>
  </si>
  <si>
    <t>BEHRINGER HA8000</t>
  </si>
  <si>
    <t>SONY ICD-PX470</t>
  </si>
  <si>
    <t xml:space="preserve">GARANTIA: 1 AÑO </t>
  </si>
  <si>
    <t>TL-114 (LULOVA)</t>
  </si>
  <si>
    <t>LEXAR LSD128GCB1NL633</t>
  </si>
  <si>
    <t>CANON 5D MARK IV</t>
  </si>
  <si>
    <t>CANON 24-105MM LINEA ROJA F/4</t>
  </si>
  <si>
    <t>NOTA: EL EQUIPO SOLICITADO ESTA DESCONTINUADO.                                             COTIZAMOS:  BOSE SOUNDTOUCH 300 + BAJO ACOSUTIMASS 300</t>
  </si>
  <si>
    <t xml:space="preserve">GARATIA: 1 AÑO </t>
  </si>
  <si>
    <t xml:space="preserve">GENERICA </t>
  </si>
  <si>
    <t>SOLIDVIEW CB-744</t>
  </si>
  <si>
    <t>SOLIDVIEW CB-139</t>
  </si>
  <si>
    <t>SOLDIVIEW CB-754</t>
  </si>
  <si>
    <t xml:space="preserve">ZOOM H6 </t>
  </si>
  <si>
    <t>SOLIDVIEW CB-754</t>
  </si>
  <si>
    <t>SOLIDVIEW CB-100</t>
  </si>
  <si>
    <t>SOLIDVIEW CB-141</t>
  </si>
  <si>
    <t>PS-465</t>
  </si>
  <si>
    <t xml:space="preserve"> CANON T5I LENTE 18-55MM</t>
  </si>
  <si>
    <t>WT 666</t>
  </si>
  <si>
    <t>AUDIO TECHNICA ATR3350IS</t>
  </si>
  <si>
    <t>GARANTIA: 3 AÑOS</t>
  </si>
  <si>
    <t xml:space="preserve">5 UNIDADES ENTREGA INMEDIATA.  Y LAS 5 UNIDADES RESTANTES EN 30 DIAS </t>
  </si>
  <si>
    <t>PROYECTOR NEC VE303X</t>
  </si>
  <si>
    <t>PARLANTES PHONIC SEP 207</t>
  </si>
  <si>
    <t>FORTIC SAS</t>
  </si>
  <si>
    <t>EPSON POWERLITE X36+</t>
  </si>
  <si>
    <t>SEP 207 PHONIC</t>
  </si>
  <si>
    <t xml:space="preserve">Garantía minima: 2 años equipo, 3 meses Lámpara.  </t>
  </si>
  <si>
    <t>60 DÍAS</t>
  </si>
  <si>
    <t>GARANTÍA MINIMA: 1 año</t>
  </si>
  <si>
    <t>1 año</t>
  </si>
  <si>
    <t>CANON XA 35</t>
  </si>
  <si>
    <t>FELLWORD 678</t>
  </si>
  <si>
    <t>Canon EF 50mm f/1.8 STM Lens</t>
  </si>
  <si>
    <t>Canon EF 70-300mm f/4-5.6 IS II USM Lens</t>
  </si>
  <si>
    <t>Sigma 35mm F1.4 ART DG HSM Lens for Canon</t>
  </si>
  <si>
    <t>YONGNUO YN-600, 3200K - 5500K Color Temperature LED Video Light for Camcorder or DSLR Cameras</t>
  </si>
  <si>
    <t xml:space="preserve">Walimex WT-806 </t>
  </si>
  <si>
    <t>E-Image EA-500</t>
  </si>
  <si>
    <t xml:space="preserve">Weifeng Wf 717 </t>
  </si>
  <si>
    <t>FLEX DISCO REFLECTOR CON MANIJA 5-1 DE 110CM</t>
  </si>
  <si>
    <t>Multi Rig de Opteka CSX-600</t>
  </si>
  <si>
    <t xml:space="preserve"> Bheringer X2222usb</t>
  </si>
  <si>
    <t>PROEL Dst40tl</t>
  </si>
  <si>
    <t>Espuma Acustica - Control Ruido Profesional 190m*1m*5cm</t>
  </si>
  <si>
    <t xml:space="preserve">Bheringer hpx4000 </t>
  </si>
  <si>
    <t>Bheringer hpm1000</t>
  </si>
  <si>
    <t>Bheringer  ha 8000</t>
  </si>
  <si>
    <t>Sony  ICD-PX440</t>
  </si>
  <si>
    <t>REF: TCA-TL-143  MARCA: SOLIDVIEW</t>
  </si>
  <si>
    <t>Lexar Professional 633x 128GB SDXC UHS-I/U1 Card with Image Rescue 5 Software - LSD128GCB1NL633</t>
  </si>
  <si>
    <t>Weifeng WF 3451</t>
  </si>
  <si>
    <t>Yunteng VCT-288 Photography Tripod Monopod WIth Fluid Pan Head Quick Release Plate And Unipod Holder for Canon Nikon DSLR Cameras</t>
  </si>
  <si>
    <t>Canon 5D Mark IV</t>
  </si>
  <si>
    <t>Canon EF 24-105mm f/4 L IS USM Lens for Canon EOS SLR Cameras</t>
  </si>
  <si>
    <t>Teatro en casa BOSE CineMate 15</t>
  </si>
  <si>
    <t>HITACHI CP-BX301WN</t>
  </si>
  <si>
    <t>INGENIERÍA AUDIOVISUAL S.A.S</t>
  </si>
  <si>
    <t>30 días</t>
  </si>
  <si>
    <t>Solidview TL-175</t>
  </si>
  <si>
    <t xml:space="preserve"> LOGITECH S150</t>
  </si>
  <si>
    <t>Hi Tronic</t>
  </si>
  <si>
    <t>Solidview</t>
  </si>
  <si>
    <t>GENIUS SP-U115 NEGRO</t>
  </si>
  <si>
    <t>TARGUS</t>
  </si>
  <si>
    <t>hi Tronic</t>
  </si>
  <si>
    <t>Genérico</t>
  </si>
  <si>
    <t>3 meses</t>
  </si>
  <si>
    <t>6 meses</t>
  </si>
  <si>
    <t>NEC NP-VE303X</t>
  </si>
  <si>
    <t>PHONIC SEP207</t>
  </si>
  <si>
    <t>2 años en equipo</t>
  </si>
  <si>
    <t>NEX COMPUTER S.A.S</t>
  </si>
  <si>
    <t>STEREN WR-804UHF</t>
  </si>
  <si>
    <t>2 años
3 meses lampara</t>
  </si>
  <si>
    <t>30 dìas</t>
  </si>
  <si>
    <t>10 días</t>
  </si>
  <si>
    <t>CANON 50 MM</t>
  </si>
  <si>
    <t>CANON 70-300</t>
  </si>
  <si>
    <t>SENHEISER e835</t>
  </si>
  <si>
    <t>15 días</t>
  </si>
  <si>
    <t>SOLID VIEW TL 127</t>
  </si>
  <si>
    <t>CANON 24-105MM</t>
  </si>
  <si>
    <t>45 días</t>
  </si>
  <si>
    <t>GENIUS SP-U115</t>
  </si>
  <si>
    <t>EPSON POWERLITE W32</t>
  </si>
  <si>
    <t>CANON EOS T6I</t>
  </si>
  <si>
    <t>SAMSUNG 43J5200</t>
  </si>
  <si>
    <t>EPSON POWERLITE S31+</t>
  </si>
  <si>
    <t>OFIBOD SAS</t>
  </si>
  <si>
    <t>EPSON MODELO X36</t>
  </si>
  <si>
    <t>UN AÑO</t>
  </si>
  <si>
    <t>PANSONIC MODELO AG AC 30</t>
  </si>
  <si>
    <t xml:space="preserve">Consola Bheringer   X2222usb  </t>
  </si>
  <si>
    <t>Audifonos retornos hpx4000 . Bheringer</t>
  </si>
  <si>
    <t>Audifonos  hpm1000. Bheringer</t>
  </si>
  <si>
    <t xml:space="preserve">Canon  5D Mark IV CUERPO </t>
  </si>
  <si>
    <t>Canon. Lente 24-105 mm Línea Roja f:4</t>
  </si>
  <si>
    <t xml:space="preserve">VIDEOPROYECTOR CASIO MODELO XJ-UT351WN </t>
  </si>
  <si>
    <t>8 DIAS</t>
  </si>
  <si>
    <t>PROYECTORES Y PROYECTOS PYP SAS</t>
  </si>
  <si>
    <t>EPSON  X36</t>
  </si>
  <si>
    <t>STEREN  WR-804 UHF</t>
  </si>
  <si>
    <t>2 AÑOS EL VIDEO PROYECTOR 3 MESES LA LAMPARA</t>
  </si>
  <si>
    <t>CANON  XA-35</t>
  </si>
  <si>
    <t>SIGMA  35 MM14</t>
  </si>
  <si>
    <t>YN 600 LED</t>
  </si>
  <si>
    <t>REF 806</t>
  </si>
  <si>
    <t>REF 717</t>
  </si>
  <si>
    <t>5 EN 1  110 CMS</t>
  </si>
  <si>
    <t>BEHRINGER  X2222USB</t>
  </si>
  <si>
    <t>SENHEISER E935</t>
  </si>
  <si>
    <t>SENHEISER E945</t>
  </si>
  <si>
    <t>SENHEISER E835</t>
  </si>
  <si>
    <t>200m*1m*5cm</t>
  </si>
  <si>
    <t>HPX4000</t>
  </si>
  <si>
    <t>JBL LSR 305</t>
  </si>
  <si>
    <t>BEHRINGER HA 8000</t>
  </si>
  <si>
    <t>SONY  ICD-PX440</t>
  </si>
  <si>
    <t>TASCAM  DR40</t>
  </si>
  <si>
    <t xml:space="preserve">SOLID VIEW </t>
  </si>
  <si>
    <t>LEXAR 633X</t>
  </si>
  <si>
    <t xml:space="preserve">WF 3451 </t>
  </si>
  <si>
    <t xml:space="preserve">CANON 5D </t>
  </si>
  <si>
    <t>CANON 24-105</t>
  </si>
  <si>
    <t>BOSE CINE MATE 15</t>
  </si>
  <si>
    <t>EPSON  POWERLITE  675Wi   -  INCLUYE SOPORTE  - TIRO ULTRACORTO INTERACTIVO</t>
  </si>
  <si>
    <t>2 AÑOS EN EL EQIPO,  3 MESES LA LAMPARA</t>
  </si>
  <si>
    <t xml:space="preserve"> LOGITECH  S150</t>
  </si>
  <si>
    <t>3BUMEN  1,8 MTS</t>
  </si>
  <si>
    <t>ZOOM  H6</t>
  </si>
  <si>
    <t>SOLIDVIWED</t>
  </si>
  <si>
    <t>SOLIDVIWED CB-755   4,5 MTS</t>
  </si>
  <si>
    <t>SOLIDVIEW   PS- 465</t>
  </si>
  <si>
    <t>EPSON W32</t>
  </si>
  <si>
    <t>WF  6663</t>
  </si>
  <si>
    <t>SAMSUNG  UN40J5200AKXZL</t>
  </si>
  <si>
    <t>KINSTON  32 GB</t>
  </si>
  <si>
    <t>EPSON S31</t>
  </si>
  <si>
    <t>2 AÑOS EL EQUIPO - 3 MESES LAMPARA</t>
  </si>
  <si>
    <t>3 MESES</t>
  </si>
  <si>
    <t>2 MESES</t>
  </si>
  <si>
    <t>DE CALIDAD</t>
  </si>
  <si>
    <t xml:space="preserve">  CASIO   XJ-UT351WN </t>
  </si>
  <si>
    <t>50%  INMEDIATA    50%    4 SEMANAS</t>
  </si>
  <si>
    <t>MARCA VIVITEK -MODELO DX263 - LUMINOSIDAD 3500 ANSI LUMENS RESOLUCIÓN XGA RELACIÓN CONTRASTE 15.000:1 . 
INCLUYE:      CONTROL REMOTO, CABLE VGA, CABLE DE PODER, MANUAL DEL USUARIO,</t>
  </si>
  <si>
    <t>3 AÑOS EN EL EQUIPO 1 AÑO LA LAMPARA</t>
  </si>
  <si>
    <t>10 DIAS</t>
  </si>
  <si>
    <t>ZURICH DE OCCIDENTE SA</t>
  </si>
  <si>
    <t>V11H723021
PowerLite X36+ 3.600 Lumens de brillo en luz blanca y color.  Resolución XGA (1024x 768). Tecnología 3 LCD que produce imágenes clara</t>
  </si>
  <si>
    <t>24 meses 3lamp</t>
  </si>
  <si>
    <t>1 a 60 dias</t>
  </si>
  <si>
    <t>ANDIVISIÓN S.A.S</t>
  </si>
  <si>
    <t>EPSON POWERLITE X36</t>
  </si>
  <si>
    <t>STEREN WR-840UHF</t>
  </si>
  <si>
    <t>24 MESES  EQUIPO; 6 MESES LAMPARA</t>
  </si>
  <si>
    <t>FEELWORLD 7" IPS</t>
  </si>
  <si>
    <t>CANON EF 50mm</t>
  </si>
  <si>
    <t>CANON EF  70-300 mm</t>
  </si>
  <si>
    <t>SIGMA 35 mm</t>
  </si>
  <si>
    <t>YUNGNUO YN 600</t>
  </si>
  <si>
    <t>WF/FANCIER 806</t>
  </si>
  <si>
    <t>E-image 100</t>
  </si>
  <si>
    <t>WEIFENG 717</t>
  </si>
  <si>
    <t>WEIFENG 110</t>
  </si>
  <si>
    <t>BEHRINGER X 2222USB</t>
  </si>
  <si>
    <t>SENNHEISER e935</t>
  </si>
  <si>
    <t>SENNHEISER e945</t>
  </si>
  <si>
    <t>SENNHEISER e835</t>
  </si>
  <si>
    <t>PROEL DTS110 BK</t>
  </si>
  <si>
    <t>BEHRINGER HPX400</t>
  </si>
  <si>
    <t>SONY ICD-PX440</t>
  </si>
  <si>
    <t>TASCAM DR 40</t>
  </si>
  <si>
    <t>SOLID VIEW TL 143</t>
  </si>
  <si>
    <t>LEXAR 128 GB</t>
  </si>
  <si>
    <t>WEIFENG WF3451</t>
  </si>
  <si>
    <t>WEIFENG WF3958</t>
  </si>
  <si>
    <t>CANON EOS 5DMARK IV (SOLO CUERPO)</t>
  </si>
  <si>
    <t>CANON EF 24-105mm</t>
  </si>
  <si>
    <t>NACIONAL</t>
  </si>
  <si>
    <t>GENIUS SP-U115 USB</t>
  </si>
  <si>
    <t xml:space="preserve">SONY SRS </t>
  </si>
  <si>
    <t>SOLIDVIEW 10.5 MTS</t>
  </si>
  <si>
    <t>WEIFENG WF6663</t>
  </si>
  <si>
    <t>AUDIOTECHNICA 3350</t>
  </si>
  <si>
    <t>808 SP 920</t>
  </si>
  <si>
    <t>SAMSUNG UN40J5200AK</t>
  </si>
  <si>
    <t>KINGSTON 32GB</t>
  </si>
  <si>
    <t>SHURE</t>
  </si>
  <si>
    <t>EPSON POWERLITE S31</t>
  </si>
  <si>
    <t>CASIO XJ-UT 351WN</t>
  </si>
  <si>
    <t>NEC VE 303 X</t>
  </si>
  <si>
    <t>PHONIC  SEP 207</t>
  </si>
  <si>
    <t>CUMPLE</t>
  </si>
  <si>
    <t>NO CUMPLE</t>
  </si>
  <si>
    <t>x</t>
  </si>
  <si>
    <t>X</t>
  </si>
  <si>
    <t>X (No es la referencia solicitada)</t>
  </si>
  <si>
    <t>X (no es la marca ni modelo solicitado)</t>
  </si>
  <si>
    <t>X (la referencia no es la marca ni modelo solicitado)</t>
  </si>
  <si>
    <t>10  DIAS</t>
  </si>
  <si>
    <t>20  DIAS</t>
  </si>
  <si>
    <t>X (Oferta no corresponde a marca y referencias solicitadas)</t>
  </si>
  <si>
    <t>X  ( Oferta Monopie para selfie, celulares, no cámara y lentes profesionales)</t>
  </si>
  <si>
    <t>NOTA: La oferta del  proveedor LUZ STELLA JARAMILLO QUINTERO no fue evaluada ya que presentaron su oferta en el Anexo  1 No modificado, por esta razón queda por fuera del proceso, al igual que el proveedor Controles Empresariales Ltda el cual no envio la oferta en formato PDF el cual es requisito insubsanable para participar en el proceso.</t>
  </si>
  <si>
    <t>X (oferta marca y referencia diferente al solicitado)</t>
  </si>
  <si>
    <t>X (la referencia ofertada corresponde a una dimensión inferior a la solicitada)</t>
  </si>
  <si>
    <t>X (No entrega fichas técnicas)</t>
  </si>
  <si>
    <t>No cumple, la referencia es Itachi y  cotizan epson.</t>
  </si>
  <si>
    <t xml:space="preserve">GARANTIA: 2 AÑOS </t>
  </si>
  <si>
    <t>X (No es la marca solicitada)</t>
  </si>
  <si>
    <t>X (ofertan marca diferente a la solicitada)</t>
  </si>
  <si>
    <t>ESTE SUBÍTEM SE DECLARA DESIERTO OBEDECIENDO A UNA DE LAS CONDICIONES ESTABLECIDAS EN LA INVITACIÓN A COTIZAR BS/22 DE 2017: "Cuando hay discrepancia sobre el contenido de la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</si>
</sst>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 #,##0.00_);_(&quot;$&quot;\ * \(#,##0.00\);_(&quot;$&quot;\ * &quot;-&quot;??_);_(@_)"/>
    <numFmt numFmtId="43" formatCode="_(* #,##0.00_);_(* \(#,##0.00\);_(* &quot;-&quot;??_);_(@_)"/>
    <numFmt numFmtId="164" formatCode="_(&quot;$&quot;\ * #,##0_);_(&quot;$&quot;\ * \(#,##0\);_(&quot;$&quot;\ * &quot;-&quot;??_);_(@_)"/>
    <numFmt numFmtId="165" formatCode="_(* #,##0_);_(* \(#,##0\);_(* &quot;-&quot;??_);_(@_)"/>
    <numFmt numFmtId="166" formatCode="_-[$$-240A]\ * #,##0.00_-;\-[$$-240A]\ * #,##0.00_-;_-[$$-240A]\ * &quot;-&quot;??_-;_-@_-"/>
    <numFmt numFmtId="167" formatCode="_-&quot;$&quot;\ * #,##0_-;\-&quot;$&quot;\ * #,##0_-;_-&quot;$&quot;\ * &quot;-&quot;??_-;_-@_-"/>
  </numFmts>
  <fonts count="17" x14ac:knownFonts="1">
    <font>
      <sz val="11"/>
      <color theme="1"/>
      <name val="Calibri"/>
      <family val="2"/>
      <scheme val="minor"/>
    </font>
    <font>
      <sz val="11"/>
      <color theme="1"/>
      <name val="Calibri"/>
      <family val="2"/>
      <scheme val="minor"/>
    </font>
    <font>
      <b/>
      <sz val="11"/>
      <name val="Arial"/>
      <family val="2"/>
    </font>
    <font>
      <sz val="11"/>
      <color rgb="FF000000"/>
      <name val="Arial"/>
      <family val="2"/>
    </font>
    <font>
      <sz val="11"/>
      <name val="Arial"/>
      <family val="2"/>
    </font>
    <font>
      <b/>
      <sz val="11"/>
      <color rgb="FF000000"/>
      <name val="Arial"/>
      <family val="2"/>
    </font>
    <font>
      <sz val="12"/>
      <name val="Calibri"/>
      <family val="2"/>
      <scheme val="minor"/>
    </font>
    <font>
      <sz val="10"/>
      <name val="Arial"/>
      <family val="2"/>
    </font>
    <font>
      <sz val="11"/>
      <color theme="1"/>
      <name val="Arial"/>
      <family val="2"/>
    </font>
    <font>
      <b/>
      <sz val="11"/>
      <color theme="1"/>
      <name val="Arial"/>
      <family val="2"/>
    </font>
    <font>
      <b/>
      <sz val="11"/>
      <color theme="1"/>
      <name val="Calibri"/>
      <family val="2"/>
      <scheme val="minor"/>
    </font>
    <font>
      <u/>
      <sz val="10"/>
      <color indexed="12"/>
      <name val="Arial"/>
      <family val="2"/>
    </font>
    <font>
      <sz val="11"/>
      <color rgb="FF000000"/>
      <name val="Calibri"/>
      <family val="2"/>
    </font>
    <font>
      <sz val="11"/>
      <color theme="5" tint="-0.249977111117893"/>
      <name val="Calibri"/>
      <family val="2"/>
      <scheme val="minor"/>
    </font>
    <font>
      <sz val="9"/>
      <color theme="1"/>
      <name val="Arial"/>
      <family val="2"/>
    </font>
    <font>
      <b/>
      <sz val="12"/>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44" fontId="1" fillId="0" borderId="0" applyFont="0" applyFill="0" applyBorder="0" applyAlignment="0" applyProtection="0"/>
    <xf numFmtId="0" fontId="7" fillId="0" borderId="0"/>
    <xf numFmtId="0" fontId="11" fillId="0" borderId="0" applyNumberFormat="0" applyFill="0" applyBorder="0" applyAlignment="0" applyProtection="0">
      <alignment vertical="top"/>
      <protection locked="0"/>
    </xf>
    <xf numFmtId="0" fontId="12" fillId="0" borderId="0"/>
    <xf numFmtId="43" fontId="1" fillId="0" borderId="0" applyFont="0" applyFill="0" applyBorder="0" applyAlignment="0" applyProtection="0"/>
  </cellStyleXfs>
  <cellXfs count="130">
    <xf numFmtId="0" fontId="0" fillId="0" borderId="0" xfId="0"/>
    <xf numFmtId="0" fontId="4" fillId="0" borderId="0" xfId="0" applyFont="1" applyAlignment="1">
      <alignment vertical="center"/>
    </xf>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5" fillId="0" borderId="0" xfId="0" applyFont="1"/>
    <xf numFmtId="0" fontId="4" fillId="0" borderId="0" xfId="0" applyFont="1" applyAlignment="1">
      <alignment horizontal="left" vertical="center"/>
    </xf>
    <xf numFmtId="3" fontId="2"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0" fillId="0" borderId="1" xfId="0" applyBorder="1" applyAlignment="1">
      <alignment wrapText="1"/>
    </xf>
    <xf numFmtId="44" fontId="6" fillId="0" borderId="1" xfId="1" applyFont="1" applyBorder="1" applyAlignment="1">
      <alignment horizontal="right" vertical="center"/>
    </xf>
    <xf numFmtId="0" fontId="0" fillId="0" borderId="1" xfId="0" applyBorder="1" applyAlignment="1">
      <alignment horizontal="center" vertical="center"/>
    </xf>
    <xf numFmtId="0" fontId="0" fillId="0" borderId="1" xfId="0" applyBorder="1"/>
    <xf numFmtId="0" fontId="0" fillId="0" borderId="1" xfId="0" applyBorder="1" applyAlignment="1">
      <alignment horizontal="center" vertical="center"/>
    </xf>
    <xf numFmtId="0" fontId="8" fillId="0" borderId="1" xfId="0" applyFont="1" applyFill="1" applyBorder="1" applyAlignment="1" applyProtection="1">
      <alignment vertical="center" wrapText="1"/>
      <protection locked="0"/>
    </xf>
    <xf numFmtId="0" fontId="0" fillId="0" borderId="1" xfId="0" applyBorder="1" applyAlignment="1">
      <alignment horizontal="left" vertical="center" wrapText="1"/>
    </xf>
    <xf numFmtId="0" fontId="0" fillId="0" borderId="0" xfId="0"/>
    <xf numFmtId="0" fontId="4" fillId="0" borderId="0" xfId="4" applyFont="1" applyAlignment="1">
      <alignment vertical="center"/>
    </xf>
    <xf numFmtId="0" fontId="4" fillId="0" borderId="0" xfId="4" applyFont="1" applyAlignment="1">
      <alignment horizontal="center" vertical="center"/>
    </xf>
    <xf numFmtId="0" fontId="4" fillId="0" borderId="0" xfId="4" applyFont="1" applyAlignment="1">
      <alignment horizontal="right" vertical="center"/>
    </xf>
    <xf numFmtId="0" fontId="2" fillId="0" borderId="1" xfId="4" applyFont="1" applyBorder="1" applyAlignment="1">
      <alignment vertical="center"/>
    </xf>
    <xf numFmtId="0" fontId="2" fillId="0" borderId="0" xfId="4" applyFont="1" applyBorder="1" applyAlignment="1">
      <alignment vertical="center"/>
    </xf>
    <xf numFmtId="3" fontId="2"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0" fillId="0" borderId="0" xfId="0" applyFill="1"/>
    <xf numFmtId="0" fontId="0" fillId="3" borderId="1" xfId="0" applyNumberFormat="1" applyFont="1" applyFill="1" applyBorder="1" applyAlignment="1">
      <alignment horizontal="center" vertical="center" wrapText="1"/>
    </xf>
    <xf numFmtId="0" fontId="0" fillId="2" borderId="2"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64" fontId="6" fillId="0" borderId="1" xfId="1" applyNumberFormat="1" applyFont="1" applyBorder="1" applyAlignment="1">
      <alignment horizontal="right" vertical="center"/>
    </xf>
    <xf numFmtId="44" fontId="6" fillId="0" borderId="1" xfId="1" applyFont="1" applyBorder="1" applyAlignment="1">
      <alignment horizontal="center" vertical="center"/>
    </xf>
    <xf numFmtId="165" fontId="2" fillId="0" borderId="1" xfId="5" applyNumberFormat="1" applyFont="1" applyBorder="1" applyAlignment="1">
      <alignment horizontal="center" vertical="center"/>
    </xf>
    <xf numFmtId="165" fontId="0" fillId="0" borderId="1" xfId="5" applyNumberFormat="1" applyFont="1" applyBorder="1" applyAlignment="1">
      <alignment horizontal="center" vertical="center"/>
    </xf>
    <xf numFmtId="165" fontId="2" fillId="0" borderId="1" xfId="4" applyNumberFormat="1" applyFont="1" applyBorder="1" applyAlignment="1">
      <alignment horizontal="center" vertical="center"/>
    </xf>
    <xf numFmtId="0" fontId="0" fillId="0" borderId="1" xfId="0" applyFill="1" applyBorder="1" applyAlignment="1">
      <alignment horizontal="center" wrapText="1"/>
    </xf>
    <xf numFmtId="165" fontId="0" fillId="0" borderId="1" xfId="5" applyNumberFormat="1" applyFont="1" applyFill="1" applyBorder="1" applyAlignment="1">
      <alignment horizontal="center" vertical="center" wrapText="1"/>
    </xf>
    <xf numFmtId="43" fontId="0" fillId="0" borderId="1" xfId="0" applyNumberFormat="1" applyFill="1" applyBorder="1" applyAlignment="1">
      <alignment wrapText="1"/>
    </xf>
    <xf numFmtId="165" fontId="0" fillId="0" borderId="1" xfId="5" applyNumberFormat="1" applyFont="1" applyFill="1" applyBorder="1" applyAlignment="1">
      <alignment wrapText="1"/>
    </xf>
    <xf numFmtId="165" fontId="0" fillId="0" borderId="1" xfId="0" applyNumberFormat="1" applyFill="1" applyBorder="1" applyAlignment="1">
      <alignment wrapText="1"/>
    </xf>
    <xf numFmtId="0" fontId="0" fillId="0" borderId="1" xfId="0" applyFill="1" applyBorder="1" applyAlignment="1">
      <alignment horizontal="center" vertical="center"/>
    </xf>
    <xf numFmtId="0" fontId="0" fillId="0" borderId="1" xfId="0" applyFill="1" applyBorder="1" applyAlignment="1">
      <alignment horizontal="center"/>
    </xf>
    <xf numFmtId="0" fontId="0" fillId="0" borderId="1" xfId="0" applyFill="1" applyBorder="1" applyAlignment="1"/>
    <xf numFmtId="0" fontId="0" fillId="0" borderId="1" xfId="0" applyFill="1" applyBorder="1" applyAlignment="1">
      <alignment vertical="center" wrapText="1"/>
    </xf>
    <xf numFmtId="165" fontId="0" fillId="0" borderId="1" xfId="5" applyNumberFormat="1" applyFont="1" applyBorder="1" applyAlignment="1">
      <alignment horizontal="center" vertical="center" wrapText="1"/>
    </xf>
    <xf numFmtId="0" fontId="13" fillId="0" borderId="1" xfId="0" applyFont="1" applyFill="1" applyBorder="1" applyAlignment="1">
      <alignment horizontal="center" vertical="center"/>
    </xf>
    <xf numFmtId="165" fontId="0" fillId="0" borderId="1" xfId="5" applyNumberFormat="1" applyFont="1" applyBorder="1" applyAlignment="1">
      <alignment horizontal="center" vertical="center"/>
    </xf>
    <xf numFmtId="165" fontId="0" fillId="0" borderId="1" xfId="0" applyNumberFormat="1" applyBorder="1"/>
    <xf numFmtId="165" fontId="0" fillId="0" borderId="1" xfId="0" applyNumberFormat="1" applyBorder="1" applyAlignment="1">
      <alignment vertical="center"/>
    </xf>
    <xf numFmtId="165" fontId="0" fillId="0" borderId="0" xfId="0" applyNumberFormat="1"/>
    <xf numFmtId="165" fontId="0" fillId="0" borderId="1" xfId="5" applyNumberFormat="1" applyFont="1" applyBorder="1" applyAlignment="1">
      <alignment horizontal="center" vertical="center" wrapText="1"/>
    </xf>
    <xf numFmtId="165" fontId="0" fillId="0" borderId="1" xfId="5" applyNumberFormat="1" applyFont="1" applyBorder="1" applyAlignment="1">
      <alignment vertical="center"/>
    </xf>
    <xf numFmtId="0" fontId="0" fillId="0" borderId="1" xfId="0" applyFill="1" applyBorder="1"/>
    <xf numFmtId="165" fontId="0" fillId="0" borderId="1" xfId="5" applyNumberFormat="1" applyFont="1" applyFill="1" applyBorder="1" applyAlignment="1">
      <alignment vertical="center"/>
    </xf>
    <xf numFmtId="165" fontId="0" fillId="0" borderId="1" xfId="5" applyNumberFormat="1" applyFont="1" applyFill="1" applyBorder="1" applyAlignment="1">
      <alignment horizontal="center" vertical="center"/>
    </xf>
    <xf numFmtId="43" fontId="0" fillId="0" borderId="1" xfId="0" applyNumberFormat="1" applyFill="1" applyBorder="1" applyAlignment="1">
      <alignment horizontal="center" vertical="center" wrapText="1"/>
    </xf>
    <xf numFmtId="165" fontId="0" fillId="0" borderId="1" xfId="0" applyNumberFormat="1" applyFill="1" applyBorder="1" applyAlignment="1">
      <alignment horizontal="center" vertical="center" wrapText="1"/>
    </xf>
    <xf numFmtId="165" fontId="0" fillId="0" borderId="1" xfId="5" applyNumberFormat="1" applyFont="1" applyBorder="1"/>
    <xf numFmtId="165" fontId="0" fillId="0" borderId="1" xfId="5" applyNumberFormat="1" applyFont="1" applyBorder="1" applyAlignment="1">
      <alignment horizontal="center" vertical="center"/>
    </xf>
    <xf numFmtId="165" fontId="0" fillId="0" borderId="1" xfId="5"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43" fontId="0" fillId="0" borderId="1" xfId="5" applyFont="1" applyFill="1" applyBorder="1" applyAlignment="1">
      <alignment horizontal="center" vertical="center" wrapText="1"/>
    </xf>
    <xf numFmtId="0" fontId="0" fillId="0" borderId="1" xfId="0" applyBorder="1" applyAlignment="1">
      <alignment vertical="center" wrapText="1"/>
    </xf>
    <xf numFmtId="3" fontId="2" fillId="0" borderId="3" xfId="0" applyNumberFormat="1" applyFont="1" applyBorder="1" applyAlignment="1">
      <alignment horizontal="center" vertical="center" wrapText="1"/>
    </xf>
    <xf numFmtId="166" fontId="14" fillId="0" borderId="1" xfId="0" applyNumberFormat="1" applyFont="1" applyBorder="1" applyAlignment="1">
      <alignment horizontal="center" vertical="center" wrapText="1"/>
    </xf>
    <xf numFmtId="165" fontId="0" fillId="0" borderId="1" xfId="5" applyNumberFormat="1" applyFont="1" applyFill="1" applyBorder="1" applyAlignment="1">
      <alignment vertical="center" wrapText="1"/>
    </xf>
    <xf numFmtId="165" fontId="0" fillId="0" borderId="0" xfId="5" applyNumberFormat="1" applyFont="1"/>
    <xf numFmtId="0" fontId="0" fillId="0" borderId="1" xfId="0" applyBorder="1" applyAlignment="1">
      <alignment horizontal="center" vertical="center"/>
    </xf>
    <xf numFmtId="0" fontId="0" fillId="0" borderId="1" xfId="0" applyBorder="1" applyAlignment="1">
      <alignment horizontal="center" vertical="center" wrapText="1"/>
    </xf>
    <xf numFmtId="165" fontId="6" fillId="0" borderId="1" xfId="5" applyNumberFormat="1" applyFont="1" applyBorder="1" applyAlignment="1">
      <alignment horizontal="center" vertical="center"/>
    </xf>
    <xf numFmtId="167" fontId="0" fillId="0" borderId="1" xfId="0" applyNumberFormat="1" applyBorder="1" applyAlignment="1">
      <alignment horizontal="center" vertical="center"/>
    </xf>
    <xf numFmtId="43" fontId="0" fillId="0" borderId="1" xfId="5" applyNumberFormat="1" applyFont="1" applyFill="1" applyBorder="1" applyAlignment="1">
      <alignment horizontal="center" vertical="center" wrapText="1"/>
    </xf>
    <xf numFmtId="43" fontId="0" fillId="0" borderId="0" xfId="0" applyNumberFormat="1"/>
    <xf numFmtId="165" fontId="6" fillId="0" borderId="1" xfId="5" applyNumberFormat="1" applyFont="1" applyBorder="1" applyAlignment="1">
      <alignment horizontal="center" vertical="center" wrapText="1"/>
    </xf>
    <xf numFmtId="165" fontId="4" fillId="0" borderId="0" xfId="4" applyNumberFormat="1" applyFont="1" applyAlignment="1">
      <alignment vertical="center"/>
    </xf>
    <xf numFmtId="0" fontId="7" fillId="2" borderId="4" xfId="0" applyFont="1" applyFill="1" applyBorder="1" applyAlignment="1" applyProtection="1">
      <alignment horizontal="center" vertical="center" wrapText="1"/>
      <protection locked="0"/>
    </xf>
    <xf numFmtId="165" fontId="7" fillId="2" borderId="4" xfId="5" applyNumberFormat="1" applyFont="1" applyFill="1" applyBorder="1" applyAlignment="1" applyProtection="1">
      <alignment horizontal="center" vertical="center" wrapText="1"/>
      <protection locked="0"/>
    </xf>
    <xf numFmtId="165" fontId="0" fillId="3" borderId="1" xfId="5" applyNumberFormat="1" applyFont="1" applyFill="1" applyBorder="1" applyAlignment="1">
      <alignment horizontal="center" vertical="center" wrapText="1"/>
    </xf>
    <xf numFmtId="165" fontId="7" fillId="2" borderId="1" xfId="5" applyNumberFormat="1"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165" fontId="0" fillId="0" borderId="1" xfId="5" applyNumberFormat="1" applyFont="1" applyBorder="1" applyAlignment="1">
      <alignment horizontal="center" vertical="center" wrapText="1"/>
    </xf>
    <xf numFmtId="0" fontId="0" fillId="0" borderId="1" xfId="0" applyBorder="1" applyAlignment="1">
      <alignment horizontal="center" vertical="center"/>
    </xf>
    <xf numFmtId="44" fontId="6" fillId="0" borderId="1" xfId="1" applyFont="1" applyFill="1" applyBorder="1" applyAlignment="1">
      <alignment horizontal="center" vertical="center"/>
    </xf>
    <xf numFmtId="166" fontId="14" fillId="0" borderId="1" xfId="0" applyNumberFormat="1" applyFont="1" applyFill="1" applyBorder="1" applyAlignment="1">
      <alignment horizontal="center" vertical="center" wrapText="1"/>
    </xf>
    <xf numFmtId="0" fontId="4" fillId="0" borderId="0" xfId="0" applyFont="1" applyFill="1" applyAlignment="1">
      <alignment vertical="center"/>
    </xf>
    <xf numFmtId="0" fontId="4" fillId="0" borderId="0" xfId="4" applyFont="1" applyFill="1" applyAlignment="1">
      <alignment vertical="center"/>
    </xf>
    <xf numFmtId="0" fontId="15" fillId="0" borderId="0" xfId="0" applyFont="1" applyAlignment="1">
      <alignment horizontal="left" wrapText="1"/>
    </xf>
    <xf numFmtId="44" fontId="6" fillId="0" borderId="1" xfId="1" applyFont="1" applyFill="1" applyBorder="1" applyAlignment="1">
      <alignment horizontal="center" vertical="center" wrapText="1"/>
    </xf>
    <xf numFmtId="165" fontId="0" fillId="0" borderId="1" xfId="5" applyNumberFormat="1" applyFont="1" applyBorder="1" applyAlignment="1">
      <alignment horizontal="center" vertical="center"/>
    </xf>
    <xf numFmtId="44" fontId="6" fillId="0" borderId="1" xfId="1"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44" fontId="6" fillId="0" borderId="3" xfId="1" applyFont="1" applyBorder="1" applyAlignment="1">
      <alignment horizontal="center" vertical="center" wrapText="1"/>
    </xf>
    <xf numFmtId="44" fontId="6" fillId="0" borderId="4" xfId="1" applyFont="1" applyBorder="1" applyAlignment="1">
      <alignment horizontal="center" vertical="center" wrapText="1"/>
    </xf>
    <xf numFmtId="44" fontId="6" fillId="0" borderId="5" xfId="1"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xf numFmtId="0" fontId="2" fillId="0" borderId="0" xfId="0" applyFont="1" applyFill="1" applyAlignment="1">
      <alignment horizontal="center" vertical="center"/>
    </xf>
    <xf numFmtId="0" fontId="3" fillId="0" borderId="0" xfId="0" applyFont="1" applyFill="1" applyAlignment="1"/>
    <xf numFmtId="0" fontId="2" fillId="0" borderId="0" xfId="0" applyFont="1" applyAlignment="1">
      <alignment horizontal="center" vertical="center" wrapText="1"/>
    </xf>
    <xf numFmtId="0" fontId="3" fillId="0" borderId="0" xfId="0" applyFont="1" applyAlignment="1">
      <alignment wrapText="1"/>
    </xf>
    <xf numFmtId="164" fontId="6" fillId="0" borderId="1" xfId="1" applyNumberFormat="1" applyFont="1" applyBorder="1" applyAlignment="1">
      <alignment horizontal="left" vertical="center" wrapText="1" indent="2"/>
    </xf>
    <xf numFmtId="0" fontId="0" fillId="0" borderId="1" xfId="0" applyBorder="1" applyAlignment="1">
      <alignment horizontal="center" vertical="center"/>
    </xf>
    <xf numFmtId="0" fontId="7" fillId="0" borderId="1" xfId="0" applyFont="1" applyFill="1" applyBorder="1" applyAlignment="1" applyProtection="1">
      <alignment horizontal="left" vertical="center" wrapText="1"/>
      <protection locked="0"/>
    </xf>
    <xf numFmtId="0" fontId="0" fillId="0" borderId="1" xfId="0" applyBorder="1" applyAlignment="1">
      <alignment horizontal="center" vertical="center" wrapText="1"/>
    </xf>
    <xf numFmtId="164" fontId="6" fillId="0" borderId="3" xfId="1" applyNumberFormat="1" applyFont="1" applyBorder="1" applyAlignment="1">
      <alignment horizontal="left" vertical="center" wrapText="1" indent="2"/>
    </xf>
    <xf numFmtId="164" fontId="6" fillId="0" borderId="4" xfId="1" applyNumberFormat="1" applyFont="1" applyBorder="1" applyAlignment="1">
      <alignment horizontal="left" vertical="center" wrapText="1" indent="2"/>
    </xf>
    <xf numFmtId="164" fontId="6" fillId="0" borderId="5" xfId="1" applyNumberFormat="1" applyFont="1" applyBorder="1" applyAlignment="1">
      <alignment horizontal="left" vertical="center" wrapText="1" indent="2"/>
    </xf>
    <xf numFmtId="165" fontId="0" fillId="0" borderId="1" xfId="5" applyNumberFormat="1" applyFont="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 xfId="0" applyFont="1" applyFill="1" applyBorder="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horizontal="left" vertical="center" wrapText="1"/>
    </xf>
    <xf numFmtId="165" fontId="0" fillId="4" borderId="1" xfId="5" applyNumberFormat="1" applyFont="1" applyFill="1" applyBorder="1" applyAlignment="1">
      <alignment horizontal="center" vertical="center" wrapText="1"/>
    </xf>
    <xf numFmtId="0" fontId="0" fillId="4" borderId="1" xfId="0" applyFill="1" applyBorder="1" applyAlignment="1">
      <alignment wrapText="1"/>
    </xf>
    <xf numFmtId="0" fontId="0" fillId="4" borderId="1" xfId="0" applyFill="1" applyBorder="1" applyAlignment="1">
      <alignment horizontal="center" vertical="center"/>
    </xf>
    <xf numFmtId="0" fontId="0" fillId="4" borderId="1" xfId="0" applyFill="1" applyBorder="1"/>
    <xf numFmtId="165" fontId="0" fillId="4" borderId="1" xfId="5" applyNumberFormat="1" applyFont="1" applyFill="1" applyBorder="1" applyAlignment="1">
      <alignment horizontal="center" vertical="center"/>
    </xf>
    <xf numFmtId="0" fontId="0" fillId="4" borderId="0" xfId="0" applyFill="1"/>
    <xf numFmtId="0" fontId="0" fillId="4" borderId="6" xfId="0" applyFill="1" applyBorder="1" applyAlignment="1">
      <alignment horizontal="center" vertical="center" wrapText="1"/>
    </xf>
    <xf numFmtId="0" fontId="16" fillId="4" borderId="9" xfId="0" applyFont="1" applyFill="1" applyBorder="1" applyAlignment="1">
      <alignment horizontal="center" vertical="center" wrapText="1"/>
    </xf>
  </cellXfs>
  <cellStyles count="6">
    <cellStyle name="Hipervínculo 2" xfId="3"/>
    <cellStyle name="Millares" xfId="5" builtinId="3"/>
    <cellStyle name="Moneda" xfId="1" builtinId="4"/>
    <cellStyle name="Normal" xfId="0" builtinId="0"/>
    <cellStyle name="Normal 2" xfId="4"/>
    <cellStyle name="Normal 3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J18"/>
  <sheetViews>
    <sheetView tabSelected="1" zoomScale="80" zoomScaleNormal="80" workbookViewId="0">
      <selection activeCell="M9" sqref="M9"/>
    </sheetView>
  </sheetViews>
  <sheetFormatPr baseColWidth="10" defaultRowHeight="15" x14ac:dyDescent="0.25"/>
  <cols>
    <col min="1" max="1" width="13" customWidth="1"/>
    <col min="2" max="2" width="23.7109375" customWidth="1"/>
    <col min="3" max="3" width="67.42578125" customWidth="1"/>
    <col min="4" max="4" width="18.5703125" customWidth="1"/>
    <col min="5" max="5" width="21.5703125" customWidth="1"/>
    <col min="6" max="6" width="10.5703125" customWidth="1"/>
    <col min="7" max="7" width="13.140625" style="17" customWidth="1"/>
    <col min="8" max="8" width="12.140625" style="17" customWidth="1"/>
    <col min="9" max="9" width="10.5703125" style="17" customWidth="1"/>
    <col min="10" max="10" width="22.7109375" style="17" customWidth="1"/>
    <col min="11" max="11" width="12.140625" style="17" customWidth="1"/>
    <col min="12" max="15" width="10.5703125" style="17" customWidth="1"/>
    <col min="16" max="16" width="19" customWidth="1"/>
    <col min="17" max="17" width="19.28515625" customWidth="1"/>
    <col min="18" max="18" width="14.5703125" customWidth="1"/>
    <col min="19" max="19" width="24" customWidth="1"/>
    <col min="20" max="20" width="15.5703125" customWidth="1"/>
    <col min="21" max="21" width="11.7109375" customWidth="1"/>
    <col min="22" max="22" width="13" customWidth="1"/>
    <col min="23" max="24" width="13" style="17" customWidth="1"/>
    <col min="25" max="25" width="12.85546875" customWidth="1"/>
    <col min="26" max="26" width="13.85546875" customWidth="1"/>
    <col min="27" max="27" width="11.42578125" customWidth="1"/>
    <col min="28" max="28" width="22.140625" customWidth="1"/>
    <col min="29" max="29" width="11.42578125" customWidth="1"/>
    <col min="30" max="30" width="12.7109375" customWidth="1"/>
    <col min="31" max="31" width="12.28515625" customWidth="1"/>
    <col min="32" max="33" width="12.28515625" style="17" customWidth="1"/>
    <col min="34" max="40" width="11.42578125" customWidth="1"/>
    <col min="41" max="42" width="11.42578125" style="17" customWidth="1"/>
    <col min="43" max="43" width="14" customWidth="1"/>
    <col min="44" max="44" width="13.5703125" customWidth="1"/>
    <col min="45" max="49" width="11.42578125" customWidth="1"/>
    <col min="50" max="51" width="11.42578125" style="17" customWidth="1"/>
    <col min="52" max="52" width="13" customWidth="1"/>
    <col min="53" max="53" width="13.85546875" customWidth="1"/>
    <col min="54" max="58" width="11.42578125" customWidth="1"/>
    <col min="59" max="60" width="11.42578125" style="17" customWidth="1"/>
    <col min="61" max="61" width="19" customWidth="1"/>
    <col min="62" max="62" width="14" customWidth="1"/>
    <col min="63" max="64" width="11.42578125" customWidth="1"/>
    <col min="65" max="65" width="12.28515625" customWidth="1"/>
    <col min="66" max="67" width="11.42578125" customWidth="1"/>
    <col min="68" max="69" width="11.42578125" style="26" customWidth="1"/>
    <col min="70" max="70" width="19.7109375" customWidth="1"/>
    <col min="71" max="76" width="11.42578125" customWidth="1"/>
    <col min="77" max="78" width="11.42578125" style="26" customWidth="1"/>
    <col min="79" max="79" width="11.42578125" customWidth="1"/>
    <col min="80" max="80" width="13.5703125" customWidth="1"/>
    <col min="81" max="82" width="11.42578125" customWidth="1"/>
    <col min="83" max="83" width="12.28515625" customWidth="1"/>
    <col min="84" max="85" width="11.42578125" customWidth="1"/>
    <col min="86" max="87" width="11.42578125" style="17" customWidth="1"/>
    <col min="88" max="88" width="11.42578125" customWidth="1"/>
    <col min="89" max="89" width="13.5703125" customWidth="1"/>
    <col min="90" max="90" width="12.7109375" customWidth="1"/>
    <col min="91" max="93" width="11.42578125" customWidth="1"/>
    <col min="94" max="94" width="12.7109375" customWidth="1"/>
    <col min="95" max="96" width="12.7109375" style="17" customWidth="1"/>
    <col min="97" max="97" width="11.42578125" customWidth="1"/>
    <col min="98" max="98" width="13.5703125" customWidth="1"/>
    <col min="99" max="101" width="11.42578125" customWidth="1"/>
    <col min="102" max="102" width="13.28515625" customWidth="1"/>
    <col min="103" max="103" width="11.42578125" customWidth="1"/>
    <col min="104" max="105" width="11.42578125" style="17" customWidth="1"/>
    <col min="106" max="106" width="14.85546875" customWidth="1"/>
    <col min="107" max="107" width="13.5703125" customWidth="1"/>
    <col min="108" max="108" width="11.42578125" customWidth="1"/>
    <col min="109" max="109" width="17" customWidth="1"/>
    <col min="110" max="112" width="11.42578125" customWidth="1"/>
    <col min="113" max="114" width="11.42578125" style="17" customWidth="1"/>
  </cols>
  <sheetData>
    <row r="1" spans="1:114" x14ac:dyDescent="0.25">
      <c r="A1" s="102" t="s">
        <v>0</v>
      </c>
      <c r="B1" s="103"/>
      <c r="C1" s="103"/>
      <c r="D1" s="103"/>
      <c r="E1" s="103"/>
      <c r="F1" s="103"/>
      <c r="G1" s="103"/>
      <c r="H1" s="103"/>
      <c r="I1" s="103"/>
      <c r="J1" s="103"/>
      <c r="K1" s="103"/>
      <c r="L1" s="103"/>
      <c r="M1" s="103"/>
      <c r="N1" s="103"/>
      <c r="O1" s="103"/>
      <c r="P1" s="103"/>
      <c r="Q1" s="103"/>
      <c r="R1" s="103"/>
      <c r="S1" s="103"/>
      <c r="T1" s="103"/>
      <c r="U1" s="1"/>
      <c r="V1" s="1"/>
      <c r="W1" s="1"/>
      <c r="X1" s="1"/>
    </row>
    <row r="2" spans="1:114" x14ac:dyDescent="0.25">
      <c r="A2" s="102" t="s">
        <v>1</v>
      </c>
      <c r="B2" s="103"/>
      <c r="C2" s="103"/>
      <c r="D2" s="103"/>
      <c r="E2" s="103"/>
      <c r="F2" s="103"/>
      <c r="G2" s="103"/>
      <c r="H2" s="103"/>
      <c r="I2" s="103"/>
      <c r="J2" s="103"/>
      <c r="K2" s="103"/>
      <c r="L2" s="103"/>
      <c r="M2" s="103"/>
      <c r="N2" s="103"/>
      <c r="O2" s="103"/>
      <c r="P2" s="103"/>
      <c r="Q2" s="103"/>
      <c r="R2" s="103"/>
      <c r="S2" s="103"/>
      <c r="T2" s="103"/>
      <c r="U2" s="1"/>
      <c r="V2" s="1"/>
      <c r="W2" s="1"/>
      <c r="X2" s="1"/>
    </row>
    <row r="3" spans="1:114" x14ac:dyDescent="0.25">
      <c r="A3" s="104" t="s">
        <v>16</v>
      </c>
      <c r="B3" s="105"/>
      <c r="C3" s="105"/>
      <c r="D3" s="105"/>
      <c r="E3" s="105"/>
      <c r="F3" s="105"/>
      <c r="G3" s="105"/>
      <c r="H3" s="105"/>
      <c r="I3" s="105"/>
      <c r="J3" s="105"/>
      <c r="K3" s="105"/>
      <c r="L3" s="105"/>
      <c r="M3" s="105"/>
      <c r="N3" s="105"/>
      <c r="O3" s="105"/>
      <c r="P3" s="105"/>
      <c r="Q3" s="105"/>
      <c r="R3" s="105"/>
      <c r="S3" s="105"/>
      <c r="T3" s="105"/>
      <c r="U3" s="1"/>
      <c r="V3" s="1"/>
      <c r="W3" s="1"/>
      <c r="X3" s="1"/>
    </row>
    <row r="4" spans="1:114" x14ac:dyDescent="0.25">
      <c r="A4" s="106" t="s">
        <v>17</v>
      </c>
      <c r="B4" s="107"/>
      <c r="C4" s="107"/>
      <c r="D4" s="107"/>
      <c r="E4" s="107"/>
      <c r="F4" s="107"/>
      <c r="G4" s="107"/>
      <c r="H4" s="107"/>
      <c r="I4" s="107"/>
      <c r="J4" s="107"/>
      <c r="K4" s="107"/>
      <c r="L4" s="107"/>
      <c r="M4" s="107"/>
      <c r="N4" s="107"/>
      <c r="O4" s="107"/>
      <c r="P4" s="107"/>
      <c r="Q4" s="107"/>
      <c r="R4" s="107"/>
      <c r="S4" s="107"/>
      <c r="T4" s="107"/>
      <c r="U4" s="1"/>
      <c r="V4" s="1"/>
      <c r="W4" s="1"/>
      <c r="X4" s="1"/>
    </row>
    <row r="5" spans="1:114" x14ac:dyDescent="0.25">
      <c r="A5" s="102" t="s">
        <v>187</v>
      </c>
      <c r="B5" s="103"/>
      <c r="C5" s="103"/>
      <c r="D5" s="103"/>
      <c r="E5" s="103"/>
      <c r="F5" s="103"/>
      <c r="G5" s="103"/>
      <c r="H5" s="103"/>
      <c r="I5" s="103"/>
      <c r="J5" s="103"/>
      <c r="K5" s="103"/>
      <c r="L5" s="103"/>
      <c r="M5" s="103"/>
      <c r="N5" s="103"/>
      <c r="O5" s="103"/>
      <c r="P5" s="103"/>
      <c r="Q5" s="103"/>
      <c r="R5" s="103"/>
      <c r="S5" s="103"/>
      <c r="T5" s="103"/>
      <c r="U5" s="1"/>
      <c r="V5" s="1"/>
      <c r="W5" s="1"/>
      <c r="X5" s="1"/>
    </row>
    <row r="6" spans="1:114" x14ac:dyDescent="0.25">
      <c r="A6" s="2"/>
      <c r="B6" s="1"/>
      <c r="C6" s="1"/>
      <c r="D6" s="1"/>
      <c r="E6" s="3"/>
      <c r="F6" s="1"/>
      <c r="G6" s="1"/>
      <c r="H6" s="1"/>
      <c r="I6" s="1"/>
      <c r="J6" s="1"/>
      <c r="K6" s="1"/>
      <c r="L6" s="1"/>
      <c r="M6" s="1"/>
      <c r="N6" s="1"/>
      <c r="O6" s="1"/>
      <c r="P6" s="1"/>
      <c r="Q6" s="4"/>
      <c r="R6" s="4"/>
      <c r="S6" s="4"/>
      <c r="T6" s="1"/>
      <c r="U6" s="1"/>
      <c r="V6" s="1"/>
      <c r="W6" s="1"/>
      <c r="X6" s="1"/>
    </row>
    <row r="7" spans="1:114" x14ac:dyDescent="0.25">
      <c r="A7" s="5" t="s">
        <v>15</v>
      </c>
      <c r="B7" s="1"/>
      <c r="C7" s="1"/>
      <c r="D7" s="1"/>
      <c r="E7" s="3"/>
      <c r="F7" s="1"/>
      <c r="G7" s="1"/>
      <c r="H7" s="1"/>
      <c r="I7" s="1"/>
      <c r="J7" s="1"/>
      <c r="K7" s="1"/>
      <c r="L7" s="1"/>
      <c r="M7" s="1"/>
      <c r="N7" s="1"/>
      <c r="O7" s="1"/>
      <c r="P7" s="1"/>
      <c r="Q7" s="4"/>
      <c r="R7" s="4"/>
      <c r="S7" s="4"/>
      <c r="T7" s="1"/>
      <c r="U7" s="1"/>
      <c r="V7" s="1"/>
      <c r="W7" s="1"/>
      <c r="X7" s="1"/>
    </row>
    <row r="8" spans="1:114" ht="45" customHeight="1" x14ac:dyDescent="0.25">
      <c r="A8" s="1"/>
      <c r="B8" s="6"/>
      <c r="C8" s="6"/>
      <c r="D8" s="6"/>
      <c r="E8" s="3"/>
      <c r="F8" s="6"/>
      <c r="G8" s="95" t="s">
        <v>550</v>
      </c>
      <c r="H8" s="96"/>
      <c r="I8" s="96"/>
      <c r="J8" s="96"/>
      <c r="K8" s="96"/>
      <c r="L8" s="96"/>
      <c r="M8" s="96"/>
      <c r="N8" s="96"/>
      <c r="O8" s="97"/>
      <c r="P8" s="95" t="s">
        <v>194</v>
      </c>
      <c r="Q8" s="96"/>
      <c r="R8" s="96"/>
      <c r="S8" s="96"/>
      <c r="T8" s="96"/>
      <c r="U8" s="96"/>
      <c r="V8" s="96"/>
      <c r="W8" s="96"/>
      <c r="X8" s="97"/>
      <c r="Y8" s="101" t="s">
        <v>246</v>
      </c>
      <c r="Z8" s="101"/>
      <c r="AA8" s="101"/>
      <c r="AB8" s="101"/>
      <c r="AC8" s="101"/>
      <c r="AD8" s="101"/>
      <c r="AE8" s="101"/>
      <c r="AF8" s="101"/>
      <c r="AG8" s="101"/>
      <c r="AH8" s="95" t="s">
        <v>315</v>
      </c>
      <c r="AI8" s="96"/>
      <c r="AJ8" s="96"/>
      <c r="AK8" s="96"/>
      <c r="AL8" s="96"/>
      <c r="AM8" s="96"/>
      <c r="AN8" s="96"/>
      <c r="AO8" s="96"/>
      <c r="AP8" s="97"/>
      <c r="AQ8" s="95" t="s">
        <v>324</v>
      </c>
      <c r="AR8" s="96"/>
      <c r="AS8" s="96"/>
      <c r="AT8" s="96"/>
      <c r="AU8" s="96"/>
      <c r="AV8" s="96"/>
      <c r="AW8" s="96"/>
      <c r="AX8" s="96"/>
      <c r="AY8" s="97"/>
      <c r="AZ8" s="95" t="s">
        <v>381</v>
      </c>
      <c r="BA8" s="96"/>
      <c r="BB8" s="96"/>
      <c r="BC8" s="96"/>
      <c r="BD8" s="96"/>
      <c r="BE8" s="96"/>
      <c r="BF8" s="96"/>
      <c r="BG8" s="96"/>
      <c r="BH8" s="97"/>
      <c r="BI8" s="95" t="s">
        <v>422</v>
      </c>
      <c r="BJ8" s="96"/>
      <c r="BK8" s="96"/>
      <c r="BL8" s="96"/>
      <c r="BM8" s="96"/>
      <c r="BN8" s="96"/>
      <c r="BO8" s="96"/>
      <c r="BP8" s="96"/>
      <c r="BQ8" s="97"/>
      <c r="BR8" s="95" t="s">
        <v>455</v>
      </c>
      <c r="BS8" s="96"/>
      <c r="BT8" s="96"/>
      <c r="BU8" s="96"/>
      <c r="BV8" s="96"/>
      <c r="BW8" s="96"/>
      <c r="BX8" s="96"/>
      <c r="BY8" s="96"/>
      <c r="BZ8" s="97"/>
      <c r="CA8" s="95" t="s">
        <v>470</v>
      </c>
      <c r="CB8" s="96"/>
      <c r="CC8" s="96"/>
      <c r="CD8" s="96"/>
      <c r="CE8" s="96"/>
      <c r="CF8" s="96"/>
      <c r="CG8" s="96"/>
      <c r="CH8" s="96"/>
      <c r="CI8" s="97"/>
      <c r="CJ8" s="95" t="s">
        <v>487</v>
      </c>
      <c r="CK8" s="96"/>
      <c r="CL8" s="96"/>
      <c r="CM8" s="96"/>
      <c r="CN8" s="96"/>
      <c r="CO8" s="96"/>
      <c r="CP8" s="96"/>
      <c r="CQ8" s="96"/>
      <c r="CR8" s="97"/>
      <c r="CS8" s="95" t="s">
        <v>498</v>
      </c>
      <c r="CT8" s="96"/>
      <c r="CU8" s="96"/>
      <c r="CV8" s="96"/>
      <c r="CW8" s="96"/>
      <c r="CX8" s="96"/>
      <c r="CY8" s="96"/>
      <c r="CZ8" s="96"/>
      <c r="DA8" s="97"/>
      <c r="DB8" s="101" t="s">
        <v>546</v>
      </c>
      <c r="DC8" s="101"/>
      <c r="DD8" s="101"/>
      <c r="DE8" s="101"/>
      <c r="DF8" s="101"/>
      <c r="DG8" s="101"/>
      <c r="DH8" s="101"/>
      <c r="DI8" s="101"/>
      <c r="DJ8" s="101"/>
    </row>
    <row r="9" spans="1:114" ht="60" x14ac:dyDescent="0.25">
      <c r="A9" s="7" t="s">
        <v>2</v>
      </c>
      <c r="B9" s="7" t="s">
        <v>3</v>
      </c>
      <c r="C9" s="7" t="s">
        <v>4</v>
      </c>
      <c r="D9" s="7" t="s">
        <v>6</v>
      </c>
      <c r="E9" s="7" t="s">
        <v>5</v>
      </c>
      <c r="F9" s="7" t="s">
        <v>7</v>
      </c>
      <c r="G9" s="7" t="s">
        <v>8</v>
      </c>
      <c r="H9" s="7" t="s">
        <v>9</v>
      </c>
      <c r="I9" s="7" t="s">
        <v>10</v>
      </c>
      <c r="J9" s="7" t="s">
        <v>11</v>
      </c>
      <c r="K9" s="7" t="s">
        <v>12</v>
      </c>
      <c r="L9" s="7" t="s">
        <v>13</v>
      </c>
      <c r="M9" s="7" t="s">
        <v>14</v>
      </c>
      <c r="N9" s="7" t="s">
        <v>591</v>
      </c>
      <c r="O9" s="7" t="s">
        <v>592</v>
      </c>
      <c r="P9" s="7" t="s">
        <v>8</v>
      </c>
      <c r="Q9" s="7" t="s">
        <v>9</v>
      </c>
      <c r="R9" s="7" t="s">
        <v>10</v>
      </c>
      <c r="S9" s="7" t="s">
        <v>11</v>
      </c>
      <c r="T9" s="7" t="s">
        <v>12</v>
      </c>
      <c r="U9" s="7" t="s">
        <v>13</v>
      </c>
      <c r="V9" s="7" t="s">
        <v>14</v>
      </c>
      <c r="W9" s="7" t="s">
        <v>591</v>
      </c>
      <c r="X9" s="7" t="s">
        <v>592</v>
      </c>
      <c r="Y9" s="7" t="s">
        <v>8</v>
      </c>
      <c r="Z9" s="7" t="s">
        <v>9</v>
      </c>
      <c r="AA9" s="7" t="s">
        <v>10</v>
      </c>
      <c r="AB9" s="7" t="s">
        <v>11</v>
      </c>
      <c r="AC9" s="7" t="s">
        <v>12</v>
      </c>
      <c r="AD9" s="7" t="s">
        <v>13</v>
      </c>
      <c r="AE9" s="7" t="s">
        <v>14</v>
      </c>
      <c r="AF9" s="7" t="s">
        <v>591</v>
      </c>
      <c r="AG9" s="7" t="s">
        <v>592</v>
      </c>
      <c r="AH9" s="7" t="s">
        <v>8</v>
      </c>
      <c r="AI9" s="7" t="s">
        <v>9</v>
      </c>
      <c r="AJ9" s="7" t="s">
        <v>10</v>
      </c>
      <c r="AK9" s="7" t="s">
        <v>11</v>
      </c>
      <c r="AL9" s="7" t="s">
        <v>12</v>
      </c>
      <c r="AM9" s="7" t="s">
        <v>13</v>
      </c>
      <c r="AN9" s="7" t="s">
        <v>14</v>
      </c>
      <c r="AO9" s="7" t="s">
        <v>591</v>
      </c>
      <c r="AP9" s="7" t="s">
        <v>592</v>
      </c>
      <c r="AQ9" s="7" t="s">
        <v>8</v>
      </c>
      <c r="AR9" s="7" t="s">
        <v>9</v>
      </c>
      <c r="AS9" s="7" t="s">
        <v>10</v>
      </c>
      <c r="AT9" s="7" t="s">
        <v>11</v>
      </c>
      <c r="AU9" s="7" t="s">
        <v>12</v>
      </c>
      <c r="AV9" s="7" t="s">
        <v>13</v>
      </c>
      <c r="AW9" s="7" t="s">
        <v>14</v>
      </c>
      <c r="AX9" s="7" t="s">
        <v>591</v>
      </c>
      <c r="AY9" s="7" t="s">
        <v>592</v>
      </c>
      <c r="AZ9" s="7" t="s">
        <v>8</v>
      </c>
      <c r="BA9" s="7" t="s">
        <v>9</v>
      </c>
      <c r="BB9" s="7" t="s">
        <v>10</v>
      </c>
      <c r="BC9" s="7" t="s">
        <v>11</v>
      </c>
      <c r="BD9" s="7" t="s">
        <v>12</v>
      </c>
      <c r="BE9" s="7" t="s">
        <v>13</v>
      </c>
      <c r="BF9" s="7" t="s">
        <v>14</v>
      </c>
      <c r="BG9" s="7" t="s">
        <v>591</v>
      </c>
      <c r="BH9" s="7" t="s">
        <v>592</v>
      </c>
      <c r="BI9" s="7" t="s">
        <v>8</v>
      </c>
      <c r="BJ9" s="7" t="s">
        <v>9</v>
      </c>
      <c r="BK9" s="7" t="s">
        <v>10</v>
      </c>
      <c r="BL9" s="7" t="s">
        <v>11</v>
      </c>
      <c r="BM9" s="7" t="s">
        <v>12</v>
      </c>
      <c r="BN9" s="7" t="s">
        <v>13</v>
      </c>
      <c r="BO9" s="7" t="s">
        <v>14</v>
      </c>
      <c r="BP9" s="23" t="s">
        <v>591</v>
      </c>
      <c r="BQ9" s="23" t="s">
        <v>592</v>
      </c>
      <c r="BR9" s="7" t="s">
        <v>8</v>
      </c>
      <c r="BS9" s="7" t="s">
        <v>9</v>
      </c>
      <c r="BT9" s="7" t="s">
        <v>10</v>
      </c>
      <c r="BU9" s="7" t="s">
        <v>11</v>
      </c>
      <c r="BV9" s="7" t="s">
        <v>12</v>
      </c>
      <c r="BW9" s="7" t="s">
        <v>13</v>
      </c>
      <c r="BX9" s="7" t="s">
        <v>14</v>
      </c>
      <c r="BY9" s="23" t="s">
        <v>591</v>
      </c>
      <c r="BZ9" s="23" t="s">
        <v>592</v>
      </c>
      <c r="CA9" s="7" t="s">
        <v>8</v>
      </c>
      <c r="CB9" s="7" t="s">
        <v>9</v>
      </c>
      <c r="CC9" s="7" t="s">
        <v>10</v>
      </c>
      <c r="CD9" s="7" t="s">
        <v>11</v>
      </c>
      <c r="CE9" s="7" t="s">
        <v>12</v>
      </c>
      <c r="CF9" s="7" t="s">
        <v>13</v>
      </c>
      <c r="CG9" s="7" t="s">
        <v>14</v>
      </c>
      <c r="CH9" s="7" t="s">
        <v>591</v>
      </c>
      <c r="CI9" s="7" t="s">
        <v>592</v>
      </c>
      <c r="CJ9" s="7" t="s">
        <v>8</v>
      </c>
      <c r="CK9" s="7" t="s">
        <v>9</v>
      </c>
      <c r="CL9" s="7" t="s">
        <v>10</v>
      </c>
      <c r="CM9" s="7" t="s">
        <v>11</v>
      </c>
      <c r="CN9" s="7" t="s">
        <v>12</v>
      </c>
      <c r="CO9" s="7" t="s">
        <v>13</v>
      </c>
      <c r="CP9" s="7" t="s">
        <v>14</v>
      </c>
      <c r="CQ9" s="7" t="s">
        <v>591</v>
      </c>
      <c r="CR9" s="7" t="s">
        <v>592</v>
      </c>
      <c r="CS9" s="7" t="s">
        <v>8</v>
      </c>
      <c r="CT9" s="7" t="s">
        <v>9</v>
      </c>
      <c r="CU9" s="7" t="s">
        <v>10</v>
      </c>
      <c r="CV9" s="7" t="s">
        <v>11</v>
      </c>
      <c r="CW9" s="7" t="s">
        <v>12</v>
      </c>
      <c r="CX9" s="7" t="s">
        <v>13</v>
      </c>
      <c r="CY9" s="7" t="s">
        <v>14</v>
      </c>
      <c r="CZ9" s="7" t="s">
        <v>591</v>
      </c>
      <c r="DA9" s="7" t="s">
        <v>592</v>
      </c>
      <c r="DB9" s="7" t="s">
        <v>8</v>
      </c>
      <c r="DC9" s="7" t="s">
        <v>9</v>
      </c>
      <c r="DD9" s="7" t="s">
        <v>10</v>
      </c>
      <c r="DE9" s="7" t="s">
        <v>11</v>
      </c>
      <c r="DF9" s="7" t="s">
        <v>12</v>
      </c>
      <c r="DG9" s="7" t="s">
        <v>13</v>
      </c>
      <c r="DH9" s="7" t="s">
        <v>14</v>
      </c>
      <c r="DI9" s="7" t="s">
        <v>591</v>
      </c>
      <c r="DJ9" s="7" t="s">
        <v>592</v>
      </c>
    </row>
    <row r="10" spans="1:114" ht="230.25" customHeight="1" x14ac:dyDescent="0.25">
      <c r="A10" s="8">
        <v>1</v>
      </c>
      <c r="B10" s="9" t="s">
        <v>18</v>
      </c>
      <c r="C10" s="10" t="s">
        <v>188</v>
      </c>
      <c r="D10" s="8" t="s">
        <v>19</v>
      </c>
      <c r="E10" s="8" t="s">
        <v>20</v>
      </c>
      <c r="F10" s="8">
        <v>3</v>
      </c>
      <c r="G10" s="78" t="s">
        <v>551</v>
      </c>
      <c r="H10" s="78">
        <v>1700000</v>
      </c>
      <c r="I10" s="78">
        <f>+H10*0.19</f>
        <v>323000</v>
      </c>
      <c r="J10" s="78">
        <f>+H10*1.19</f>
        <v>2023000</v>
      </c>
      <c r="K10" s="78">
        <f>+F10*J10</f>
        <v>6069000</v>
      </c>
      <c r="L10" s="65" t="s">
        <v>553</v>
      </c>
      <c r="M10" s="64" t="s">
        <v>196</v>
      </c>
      <c r="N10" s="72" t="s">
        <v>593</v>
      </c>
      <c r="O10" s="72"/>
      <c r="P10" s="35" t="s">
        <v>172</v>
      </c>
      <c r="Q10" s="11">
        <v>2950000</v>
      </c>
      <c r="R10" s="34">
        <f>+Q10*0.19</f>
        <v>560500</v>
      </c>
      <c r="S10" s="34">
        <f>+Q10*1.19</f>
        <v>3510500</v>
      </c>
      <c r="T10" s="34">
        <f>+F10*S10</f>
        <v>10531500</v>
      </c>
      <c r="U10" s="72" t="s">
        <v>195</v>
      </c>
      <c r="V10" s="72" t="s">
        <v>196</v>
      </c>
      <c r="W10" s="35" t="s">
        <v>593</v>
      </c>
      <c r="X10" s="49"/>
      <c r="Y10" s="31" t="s">
        <v>243</v>
      </c>
      <c r="Z10" s="37">
        <v>1895000</v>
      </c>
      <c r="AA10" s="37">
        <f>+Z10*0.19</f>
        <v>360050</v>
      </c>
      <c r="AB10" s="37">
        <f>+Z10*1.19</f>
        <v>2255050</v>
      </c>
      <c r="AC10" s="37">
        <f>+F10*AB10</f>
        <v>6765150</v>
      </c>
      <c r="AD10" s="31" t="s">
        <v>244</v>
      </c>
      <c r="AE10" s="31" t="s">
        <v>245</v>
      </c>
      <c r="AF10" s="35" t="s">
        <v>593</v>
      </c>
      <c r="AG10" s="73"/>
      <c r="AH10" s="31"/>
      <c r="AI10" s="31"/>
      <c r="AJ10" s="13"/>
      <c r="AK10" s="13"/>
      <c r="AL10" s="13"/>
      <c r="AM10" s="13"/>
      <c r="AN10" s="13"/>
      <c r="AO10" s="13"/>
      <c r="AP10" s="13"/>
      <c r="AQ10" s="33" t="s">
        <v>325</v>
      </c>
      <c r="AR10" s="54">
        <v>1765000</v>
      </c>
      <c r="AS10" s="54">
        <f>+AR10*0.19</f>
        <v>335350</v>
      </c>
      <c r="AT10" s="54">
        <f>+AR10*1.19</f>
        <v>2100350</v>
      </c>
      <c r="AU10" s="54">
        <f>+F10*AT10</f>
        <v>6301050</v>
      </c>
      <c r="AV10" s="32" t="s">
        <v>327</v>
      </c>
      <c r="AW10" s="32" t="s">
        <v>328</v>
      </c>
      <c r="AX10" s="72" t="s">
        <v>593</v>
      </c>
      <c r="AY10" s="72"/>
      <c r="AZ10" s="32" t="s">
        <v>325</v>
      </c>
      <c r="BA10" s="50">
        <v>1990000</v>
      </c>
      <c r="BB10" s="50">
        <f>+BA10*0.19</f>
        <v>378100</v>
      </c>
      <c r="BC10" s="50">
        <f>+BA10*1.19</f>
        <v>2368100</v>
      </c>
      <c r="BD10" s="50">
        <f>+F10*BC10</f>
        <v>7104300</v>
      </c>
      <c r="BE10" s="33" t="s">
        <v>376</v>
      </c>
      <c r="BF10" s="33" t="s">
        <v>377</v>
      </c>
      <c r="BG10" s="35" t="s">
        <v>593</v>
      </c>
      <c r="BH10" s="73"/>
      <c r="BI10" s="33" t="s">
        <v>423</v>
      </c>
      <c r="BJ10" s="54">
        <v>2200000</v>
      </c>
      <c r="BK10" s="54">
        <f>+BJ10*0.19</f>
        <v>418000</v>
      </c>
      <c r="BL10" s="54">
        <f>+BJ10*1.19</f>
        <v>2618000</v>
      </c>
      <c r="BM10" s="54">
        <f>+F10*BL10</f>
        <v>7854000</v>
      </c>
      <c r="BN10" s="33" t="s">
        <v>425</v>
      </c>
      <c r="BO10" s="33" t="s">
        <v>426</v>
      </c>
      <c r="BP10" s="87" t="s">
        <v>593</v>
      </c>
      <c r="BQ10" s="24"/>
      <c r="BR10" s="13"/>
      <c r="BS10" s="13"/>
      <c r="BT10" s="13"/>
      <c r="BU10" s="13"/>
      <c r="BV10" s="13"/>
      <c r="BW10" s="13"/>
      <c r="BX10" s="13"/>
      <c r="BY10" s="56"/>
      <c r="BZ10" s="56"/>
      <c r="CA10" s="63" t="s">
        <v>363</v>
      </c>
      <c r="CB10" s="63">
        <v>1978000</v>
      </c>
      <c r="CC10" s="63">
        <f>+CB10*0.19</f>
        <v>375820</v>
      </c>
      <c r="CD10" s="63">
        <f>+CB10*1.19</f>
        <v>2353820</v>
      </c>
      <c r="CE10" s="63">
        <f>+F10*CD10</f>
        <v>7061460</v>
      </c>
      <c r="CF10" s="65" t="s">
        <v>472</v>
      </c>
      <c r="CG10" s="64" t="s">
        <v>473</v>
      </c>
      <c r="CH10" s="35" t="s">
        <v>593</v>
      </c>
      <c r="CI10" s="72"/>
      <c r="CJ10" s="65" t="s">
        <v>488</v>
      </c>
      <c r="CK10" s="63">
        <v>1700000</v>
      </c>
      <c r="CL10" s="63">
        <f>+CK10*0.19</f>
        <v>323000</v>
      </c>
      <c r="CM10" s="63">
        <f>+CK10*1.19</f>
        <v>2023000</v>
      </c>
      <c r="CN10" s="63">
        <f>+F10*CM10</f>
        <v>6069000</v>
      </c>
      <c r="CO10" s="65" t="s">
        <v>489</v>
      </c>
      <c r="CP10" s="65" t="s">
        <v>328</v>
      </c>
      <c r="CQ10" s="35" t="s">
        <v>593</v>
      </c>
      <c r="CR10" s="73"/>
      <c r="CS10" s="63" t="s">
        <v>499</v>
      </c>
      <c r="CT10" s="63">
        <v>1837000</v>
      </c>
      <c r="CU10" s="63">
        <f>+CT10*0.19</f>
        <v>349030</v>
      </c>
      <c r="CV10" s="63">
        <f>+CT10*1.19</f>
        <v>2186030</v>
      </c>
      <c r="CW10" s="63">
        <f>+F10*CV10</f>
        <v>6558090</v>
      </c>
      <c r="CX10" s="65" t="s">
        <v>501</v>
      </c>
      <c r="CY10" s="65" t="s">
        <v>314</v>
      </c>
      <c r="CZ10" s="35" t="s">
        <v>593</v>
      </c>
      <c r="DA10" s="73"/>
      <c r="DB10" s="65" t="s">
        <v>547</v>
      </c>
      <c r="DC10" s="63">
        <v>1689000</v>
      </c>
      <c r="DD10" s="63">
        <f>+DC10*0.19</f>
        <v>320910</v>
      </c>
      <c r="DE10" s="63">
        <f>+DC10*1.19</f>
        <v>2009910</v>
      </c>
      <c r="DF10" s="63">
        <f>+F10*DE10</f>
        <v>6029730</v>
      </c>
      <c r="DG10" s="65" t="s">
        <v>548</v>
      </c>
      <c r="DH10" s="65" t="s">
        <v>549</v>
      </c>
      <c r="DI10" s="35" t="s">
        <v>593</v>
      </c>
      <c r="DJ10" s="73"/>
    </row>
    <row r="11" spans="1:114" ht="78.75" customHeight="1" x14ac:dyDescent="0.25">
      <c r="A11" s="12">
        <v>2</v>
      </c>
      <c r="B11" s="9" t="s">
        <v>21</v>
      </c>
      <c r="C11" s="10" t="s">
        <v>189</v>
      </c>
      <c r="D11" s="8" t="s">
        <v>19</v>
      </c>
      <c r="E11" s="8" t="s">
        <v>22</v>
      </c>
      <c r="F11" s="12">
        <v>7</v>
      </c>
      <c r="G11" s="63" t="s">
        <v>468</v>
      </c>
      <c r="H11" s="63">
        <v>320000</v>
      </c>
      <c r="I11" s="78">
        <f t="shared" ref="I11:I14" si="0">+H11*0.19</f>
        <v>60800</v>
      </c>
      <c r="J11" s="78">
        <f t="shared" ref="J11:J14" si="1">+H11*1.19</f>
        <v>380800</v>
      </c>
      <c r="K11" s="78">
        <f t="shared" ref="K11:K14" si="2">+F11*J11</f>
        <v>2665600</v>
      </c>
      <c r="L11" s="64" t="s">
        <v>239</v>
      </c>
      <c r="M11" s="64" t="s">
        <v>196</v>
      </c>
      <c r="N11" s="72" t="s">
        <v>593</v>
      </c>
      <c r="O11" s="72"/>
      <c r="P11" s="35" t="s">
        <v>22</v>
      </c>
      <c r="Q11" s="11">
        <v>540000</v>
      </c>
      <c r="R11" s="34">
        <f>+Q11*0.19</f>
        <v>102600</v>
      </c>
      <c r="S11" s="34">
        <f>+Q11*1.19</f>
        <v>642600</v>
      </c>
      <c r="T11" s="34">
        <f>+F11*S11</f>
        <v>4498200</v>
      </c>
      <c r="U11" s="30" t="s">
        <v>195</v>
      </c>
      <c r="V11" s="30" t="s">
        <v>197</v>
      </c>
      <c r="W11" s="35" t="s">
        <v>593</v>
      </c>
      <c r="X11" s="72"/>
      <c r="Y11" s="31" t="s">
        <v>242</v>
      </c>
      <c r="Z11" s="37">
        <v>285000</v>
      </c>
      <c r="AA11" s="37">
        <f t="shared" ref="AA11:AA14" si="3">+Z11*0.19</f>
        <v>54150</v>
      </c>
      <c r="AB11" s="37">
        <f t="shared" ref="AB11:AB14" si="4">+Z11*1.19</f>
        <v>339150</v>
      </c>
      <c r="AC11" s="37">
        <f t="shared" ref="AC11:AC14" si="5">+F11*AB11</f>
        <v>2374050</v>
      </c>
      <c r="AD11" s="31" t="s">
        <v>195</v>
      </c>
      <c r="AE11" s="31" t="s">
        <v>245</v>
      </c>
      <c r="AF11" s="35" t="s">
        <v>593</v>
      </c>
      <c r="AG11" s="73"/>
      <c r="AH11" s="31" t="s">
        <v>316</v>
      </c>
      <c r="AI11" s="48">
        <v>342900</v>
      </c>
      <c r="AJ11" s="48">
        <f>+AI11*0.19</f>
        <v>65151</v>
      </c>
      <c r="AK11" s="48">
        <f>+AI11*1.19</f>
        <v>408051</v>
      </c>
      <c r="AL11" s="48">
        <f>+F11*AK11</f>
        <v>2856357</v>
      </c>
      <c r="AM11" s="30" t="s">
        <v>195</v>
      </c>
      <c r="AN11" s="30" t="s">
        <v>317</v>
      </c>
      <c r="AO11" s="72" t="s">
        <v>593</v>
      </c>
      <c r="AP11" s="72"/>
      <c r="AQ11" s="33" t="s">
        <v>242</v>
      </c>
      <c r="AR11" s="54">
        <v>283000</v>
      </c>
      <c r="AS11" s="54">
        <f>+AR11*0.19</f>
        <v>53770</v>
      </c>
      <c r="AT11" s="54">
        <f>+AR11*1.19</f>
        <v>336770</v>
      </c>
      <c r="AU11" s="54">
        <f>+F11*AT11</f>
        <v>2357390</v>
      </c>
      <c r="AV11" s="32" t="s">
        <v>239</v>
      </c>
      <c r="AW11" s="32" t="s">
        <v>328</v>
      </c>
      <c r="AX11" s="72" t="s">
        <v>593</v>
      </c>
      <c r="AY11" s="72"/>
      <c r="AZ11" s="33" t="s">
        <v>378</v>
      </c>
      <c r="BA11" s="50">
        <v>275000</v>
      </c>
      <c r="BB11" s="50">
        <f>+BA11*0.19</f>
        <v>52250</v>
      </c>
      <c r="BC11" s="50">
        <f>+BA11*1.19</f>
        <v>327250</v>
      </c>
      <c r="BD11" s="50">
        <f>+F11*BC11</f>
        <v>2290750</v>
      </c>
      <c r="BE11" s="33" t="s">
        <v>379</v>
      </c>
      <c r="BF11" s="33" t="s">
        <v>377</v>
      </c>
      <c r="BG11" s="35" t="s">
        <v>593</v>
      </c>
      <c r="BH11" s="73"/>
      <c r="BI11" s="33" t="s">
        <v>424</v>
      </c>
      <c r="BJ11" s="54">
        <v>305991.96200219222</v>
      </c>
      <c r="BK11" s="54">
        <f>+BJ11*0.19</f>
        <v>58138.472780416523</v>
      </c>
      <c r="BL11" s="54">
        <f>+BJ11*1.19</f>
        <v>364130.4347826087</v>
      </c>
      <c r="BM11" s="54">
        <f>+F11*BL11</f>
        <v>2548913.0434782607</v>
      </c>
      <c r="BN11" s="69" t="s">
        <v>427</v>
      </c>
      <c r="BO11" s="69" t="s">
        <v>426</v>
      </c>
      <c r="BP11" s="87" t="s">
        <v>593</v>
      </c>
      <c r="BQ11" s="88"/>
      <c r="BR11" s="54" t="s">
        <v>242</v>
      </c>
      <c r="BS11" s="54">
        <v>340000</v>
      </c>
      <c r="BT11" s="54">
        <f>+BS11*0.19</f>
        <v>64600</v>
      </c>
      <c r="BU11" s="54">
        <f>+BS11*1.19</f>
        <v>404600</v>
      </c>
      <c r="BV11" s="54">
        <f>+F11*BU11</f>
        <v>2832200</v>
      </c>
      <c r="BW11" s="32" t="s">
        <v>428</v>
      </c>
      <c r="BX11" s="32" t="s">
        <v>456</v>
      </c>
      <c r="BY11" s="44" t="s">
        <v>594</v>
      </c>
      <c r="BZ11" s="44"/>
      <c r="CA11" s="63" t="s">
        <v>242</v>
      </c>
      <c r="CB11" s="63">
        <v>328500</v>
      </c>
      <c r="CC11" s="63">
        <f>+CB11*0.19</f>
        <v>62415</v>
      </c>
      <c r="CD11" s="63">
        <f>+CB11*1.19</f>
        <v>390915</v>
      </c>
      <c r="CE11" s="63">
        <f>+F11*CD11</f>
        <v>2736405</v>
      </c>
      <c r="CF11" s="64" t="s">
        <v>428</v>
      </c>
      <c r="CG11" s="64" t="s">
        <v>474</v>
      </c>
      <c r="CH11" s="35" t="s">
        <v>593</v>
      </c>
      <c r="CI11" s="72"/>
      <c r="CJ11" s="13"/>
      <c r="CK11" s="13"/>
      <c r="CL11" s="13"/>
      <c r="CM11" s="13"/>
      <c r="CN11" s="13"/>
      <c r="CO11" s="13"/>
      <c r="CP11" s="13"/>
      <c r="CQ11" s="13"/>
      <c r="CR11" s="13"/>
      <c r="CS11" s="63" t="s">
        <v>242</v>
      </c>
      <c r="CT11" s="63">
        <v>297000</v>
      </c>
      <c r="CU11" s="63">
        <f t="shared" ref="CU11:CU14" si="6">+CT11*0.19</f>
        <v>56430</v>
      </c>
      <c r="CV11" s="63">
        <f t="shared" ref="CV11:CV14" si="7">+CT11*1.19</f>
        <v>353430</v>
      </c>
      <c r="CW11" s="63">
        <f>+F11*CV11</f>
        <v>2474010</v>
      </c>
      <c r="CX11" s="64" t="s">
        <v>195</v>
      </c>
      <c r="CY11" s="64" t="s">
        <v>314</v>
      </c>
      <c r="CZ11" s="35" t="s">
        <v>593</v>
      </c>
      <c r="DA11" s="72"/>
      <c r="DB11" s="13"/>
      <c r="DC11" s="13"/>
      <c r="DD11" s="13"/>
      <c r="DE11" s="13"/>
      <c r="DF11" s="13"/>
      <c r="DG11" s="13"/>
      <c r="DH11" s="13"/>
      <c r="DI11" s="13"/>
      <c r="DJ11" s="13"/>
    </row>
    <row r="12" spans="1:114" ht="185.25" x14ac:dyDescent="0.25">
      <c r="A12" s="109">
        <v>3</v>
      </c>
      <c r="B12" s="110" t="s">
        <v>23</v>
      </c>
      <c r="C12" s="15" t="s">
        <v>24</v>
      </c>
      <c r="D12" s="109" t="s">
        <v>19</v>
      </c>
      <c r="E12" s="111" t="s">
        <v>25</v>
      </c>
      <c r="F12" s="109">
        <v>1</v>
      </c>
      <c r="G12" s="115" t="s">
        <v>552</v>
      </c>
      <c r="H12" s="115">
        <v>450000</v>
      </c>
      <c r="I12" s="115">
        <f t="shared" si="0"/>
        <v>85500</v>
      </c>
      <c r="J12" s="115">
        <f t="shared" si="1"/>
        <v>535500</v>
      </c>
      <c r="K12" s="115">
        <f t="shared" si="2"/>
        <v>535500</v>
      </c>
      <c r="L12" s="94" t="s">
        <v>239</v>
      </c>
      <c r="M12" s="94" t="s">
        <v>196</v>
      </c>
      <c r="N12" s="94" t="s">
        <v>593</v>
      </c>
      <c r="O12" s="94"/>
      <c r="P12" s="98" t="s">
        <v>198</v>
      </c>
      <c r="Q12" s="112">
        <v>590000</v>
      </c>
      <c r="R12" s="108">
        <f t="shared" ref="R12:R14" si="8">+Q12*0.19</f>
        <v>112100</v>
      </c>
      <c r="S12" s="108">
        <f t="shared" ref="S12:S14" si="9">+Q12*1.19</f>
        <v>702100</v>
      </c>
      <c r="T12" s="108">
        <f t="shared" ref="T12:T14" si="10">+F12*S12</f>
        <v>702100</v>
      </c>
      <c r="U12" s="94" t="s">
        <v>199</v>
      </c>
      <c r="V12" s="94" t="s">
        <v>196</v>
      </c>
      <c r="W12" s="94" t="s">
        <v>593</v>
      </c>
      <c r="X12" s="94"/>
      <c r="Y12" s="93" t="s">
        <v>198</v>
      </c>
      <c r="Z12" s="93">
        <v>370000</v>
      </c>
      <c r="AA12" s="93">
        <f t="shared" si="3"/>
        <v>70300</v>
      </c>
      <c r="AB12" s="93">
        <f t="shared" si="4"/>
        <v>440300</v>
      </c>
      <c r="AC12" s="93">
        <f t="shared" si="5"/>
        <v>440300</v>
      </c>
      <c r="AD12" s="93" t="s">
        <v>195</v>
      </c>
      <c r="AE12" s="115" t="s">
        <v>245</v>
      </c>
      <c r="AF12" s="94" t="s">
        <v>593</v>
      </c>
      <c r="AG12" s="94"/>
      <c r="AH12" s="93"/>
      <c r="AI12" s="93"/>
      <c r="AJ12" s="93"/>
      <c r="AK12" s="93"/>
      <c r="AL12" s="93"/>
      <c r="AM12" s="93"/>
      <c r="AN12" s="93"/>
      <c r="AO12" s="93"/>
      <c r="AP12" s="93"/>
      <c r="AQ12" s="93" t="s">
        <v>326</v>
      </c>
      <c r="AR12" s="93">
        <v>459000</v>
      </c>
      <c r="AS12" s="93">
        <f>+AR12*0.19</f>
        <v>87210</v>
      </c>
      <c r="AT12" s="93">
        <f>+AR12*1.19</f>
        <v>546210</v>
      </c>
      <c r="AU12" s="93">
        <f>+F12*AT12</f>
        <v>546210</v>
      </c>
      <c r="AV12" s="93" t="s">
        <v>239</v>
      </c>
      <c r="AW12" s="93" t="s">
        <v>328</v>
      </c>
      <c r="AX12" s="93" t="s">
        <v>593</v>
      </c>
      <c r="AY12" s="93"/>
      <c r="AZ12" s="93" t="s">
        <v>380</v>
      </c>
      <c r="BA12" s="93">
        <v>490000</v>
      </c>
      <c r="BB12" s="93">
        <f>+BA12*0.19</f>
        <v>93100</v>
      </c>
      <c r="BC12" s="93">
        <f>+BA12*1.19</f>
        <v>583100</v>
      </c>
      <c r="BD12" s="93">
        <f>+F12*BC12</f>
        <v>583100</v>
      </c>
      <c r="BE12" s="93" t="s">
        <v>379</v>
      </c>
      <c r="BF12" s="93" t="s">
        <v>377</v>
      </c>
      <c r="BG12" s="94" t="s">
        <v>593</v>
      </c>
      <c r="BH12" s="94"/>
      <c r="BI12" s="93"/>
      <c r="BJ12" s="93">
        <v>420168</v>
      </c>
      <c r="BK12" s="93">
        <f>+BJ12*0.19</f>
        <v>79831.92</v>
      </c>
      <c r="BL12" s="93">
        <f>+BJ12*1.19</f>
        <v>499999.92</v>
      </c>
      <c r="BM12" s="93">
        <f>+F12*BL12</f>
        <v>499999.92</v>
      </c>
      <c r="BN12" s="93" t="s">
        <v>428</v>
      </c>
      <c r="BO12" s="93" t="s">
        <v>426</v>
      </c>
      <c r="BP12" s="92" t="s">
        <v>593</v>
      </c>
      <c r="BQ12" s="92"/>
      <c r="BR12" s="93"/>
      <c r="BS12" s="93"/>
      <c r="BT12" s="93"/>
      <c r="BU12" s="93"/>
      <c r="BV12" s="93"/>
      <c r="BW12" s="93"/>
      <c r="BX12" s="93"/>
      <c r="BY12" s="58"/>
      <c r="BZ12" s="58"/>
      <c r="CA12" s="93" t="s">
        <v>471</v>
      </c>
      <c r="CB12" s="93">
        <v>300100</v>
      </c>
      <c r="CC12" s="93">
        <f>+CB12*0.19</f>
        <v>57019</v>
      </c>
      <c r="CD12" s="93">
        <f>+CB12*1.19</f>
        <v>357119</v>
      </c>
      <c r="CE12" s="93">
        <f>+F12*CD12</f>
        <v>357119</v>
      </c>
      <c r="CF12" s="93" t="s">
        <v>428</v>
      </c>
      <c r="CG12" s="93" t="s">
        <v>474</v>
      </c>
      <c r="CH12" s="94" t="s">
        <v>593</v>
      </c>
      <c r="CI12" s="94"/>
      <c r="CJ12" s="94"/>
      <c r="CK12" s="94"/>
      <c r="CL12" s="94"/>
      <c r="CM12" s="94"/>
      <c r="CN12" s="94"/>
      <c r="CO12" s="94"/>
      <c r="CP12" s="94"/>
      <c r="CQ12" s="94"/>
      <c r="CR12" s="94"/>
      <c r="CS12" s="93" t="s">
        <v>500</v>
      </c>
      <c r="CT12" s="93">
        <v>403000</v>
      </c>
      <c r="CU12" s="93">
        <f t="shared" si="6"/>
        <v>76570</v>
      </c>
      <c r="CV12" s="93">
        <f t="shared" si="7"/>
        <v>479570</v>
      </c>
      <c r="CW12" s="93">
        <f>+F12*CV12</f>
        <v>479570</v>
      </c>
      <c r="CX12" s="93" t="s">
        <v>195</v>
      </c>
      <c r="CY12" s="93" t="s">
        <v>314</v>
      </c>
      <c r="CZ12" s="98" t="s">
        <v>593</v>
      </c>
      <c r="DA12" s="98"/>
      <c r="DB12" s="93"/>
      <c r="DC12" s="93"/>
      <c r="DD12" s="93"/>
      <c r="DE12" s="93"/>
      <c r="DF12" s="93"/>
      <c r="DG12" s="93"/>
      <c r="DH12" s="93"/>
      <c r="DI12" s="93"/>
      <c r="DJ12" s="93"/>
    </row>
    <row r="13" spans="1:114" ht="369.75" customHeight="1" x14ac:dyDescent="0.25">
      <c r="A13" s="109"/>
      <c r="B13" s="110"/>
      <c r="C13" s="15" t="s">
        <v>26</v>
      </c>
      <c r="D13" s="109"/>
      <c r="E13" s="111"/>
      <c r="F13" s="109"/>
      <c r="G13" s="115"/>
      <c r="H13" s="115"/>
      <c r="I13" s="115">
        <f t="shared" si="0"/>
        <v>0</v>
      </c>
      <c r="J13" s="115">
        <f t="shared" si="1"/>
        <v>0</v>
      </c>
      <c r="K13" s="115">
        <f t="shared" si="2"/>
        <v>0</v>
      </c>
      <c r="L13" s="94"/>
      <c r="M13" s="94"/>
      <c r="N13" s="94"/>
      <c r="O13" s="94"/>
      <c r="P13" s="99"/>
      <c r="Q13" s="113"/>
      <c r="R13" s="108">
        <f t="shared" si="8"/>
        <v>0</v>
      </c>
      <c r="S13" s="108">
        <f t="shared" si="9"/>
        <v>0</v>
      </c>
      <c r="T13" s="108">
        <f t="shared" si="10"/>
        <v>0</v>
      </c>
      <c r="U13" s="94"/>
      <c r="V13" s="94"/>
      <c r="W13" s="94"/>
      <c r="X13" s="94"/>
      <c r="Y13" s="93"/>
      <c r="Z13" s="93"/>
      <c r="AA13" s="93">
        <f t="shared" si="3"/>
        <v>0</v>
      </c>
      <c r="AB13" s="93">
        <f t="shared" si="4"/>
        <v>0</v>
      </c>
      <c r="AC13" s="93">
        <f t="shared" si="5"/>
        <v>0</v>
      </c>
      <c r="AD13" s="93"/>
      <c r="AE13" s="115"/>
      <c r="AF13" s="94"/>
      <c r="AG13" s="94"/>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4"/>
      <c r="BH13" s="94"/>
      <c r="BI13" s="93"/>
      <c r="BJ13" s="93"/>
      <c r="BK13" s="93"/>
      <c r="BL13" s="93"/>
      <c r="BM13" s="93"/>
      <c r="BN13" s="93"/>
      <c r="BO13" s="93"/>
      <c r="BP13" s="92"/>
      <c r="BQ13" s="92"/>
      <c r="BR13" s="93"/>
      <c r="BS13" s="93"/>
      <c r="BT13" s="93"/>
      <c r="BU13" s="93"/>
      <c r="BV13" s="93"/>
      <c r="BW13" s="93"/>
      <c r="BX13" s="93"/>
      <c r="BY13" s="58"/>
      <c r="BZ13" s="58"/>
      <c r="CA13" s="93"/>
      <c r="CB13" s="93"/>
      <c r="CC13" s="93"/>
      <c r="CD13" s="93"/>
      <c r="CE13" s="93"/>
      <c r="CF13" s="93"/>
      <c r="CG13" s="93"/>
      <c r="CH13" s="94"/>
      <c r="CI13" s="94"/>
      <c r="CJ13" s="94"/>
      <c r="CK13" s="94"/>
      <c r="CL13" s="94"/>
      <c r="CM13" s="94"/>
      <c r="CN13" s="94"/>
      <c r="CO13" s="94"/>
      <c r="CP13" s="94"/>
      <c r="CQ13" s="94"/>
      <c r="CR13" s="94"/>
      <c r="CS13" s="93"/>
      <c r="CT13" s="93"/>
      <c r="CU13" s="93">
        <f t="shared" si="6"/>
        <v>0</v>
      </c>
      <c r="CV13" s="93">
        <f t="shared" si="7"/>
        <v>0</v>
      </c>
      <c r="CW13" s="93">
        <f>+F13*CV13</f>
        <v>0</v>
      </c>
      <c r="CX13" s="93"/>
      <c r="CY13" s="93"/>
      <c r="CZ13" s="99"/>
      <c r="DA13" s="99"/>
      <c r="DB13" s="93"/>
      <c r="DC13" s="93"/>
      <c r="DD13" s="93"/>
      <c r="DE13" s="93"/>
      <c r="DF13" s="93"/>
      <c r="DG13" s="93"/>
      <c r="DH13" s="93"/>
      <c r="DI13" s="93"/>
      <c r="DJ13" s="93"/>
    </row>
    <row r="14" spans="1:114" ht="285.75" x14ac:dyDescent="0.25">
      <c r="A14" s="109"/>
      <c r="B14" s="110"/>
      <c r="C14" s="15" t="s">
        <v>27</v>
      </c>
      <c r="D14" s="109"/>
      <c r="E14" s="111"/>
      <c r="F14" s="109"/>
      <c r="G14" s="115"/>
      <c r="H14" s="115"/>
      <c r="I14" s="115">
        <f t="shared" si="0"/>
        <v>0</v>
      </c>
      <c r="J14" s="115">
        <f t="shared" si="1"/>
        <v>0</v>
      </c>
      <c r="K14" s="115">
        <f t="shared" si="2"/>
        <v>0</v>
      </c>
      <c r="L14" s="94"/>
      <c r="M14" s="94"/>
      <c r="N14" s="94"/>
      <c r="O14" s="94"/>
      <c r="P14" s="100"/>
      <c r="Q14" s="114"/>
      <c r="R14" s="108">
        <f t="shared" si="8"/>
        <v>0</v>
      </c>
      <c r="S14" s="108">
        <f t="shared" si="9"/>
        <v>0</v>
      </c>
      <c r="T14" s="108">
        <f t="shared" si="10"/>
        <v>0</v>
      </c>
      <c r="U14" s="94"/>
      <c r="V14" s="94"/>
      <c r="W14" s="94"/>
      <c r="X14" s="94"/>
      <c r="Y14" s="93"/>
      <c r="Z14" s="93"/>
      <c r="AA14" s="93">
        <f t="shared" si="3"/>
        <v>0</v>
      </c>
      <c r="AB14" s="93">
        <f t="shared" si="4"/>
        <v>0</v>
      </c>
      <c r="AC14" s="93">
        <f t="shared" si="5"/>
        <v>0</v>
      </c>
      <c r="AD14" s="93"/>
      <c r="AE14" s="115"/>
      <c r="AF14" s="94"/>
      <c r="AG14" s="94"/>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4"/>
      <c r="BH14" s="94"/>
      <c r="BI14" s="93"/>
      <c r="BJ14" s="93"/>
      <c r="BK14" s="93"/>
      <c r="BL14" s="93"/>
      <c r="BM14" s="93"/>
      <c r="BN14" s="93"/>
      <c r="BO14" s="93"/>
      <c r="BP14" s="92"/>
      <c r="BQ14" s="92"/>
      <c r="BR14" s="93"/>
      <c r="BS14" s="93"/>
      <c r="BT14" s="93"/>
      <c r="BU14" s="93"/>
      <c r="BV14" s="93"/>
      <c r="BW14" s="93"/>
      <c r="BX14" s="93"/>
      <c r="BY14" s="58"/>
      <c r="BZ14" s="58"/>
      <c r="CA14" s="93"/>
      <c r="CB14" s="93"/>
      <c r="CC14" s="93"/>
      <c r="CD14" s="93"/>
      <c r="CE14" s="93"/>
      <c r="CF14" s="93"/>
      <c r="CG14" s="93"/>
      <c r="CH14" s="94"/>
      <c r="CI14" s="94"/>
      <c r="CJ14" s="94"/>
      <c r="CK14" s="94"/>
      <c r="CL14" s="94"/>
      <c r="CM14" s="94"/>
      <c r="CN14" s="94"/>
      <c r="CO14" s="94"/>
      <c r="CP14" s="94"/>
      <c r="CQ14" s="94"/>
      <c r="CR14" s="94"/>
      <c r="CS14" s="93"/>
      <c r="CT14" s="93"/>
      <c r="CU14" s="93">
        <f t="shared" si="6"/>
        <v>0</v>
      </c>
      <c r="CV14" s="93">
        <f t="shared" si="7"/>
        <v>0</v>
      </c>
      <c r="CW14" s="93">
        <f>+F14*CV14</f>
        <v>0</v>
      </c>
      <c r="CX14" s="93"/>
      <c r="CY14" s="93"/>
      <c r="CZ14" s="100"/>
      <c r="DA14" s="100"/>
      <c r="DB14" s="93"/>
      <c r="DC14" s="93"/>
      <c r="DD14" s="93"/>
      <c r="DE14" s="93"/>
      <c r="DF14" s="93"/>
      <c r="DG14" s="93"/>
      <c r="DH14" s="93"/>
      <c r="DI14" s="93"/>
      <c r="DJ14" s="93"/>
    </row>
    <row r="15" spans="1:114" ht="42.75" customHeight="1" x14ac:dyDescent="0.25">
      <c r="A15" s="18"/>
      <c r="B15" s="18"/>
      <c r="C15" s="21" t="s">
        <v>141</v>
      </c>
      <c r="D15" s="18"/>
      <c r="E15" s="19"/>
      <c r="F15" s="18"/>
      <c r="G15" s="18"/>
      <c r="H15" s="18"/>
      <c r="I15" s="18"/>
      <c r="J15" s="18"/>
      <c r="K15" s="79">
        <f>SUM(K10:K14)</f>
        <v>9270100</v>
      </c>
      <c r="L15" s="18"/>
      <c r="M15" s="18"/>
      <c r="N15" s="18"/>
      <c r="O15" s="18"/>
      <c r="P15" s="18"/>
      <c r="Q15" s="20"/>
      <c r="R15" s="20"/>
      <c r="S15" s="20"/>
      <c r="T15" s="36">
        <f>SUM(T10:T14)</f>
        <v>15731800</v>
      </c>
      <c r="AC15" s="52">
        <f>SUM(AC10:AC14)</f>
        <v>9579500</v>
      </c>
      <c r="AL15" s="51">
        <f>SUM(AL11)</f>
        <v>2856357</v>
      </c>
      <c r="AU15" s="52">
        <f>SUM(AU10:AU14)</f>
        <v>9204650</v>
      </c>
      <c r="BD15" s="51">
        <f>SUM(BD10:BD12)</f>
        <v>9978150</v>
      </c>
      <c r="BM15" s="52">
        <f>SUM(BM10:BM14)</f>
        <v>10902912.963478262</v>
      </c>
      <c r="CE15" s="53">
        <f>SUM(CE10:CE12)</f>
        <v>10154984</v>
      </c>
      <c r="CW15" s="53">
        <f>SUM(CW10:CW14)</f>
        <v>9511670</v>
      </c>
    </row>
    <row r="18" spans="1:10" ht="45.75" customHeight="1" x14ac:dyDescent="0.25">
      <c r="A18" s="91" t="s">
        <v>602</v>
      </c>
      <c r="B18" s="91"/>
      <c r="C18" s="91"/>
      <c r="D18" s="91"/>
      <c r="E18" s="91"/>
      <c r="F18" s="91"/>
      <c r="G18" s="91"/>
      <c r="H18" s="91"/>
      <c r="I18" s="91"/>
      <c r="J18" s="91"/>
    </row>
  </sheetData>
  <mergeCells count="129">
    <mergeCell ref="P8:X8"/>
    <mergeCell ref="W12:W14"/>
    <mergeCell ref="X12:X14"/>
    <mergeCell ref="Y8:AG8"/>
    <mergeCell ref="AF12:AF14"/>
    <mergeCell ref="AG12:AG14"/>
    <mergeCell ref="BC12:BC14"/>
    <mergeCell ref="BD12:BD14"/>
    <mergeCell ref="BE12:BE14"/>
    <mergeCell ref="AQ8:AY8"/>
    <mergeCell ref="AX12:AX14"/>
    <mergeCell ref="AY12:AY14"/>
    <mergeCell ref="AH8:AP8"/>
    <mergeCell ref="AS12:AS14"/>
    <mergeCell ref="AD12:AD14"/>
    <mergeCell ref="AE12:AE14"/>
    <mergeCell ref="AO12:AO14"/>
    <mergeCell ref="A1:T1"/>
    <mergeCell ref="A2:T2"/>
    <mergeCell ref="A3:T3"/>
    <mergeCell ref="A4:T4"/>
    <mergeCell ref="A5:T5"/>
    <mergeCell ref="T12:T14"/>
    <mergeCell ref="U12:U14"/>
    <mergeCell ref="V12:V14"/>
    <mergeCell ref="A12:A14"/>
    <mergeCell ref="B12:B14"/>
    <mergeCell ref="D12:D14"/>
    <mergeCell ref="E12:E14"/>
    <mergeCell ref="F12:F14"/>
    <mergeCell ref="P12:P14"/>
    <mergeCell ref="Q12:Q14"/>
    <mergeCell ref="R12:R14"/>
    <mergeCell ref="S12:S14"/>
    <mergeCell ref="G12:G14"/>
    <mergeCell ref="H12:H14"/>
    <mergeCell ref="G8:O8"/>
    <mergeCell ref="N12:N14"/>
    <mergeCell ref="I12:I14"/>
    <mergeCell ref="J12:J14"/>
    <mergeCell ref="L12:L14"/>
    <mergeCell ref="CA8:CI8"/>
    <mergeCell ref="CJ8:CR8"/>
    <mergeCell ref="CQ12:CQ14"/>
    <mergeCell ref="CR12:CR14"/>
    <mergeCell ref="AZ8:BH8"/>
    <mergeCell ref="BG12:BG14"/>
    <mergeCell ref="BH12:BH14"/>
    <mergeCell ref="BT12:BT14"/>
    <mergeCell ref="BU12:BU14"/>
    <mergeCell ref="BV12:BV14"/>
    <mergeCell ref="BW12:BW14"/>
    <mergeCell ref="BX12:BX14"/>
    <mergeCell ref="BI8:BQ8"/>
    <mergeCell ref="BR8:BZ8"/>
    <mergeCell ref="BK12:BK14"/>
    <mergeCell ref="BL12:BL14"/>
    <mergeCell ref="BM12:BM14"/>
    <mergeCell ref="BN12:BN14"/>
    <mergeCell ref="BO12:BO14"/>
    <mergeCell ref="BR12:BR14"/>
    <mergeCell ref="BS12:BS14"/>
    <mergeCell ref="BF12:BF14"/>
    <mergeCell ref="BI12:BI14"/>
    <mergeCell ref="BJ12:BJ14"/>
    <mergeCell ref="CX12:CX14"/>
    <mergeCell ref="CY12:CY14"/>
    <mergeCell ref="CN12:CN14"/>
    <mergeCell ref="CO12:CO14"/>
    <mergeCell ref="CP12:CP14"/>
    <mergeCell ref="CA12:CA14"/>
    <mergeCell ref="CB12:CB14"/>
    <mergeCell ref="CC12:CC14"/>
    <mergeCell ref="CD12:CD14"/>
    <mergeCell ref="CE12:CE14"/>
    <mergeCell ref="CF12:CF14"/>
    <mergeCell ref="CG12:CG14"/>
    <mergeCell ref="CH12:CH14"/>
    <mergeCell ref="CI12:CI14"/>
    <mergeCell ref="CJ12:CJ14"/>
    <mergeCell ref="CK12:CK14"/>
    <mergeCell ref="CL12:CL14"/>
    <mergeCell ref="CM12:CM14"/>
    <mergeCell ref="CS8:DA8"/>
    <mergeCell ref="CZ12:CZ14"/>
    <mergeCell ref="DA12:DA14"/>
    <mergeCell ref="DB8:DJ8"/>
    <mergeCell ref="DI12:DI14"/>
    <mergeCell ref="DJ12:DJ14"/>
    <mergeCell ref="AJ12:AJ14"/>
    <mergeCell ref="AK12:AK14"/>
    <mergeCell ref="AL12:AL14"/>
    <mergeCell ref="AM12:AM14"/>
    <mergeCell ref="AN12:AN14"/>
    <mergeCell ref="BQ12:BQ14"/>
    <mergeCell ref="DB12:DB14"/>
    <mergeCell ref="DC12:DC14"/>
    <mergeCell ref="DD12:DD14"/>
    <mergeCell ref="DE12:DE14"/>
    <mergeCell ref="DF12:DF14"/>
    <mergeCell ref="DG12:DG14"/>
    <mergeCell ref="DH12:DH14"/>
    <mergeCell ref="CS12:CS14"/>
    <mergeCell ref="CT12:CT14"/>
    <mergeCell ref="CU12:CU14"/>
    <mergeCell ref="CV12:CV14"/>
    <mergeCell ref="CW12:CW14"/>
    <mergeCell ref="A18:J18"/>
    <mergeCell ref="BP12:BP14"/>
    <mergeCell ref="AH12:AH14"/>
    <mergeCell ref="AI12:AI14"/>
    <mergeCell ref="O12:O14"/>
    <mergeCell ref="Y12:Y14"/>
    <mergeCell ref="Z12:Z14"/>
    <mergeCell ref="AA12:AA14"/>
    <mergeCell ref="AB12:AB14"/>
    <mergeCell ref="AC12:AC14"/>
    <mergeCell ref="AT12:AT14"/>
    <mergeCell ref="AU12:AU14"/>
    <mergeCell ref="AV12:AV14"/>
    <mergeCell ref="AW12:AW14"/>
    <mergeCell ref="AZ12:AZ14"/>
    <mergeCell ref="BA12:BA14"/>
    <mergeCell ref="BB12:BB14"/>
    <mergeCell ref="AP12:AP14"/>
    <mergeCell ref="AQ12:AQ14"/>
    <mergeCell ref="AR12:AR14"/>
    <mergeCell ref="K12:K14"/>
    <mergeCell ref="M12:M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38"/>
  <sheetViews>
    <sheetView topLeftCell="AU1" zoomScale="60" zoomScaleNormal="60" workbookViewId="0">
      <selection activeCell="X13" sqref="X13"/>
    </sheetView>
  </sheetViews>
  <sheetFormatPr baseColWidth="10" defaultRowHeight="15" x14ac:dyDescent="0.25"/>
  <cols>
    <col min="1" max="1" width="16.140625" customWidth="1"/>
    <col min="2" max="2" width="33.140625" customWidth="1"/>
    <col min="3" max="3" width="82.7109375" customWidth="1"/>
    <col min="4" max="4" width="15.5703125" style="17" customWidth="1"/>
    <col min="5" max="5" width="25.140625" style="17" customWidth="1"/>
    <col min="6" max="6" width="11.140625" bestFit="1" customWidth="1"/>
    <col min="7" max="7" width="14.42578125" style="17" customWidth="1"/>
    <col min="8" max="8" width="16.140625" style="17" customWidth="1"/>
    <col min="9" max="9" width="15.85546875" style="17" customWidth="1"/>
    <col min="10" max="10" width="14.42578125" style="17" bestFit="1" customWidth="1"/>
    <col min="11" max="11" width="13" style="17" customWidth="1"/>
    <col min="12" max="12" width="17" style="17" customWidth="1"/>
    <col min="13" max="15" width="14.7109375" style="17" customWidth="1"/>
    <col min="16" max="16" width="25.140625" customWidth="1"/>
    <col min="17" max="17" width="19.5703125" customWidth="1"/>
    <col min="18" max="18" width="15.85546875" customWidth="1"/>
    <col min="19" max="19" width="14.85546875" customWidth="1"/>
    <col min="20" max="20" width="16.28515625" customWidth="1"/>
    <col min="21" max="21" width="15.7109375" customWidth="1"/>
    <col min="22" max="22" width="15.5703125" customWidth="1"/>
    <col min="23" max="24" width="15.5703125" style="17" customWidth="1"/>
    <col min="25" max="25" width="25.28515625" customWidth="1"/>
    <col min="26" max="26" width="17.85546875" customWidth="1"/>
    <col min="27" max="27" width="11.42578125" customWidth="1"/>
    <col min="28" max="28" width="19.140625" customWidth="1"/>
    <col min="29" max="29" width="12.28515625" customWidth="1"/>
    <col min="30" max="30" width="15" customWidth="1"/>
    <col min="31" max="31" width="17" customWidth="1"/>
    <col min="32" max="33" width="17" style="17" customWidth="1"/>
    <col min="34" max="34" width="16.85546875" customWidth="1"/>
    <col min="35" max="35" width="16.140625" customWidth="1"/>
    <col min="36" max="37" width="11.42578125" customWidth="1"/>
    <col min="38" max="38" width="15.140625" customWidth="1"/>
    <col min="39" max="40" width="11.42578125" customWidth="1"/>
    <col min="41" max="41" width="13.140625" style="17" customWidth="1"/>
    <col min="42" max="42" width="15.28515625" style="17" customWidth="1"/>
    <col min="43" max="43" width="16" customWidth="1"/>
    <col min="44" max="44" width="14.7109375" customWidth="1"/>
    <col min="45" max="46" width="11.42578125" customWidth="1"/>
    <col min="47" max="47" width="13.42578125" customWidth="1"/>
    <col min="48" max="48" width="11.42578125" customWidth="1"/>
    <col min="49" max="49" width="15.7109375" customWidth="1"/>
    <col min="50" max="51" width="15.7109375" style="17" customWidth="1"/>
    <col min="52" max="52" width="16.85546875" customWidth="1"/>
    <col min="53" max="53" width="16.5703125" customWidth="1"/>
    <col min="54" max="55" width="11.42578125" customWidth="1"/>
    <col min="56" max="56" width="13" customWidth="1"/>
    <col min="57" max="57" width="14" customWidth="1"/>
    <col min="58" max="58" width="14.7109375" customWidth="1"/>
    <col min="59" max="60" width="14.7109375" style="17" customWidth="1"/>
    <col min="61" max="61" width="15.7109375" customWidth="1"/>
    <col min="62" max="62" width="14.7109375" customWidth="1"/>
    <col min="63" max="64" width="11.42578125" customWidth="1"/>
    <col min="65" max="65" width="13.42578125" customWidth="1"/>
    <col min="66" max="66" width="13.5703125" customWidth="1"/>
    <col min="67" max="67" width="16.85546875" customWidth="1"/>
    <col min="68" max="69" width="16.85546875" style="17" customWidth="1"/>
    <col min="70" max="70" width="21" customWidth="1"/>
    <col min="71" max="71" width="15.140625" customWidth="1"/>
    <col min="72" max="72" width="14.7109375" customWidth="1"/>
    <col min="73" max="74" width="15.140625" customWidth="1"/>
    <col min="75" max="76" width="11.42578125" customWidth="1"/>
    <col min="77" max="77" width="12.42578125" style="17" customWidth="1"/>
    <col min="78" max="78" width="12.85546875" style="17" customWidth="1"/>
    <col min="79" max="79" width="14.85546875" customWidth="1"/>
    <col min="80" max="80" width="14.7109375" customWidth="1"/>
    <col min="81" max="82" width="11.42578125" customWidth="1"/>
    <col min="83" max="83" width="13" customWidth="1"/>
    <col min="84" max="84" width="11.42578125" customWidth="1"/>
    <col min="85" max="85" width="15.28515625" customWidth="1"/>
    <col min="86" max="87" width="15.28515625" style="17" customWidth="1"/>
    <col min="88" max="89" width="14.7109375" customWidth="1"/>
    <col min="90" max="90" width="11.42578125" customWidth="1"/>
    <col min="92" max="92" width="13.42578125" customWidth="1"/>
    <col min="93" max="94" width="11.42578125" customWidth="1"/>
  </cols>
  <sheetData>
    <row r="1" spans="1:94" x14ac:dyDescent="0.25">
      <c r="A1" s="102" t="s">
        <v>0</v>
      </c>
      <c r="B1" s="103"/>
      <c r="C1" s="103"/>
      <c r="D1" s="103"/>
      <c r="E1" s="103"/>
      <c r="F1" s="103"/>
      <c r="G1" s="103"/>
      <c r="H1" s="103"/>
      <c r="I1" s="103"/>
      <c r="J1" s="103"/>
      <c r="K1" s="103"/>
      <c r="L1" s="103"/>
      <c r="M1" s="103"/>
      <c r="N1" s="103"/>
      <c r="O1" s="103"/>
      <c r="P1" s="103"/>
      <c r="Q1" s="103"/>
      <c r="R1" s="103"/>
      <c r="S1" s="103"/>
      <c r="T1" s="103"/>
      <c r="U1" s="1"/>
      <c r="V1" s="1"/>
      <c r="W1" s="1"/>
      <c r="X1" s="1"/>
    </row>
    <row r="2" spans="1:94" x14ac:dyDescent="0.25">
      <c r="A2" s="102" t="s">
        <v>1</v>
      </c>
      <c r="B2" s="103"/>
      <c r="C2" s="103"/>
      <c r="D2" s="103"/>
      <c r="E2" s="103"/>
      <c r="F2" s="103"/>
      <c r="G2" s="103"/>
      <c r="H2" s="103"/>
      <c r="I2" s="103"/>
      <c r="J2" s="103"/>
      <c r="K2" s="103"/>
      <c r="L2" s="103"/>
      <c r="M2" s="103"/>
      <c r="N2" s="103"/>
      <c r="O2" s="103"/>
      <c r="P2" s="103"/>
      <c r="Q2" s="103"/>
      <c r="R2" s="103"/>
      <c r="S2" s="103"/>
      <c r="T2" s="103"/>
      <c r="U2" s="1"/>
      <c r="V2" s="1"/>
      <c r="W2" s="1"/>
      <c r="X2" s="1"/>
    </row>
    <row r="3" spans="1:94" x14ac:dyDescent="0.25">
      <c r="A3" s="104" t="s">
        <v>16</v>
      </c>
      <c r="B3" s="105"/>
      <c r="C3" s="105"/>
      <c r="D3" s="105"/>
      <c r="E3" s="105"/>
      <c r="F3" s="105"/>
      <c r="G3" s="105"/>
      <c r="H3" s="105"/>
      <c r="I3" s="105"/>
      <c r="J3" s="105"/>
      <c r="K3" s="105"/>
      <c r="L3" s="105"/>
      <c r="M3" s="105"/>
      <c r="N3" s="105"/>
      <c r="O3" s="105"/>
      <c r="P3" s="105"/>
      <c r="Q3" s="105"/>
      <c r="R3" s="105"/>
      <c r="S3" s="105"/>
      <c r="T3" s="105"/>
      <c r="U3" s="1"/>
      <c r="V3" s="1"/>
      <c r="W3" s="1"/>
      <c r="X3" s="1"/>
    </row>
    <row r="4" spans="1:94" x14ac:dyDescent="0.25">
      <c r="A4" s="106" t="s">
        <v>17</v>
      </c>
      <c r="B4" s="107"/>
      <c r="C4" s="107"/>
      <c r="D4" s="107"/>
      <c r="E4" s="107"/>
      <c r="F4" s="107"/>
      <c r="G4" s="107"/>
      <c r="H4" s="107"/>
      <c r="I4" s="107"/>
      <c r="J4" s="107"/>
      <c r="K4" s="107"/>
      <c r="L4" s="107"/>
      <c r="M4" s="107"/>
      <c r="N4" s="107"/>
      <c r="O4" s="107"/>
      <c r="P4" s="107"/>
      <c r="Q4" s="107"/>
      <c r="R4" s="107"/>
      <c r="S4" s="107"/>
      <c r="T4" s="107"/>
      <c r="U4" s="1"/>
      <c r="V4" s="1"/>
      <c r="W4" s="1"/>
      <c r="X4" s="1"/>
    </row>
    <row r="5" spans="1:94" x14ac:dyDescent="0.25">
      <c r="A5" s="102" t="s">
        <v>187</v>
      </c>
      <c r="B5" s="103"/>
      <c r="C5" s="103"/>
      <c r="D5" s="103"/>
      <c r="E5" s="103"/>
      <c r="F5" s="103"/>
      <c r="G5" s="103"/>
      <c r="H5" s="103"/>
      <c r="I5" s="103"/>
      <c r="J5" s="103"/>
      <c r="K5" s="103"/>
      <c r="L5" s="103"/>
      <c r="M5" s="103"/>
      <c r="N5" s="103"/>
      <c r="O5" s="103"/>
      <c r="P5" s="103"/>
      <c r="Q5" s="103"/>
      <c r="R5" s="103"/>
      <c r="S5" s="103"/>
      <c r="T5" s="103"/>
      <c r="U5" s="1"/>
      <c r="V5" s="1"/>
      <c r="W5" s="1"/>
      <c r="X5" s="1"/>
    </row>
    <row r="6" spans="1:94" x14ac:dyDescent="0.25">
      <c r="A6" s="2"/>
      <c r="B6" s="1"/>
      <c r="C6" s="1"/>
      <c r="D6" s="1"/>
      <c r="E6" s="1"/>
      <c r="F6" s="1"/>
      <c r="G6" s="1"/>
      <c r="H6" s="1"/>
      <c r="I6" s="1"/>
      <c r="J6" s="1"/>
      <c r="K6" s="1"/>
      <c r="L6" s="1"/>
      <c r="M6" s="1"/>
      <c r="N6" s="1"/>
      <c r="O6" s="1"/>
      <c r="P6" s="1"/>
      <c r="Q6" s="4"/>
      <c r="R6" s="4"/>
      <c r="S6" s="4"/>
      <c r="T6" s="1"/>
      <c r="U6" s="1"/>
      <c r="V6" s="1"/>
      <c r="W6" s="1"/>
      <c r="X6" s="1"/>
    </row>
    <row r="7" spans="1:94" x14ac:dyDescent="0.25">
      <c r="A7" s="5" t="s">
        <v>86</v>
      </c>
      <c r="B7" s="1"/>
      <c r="C7" s="1"/>
      <c r="D7" s="1"/>
      <c r="E7" s="1"/>
      <c r="F7" s="1"/>
      <c r="G7" s="1"/>
      <c r="H7" s="1"/>
      <c r="I7" s="1"/>
      <c r="J7" s="1"/>
      <c r="K7" s="1"/>
      <c r="L7" s="1"/>
      <c r="M7" s="1"/>
      <c r="N7" s="1"/>
      <c r="O7" s="1"/>
      <c r="P7" s="1"/>
      <c r="Q7" s="4"/>
      <c r="R7" s="4"/>
      <c r="S7" s="4"/>
      <c r="T7" s="1"/>
      <c r="U7" s="1"/>
      <c r="V7" s="1"/>
      <c r="W7" s="1"/>
      <c r="X7" s="1"/>
    </row>
    <row r="8" spans="1:94" ht="46.5" customHeight="1" x14ac:dyDescent="0.25">
      <c r="A8" s="1"/>
      <c r="B8" s="6"/>
      <c r="C8" s="6"/>
      <c r="D8" s="6"/>
      <c r="E8" s="6"/>
      <c r="F8" s="6"/>
      <c r="G8" s="95" t="s">
        <v>550</v>
      </c>
      <c r="H8" s="96"/>
      <c r="I8" s="96"/>
      <c r="J8" s="96"/>
      <c r="K8" s="96"/>
      <c r="L8" s="96"/>
      <c r="M8" s="96"/>
      <c r="N8" s="96"/>
      <c r="O8" s="97"/>
      <c r="P8" s="95" t="s">
        <v>194</v>
      </c>
      <c r="Q8" s="96"/>
      <c r="R8" s="96"/>
      <c r="S8" s="96"/>
      <c r="T8" s="96"/>
      <c r="U8" s="96"/>
      <c r="V8" s="96"/>
      <c r="W8" s="96"/>
      <c r="X8" s="97"/>
      <c r="Y8" s="95" t="s">
        <v>246</v>
      </c>
      <c r="Z8" s="96"/>
      <c r="AA8" s="96"/>
      <c r="AB8" s="96"/>
      <c r="AC8" s="96"/>
      <c r="AD8" s="96"/>
      <c r="AE8" s="96"/>
      <c r="AF8" s="96"/>
      <c r="AG8" s="97"/>
      <c r="AH8" s="116" t="s">
        <v>315</v>
      </c>
      <c r="AI8" s="117"/>
      <c r="AJ8" s="117"/>
      <c r="AK8" s="117"/>
      <c r="AL8" s="117"/>
      <c r="AM8" s="117"/>
      <c r="AN8" s="117"/>
      <c r="AO8" s="117"/>
      <c r="AP8" s="118"/>
      <c r="AQ8" s="116" t="s">
        <v>324</v>
      </c>
      <c r="AR8" s="117"/>
      <c r="AS8" s="117"/>
      <c r="AT8" s="117"/>
      <c r="AU8" s="117"/>
      <c r="AV8" s="117"/>
      <c r="AW8" s="117"/>
      <c r="AX8" s="117"/>
      <c r="AY8" s="118"/>
      <c r="AZ8" s="116" t="s">
        <v>381</v>
      </c>
      <c r="BA8" s="117"/>
      <c r="BB8" s="117"/>
      <c r="BC8" s="117"/>
      <c r="BD8" s="117"/>
      <c r="BE8" s="117"/>
      <c r="BF8" s="117"/>
      <c r="BG8" s="117"/>
      <c r="BH8" s="118"/>
      <c r="BI8" s="116" t="s">
        <v>422</v>
      </c>
      <c r="BJ8" s="117"/>
      <c r="BK8" s="117"/>
      <c r="BL8" s="117"/>
      <c r="BM8" s="117"/>
      <c r="BN8" s="117"/>
      <c r="BO8" s="117"/>
      <c r="BP8" s="117"/>
      <c r="BQ8" s="118"/>
      <c r="BR8" s="116" t="s">
        <v>470</v>
      </c>
      <c r="BS8" s="117"/>
      <c r="BT8" s="117"/>
      <c r="BU8" s="117"/>
      <c r="BV8" s="117"/>
      <c r="BW8" s="117"/>
      <c r="BX8" s="117"/>
      <c r="BY8" s="117"/>
      <c r="BZ8" s="118"/>
      <c r="CA8" s="116" t="s">
        <v>487</v>
      </c>
      <c r="CB8" s="117"/>
      <c r="CC8" s="117"/>
      <c r="CD8" s="117"/>
      <c r="CE8" s="117"/>
      <c r="CF8" s="117"/>
      <c r="CG8" s="117"/>
      <c r="CH8" s="117"/>
      <c r="CI8" s="118"/>
      <c r="CJ8" s="119" t="s">
        <v>498</v>
      </c>
      <c r="CK8" s="119"/>
      <c r="CL8" s="119"/>
      <c r="CM8" s="119"/>
      <c r="CN8" s="119"/>
      <c r="CO8" s="119"/>
      <c r="CP8" s="119"/>
    </row>
    <row r="9" spans="1:94" ht="60" x14ac:dyDescent="0.25">
      <c r="A9" s="7" t="s">
        <v>2</v>
      </c>
      <c r="B9" s="7" t="s">
        <v>3</v>
      </c>
      <c r="C9" s="7" t="s">
        <v>4</v>
      </c>
      <c r="D9" s="7" t="s">
        <v>6</v>
      </c>
      <c r="E9" s="7" t="s">
        <v>5</v>
      </c>
      <c r="F9" s="7" t="s">
        <v>7</v>
      </c>
      <c r="G9" s="7" t="s">
        <v>8</v>
      </c>
      <c r="H9" s="7" t="s">
        <v>9</v>
      </c>
      <c r="I9" s="7" t="s">
        <v>10</v>
      </c>
      <c r="J9" s="7" t="s">
        <v>11</v>
      </c>
      <c r="K9" s="7" t="s">
        <v>12</v>
      </c>
      <c r="L9" s="7" t="s">
        <v>13</v>
      </c>
      <c r="M9" s="7" t="s">
        <v>14</v>
      </c>
      <c r="N9" s="7" t="s">
        <v>591</v>
      </c>
      <c r="O9" s="7" t="s">
        <v>592</v>
      </c>
      <c r="P9" s="7" t="s">
        <v>8</v>
      </c>
      <c r="Q9" s="7" t="s">
        <v>9</v>
      </c>
      <c r="R9" s="7" t="s">
        <v>10</v>
      </c>
      <c r="S9" s="7" t="s">
        <v>11</v>
      </c>
      <c r="T9" s="7" t="s">
        <v>12</v>
      </c>
      <c r="U9" s="7" t="s">
        <v>13</v>
      </c>
      <c r="V9" s="7" t="s">
        <v>14</v>
      </c>
      <c r="W9" s="7" t="s">
        <v>591</v>
      </c>
      <c r="X9" s="7" t="s">
        <v>592</v>
      </c>
      <c r="Y9" s="7" t="s">
        <v>8</v>
      </c>
      <c r="Z9" s="7" t="s">
        <v>9</v>
      </c>
      <c r="AA9" s="7" t="s">
        <v>10</v>
      </c>
      <c r="AB9" s="7" t="s">
        <v>11</v>
      </c>
      <c r="AC9" s="7" t="s">
        <v>12</v>
      </c>
      <c r="AD9" s="7" t="s">
        <v>13</v>
      </c>
      <c r="AE9" s="7" t="s">
        <v>14</v>
      </c>
      <c r="AF9" s="7" t="s">
        <v>591</v>
      </c>
      <c r="AG9" s="7" t="s">
        <v>592</v>
      </c>
      <c r="AH9" s="23" t="s">
        <v>8</v>
      </c>
      <c r="AI9" s="23" t="s">
        <v>9</v>
      </c>
      <c r="AJ9" s="23" t="s">
        <v>10</v>
      </c>
      <c r="AK9" s="23" t="s">
        <v>11</v>
      </c>
      <c r="AL9" s="23" t="s">
        <v>12</v>
      </c>
      <c r="AM9" s="23" t="s">
        <v>13</v>
      </c>
      <c r="AN9" s="23" t="s">
        <v>14</v>
      </c>
      <c r="AO9" s="23" t="s">
        <v>591</v>
      </c>
      <c r="AP9" s="23" t="s">
        <v>592</v>
      </c>
      <c r="AQ9" s="23" t="s">
        <v>8</v>
      </c>
      <c r="AR9" s="23" t="s">
        <v>9</v>
      </c>
      <c r="AS9" s="23" t="s">
        <v>10</v>
      </c>
      <c r="AT9" s="23" t="s">
        <v>11</v>
      </c>
      <c r="AU9" s="23" t="s">
        <v>12</v>
      </c>
      <c r="AV9" s="23" t="s">
        <v>13</v>
      </c>
      <c r="AW9" s="23" t="s">
        <v>14</v>
      </c>
      <c r="AX9" s="23" t="s">
        <v>591</v>
      </c>
      <c r="AY9" s="23" t="s">
        <v>592</v>
      </c>
      <c r="AZ9" s="23" t="s">
        <v>8</v>
      </c>
      <c r="BA9" s="23" t="s">
        <v>9</v>
      </c>
      <c r="BB9" s="23" t="s">
        <v>10</v>
      </c>
      <c r="BC9" s="23" t="s">
        <v>11</v>
      </c>
      <c r="BD9" s="23" t="s">
        <v>12</v>
      </c>
      <c r="BE9" s="23" t="s">
        <v>13</v>
      </c>
      <c r="BF9" s="23" t="s">
        <v>14</v>
      </c>
      <c r="BG9" s="23" t="s">
        <v>591</v>
      </c>
      <c r="BH9" s="23" t="s">
        <v>592</v>
      </c>
      <c r="BI9" s="23" t="s">
        <v>8</v>
      </c>
      <c r="BJ9" s="23" t="s">
        <v>9</v>
      </c>
      <c r="BK9" s="23" t="s">
        <v>10</v>
      </c>
      <c r="BL9" s="23" t="s">
        <v>11</v>
      </c>
      <c r="BM9" s="23" t="s">
        <v>12</v>
      </c>
      <c r="BN9" s="23" t="s">
        <v>13</v>
      </c>
      <c r="BO9" s="23" t="s">
        <v>14</v>
      </c>
      <c r="BP9" s="23" t="s">
        <v>591</v>
      </c>
      <c r="BQ9" s="23" t="s">
        <v>592</v>
      </c>
      <c r="BR9" s="23" t="s">
        <v>8</v>
      </c>
      <c r="BS9" s="23" t="s">
        <v>9</v>
      </c>
      <c r="BT9" s="23" t="s">
        <v>10</v>
      </c>
      <c r="BU9" s="23" t="s">
        <v>11</v>
      </c>
      <c r="BV9" s="23" t="s">
        <v>12</v>
      </c>
      <c r="BW9" s="23" t="s">
        <v>13</v>
      </c>
      <c r="BX9" s="23" t="s">
        <v>14</v>
      </c>
      <c r="BY9" s="23" t="s">
        <v>591</v>
      </c>
      <c r="BZ9" s="23" t="s">
        <v>592</v>
      </c>
      <c r="CA9" s="23" t="s">
        <v>8</v>
      </c>
      <c r="CB9" s="23" t="s">
        <v>9</v>
      </c>
      <c r="CC9" s="23" t="s">
        <v>10</v>
      </c>
      <c r="CD9" s="23" t="s">
        <v>11</v>
      </c>
      <c r="CE9" s="23" t="s">
        <v>12</v>
      </c>
      <c r="CF9" s="23" t="s">
        <v>13</v>
      </c>
      <c r="CG9" s="23" t="s">
        <v>14</v>
      </c>
      <c r="CH9" s="23" t="s">
        <v>591</v>
      </c>
      <c r="CI9" s="23" t="s">
        <v>592</v>
      </c>
      <c r="CJ9" s="23" t="s">
        <v>8</v>
      </c>
      <c r="CK9" s="23" t="s">
        <v>9</v>
      </c>
      <c r="CL9" s="23" t="s">
        <v>10</v>
      </c>
      <c r="CM9" s="23" t="s">
        <v>11</v>
      </c>
      <c r="CN9" s="23" t="s">
        <v>12</v>
      </c>
      <c r="CO9" s="23" t="s">
        <v>13</v>
      </c>
      <c r="CP9" s="23" t="s">
        <v>14</v>
      </c>
    </row>
    <row r="10" spans="1:94" ht="99.75" customHeight="1" x14ac:dyDescent="0.25">
      <c r="A10" s="14">
        <v>1</v>
      </c>
      <c r="B10" s="16" t="s">
        <v>28</v>
      </c>
      <c r="C10" s="16" t="s">
        <v>29</v>
      </c>
      <c r="D10" s="14" t="s">
        <v>19</v>
      </c>
      <c r="E10" s="14" t="s">
        <v>30</v>
      </c>
      <c r="F10" s="14">
        <v>1</v>
      </c>
      <c r="G10" s="63" t="s">
        <v>329</v>
      </c>
      <c r="H10" s="63">
        <v>5480000</v>
      </c>
      <c r="I10" s="62">
        <f>+H10*0.19</f>
        <v>1041200</v>
      </c>
      <c r="J10" s="62">
        <f>+H10*1.19</f>
        <v>6521200</v>
      </c>
      <c r="K10" s="62">
        <f>+F10*J10</f>
        <v>6521200</v>
      </c>
      <c r="L10" s="65" t="s">
        <v>239</v>
      </c>
      <c r="M10" s="65" t="s">
        <v>317</v>
      </c>
      <c r="N10" s="84" t="s">
        <v>594</v>
      </c>
      <c r="O10" s="84"/>
      <c r="P10" s="30" t="s">
        <v>200</v>
      </c>
      <c r="Q10" s="37">
        <v>5100000</v>
      </c>
      <c r="R10" s="37">
        <f>+Q10*0.19</f>
        <v>969000</v>
      </c>
      <c r="S10" s="37">
        <f>+Q10*1.19</f>
        <v>6069000</v>
      </c>
      <c r="T10" s="37">
        <f>+F10*S10</f>
        <v>6069000</v>
      </c>
      <c r="U10" s="30" t="s">
        <v>239</v>
      </c>
      <c r="V10" s="30" t="s">
        <v>240</v>
      </c>
      <c r="W10" s="86" t="s">
        <v>594</v>
      </c>
      <c r="X10" s="86"/>
      <c r="Y10" s="31" t="s">
        <v>247</v>
      </c>
      <c r="Z10" s="55">
        <v>4875000</v>
      </c>
      <c r="AA10" s="55">
        <f>+Z10*0.19</f>
        <v>926250</v>
      </c>
      <c r="AB10" s="55">
        <f>+Z10*1.19</f>
        <v>5801250</v>
      </c>
      <c r="AC10" s="55">
        <f>+F10*AB10</f>
        <v>5801250</v>
      </c>
      <c r="AD10" s="31" t="s">
        <v>195</v>
      </c>
      <c r="AE10" s="31" t="s">
        <v>271</v>
      </c>
      <c r="AF10" s="84" t="s">
        <v>594</v>
      </c>
      <c r="AG10" s="84"/>
      <c r="AH10" s="10"/>
      <c r="AI10" s="10"/>
      <c r="AJ10" s="13"/>
      <c r="AK10" s="13"/>
      <c r="AL10" s="13"/>
      <c r="AM10" s="13"/>
      <c r="AN10" s="13"/>
      <c r="AO10" s="86"/>
      <c r="AP10" s="86"/>
      <c r="AQ10" s="33" t="s">
        <v>329</v>
      </c>
      <c r="AR10" s="54">
        <v>5220000</v>
      </c>
      <c r="AS10" s="54">
        <f>+AR10*0.19</f>
        <v>991800</v>
      </c>
      <c r="AT10" s="54">
        <f>+AR10*1.19</f>
        <v>6211800</v>
      </c>
      <c r="AU10" s="54">
        <f t="shared" ref="AU10:AU26" si="0">+F10*AT10</f>
        <v>6211800</v>
      </c>
      <c r="AV10" s="67" t="s">
        <v>239</v>
      </c>
      <c r="AW10" s="67" t="s">
        <v>328</v>
      </c>
      <c r="AX10" s="84" t="s">
        <v>594</v>
      </c>
      <c r="AY10" s="84"/>
      <c r="AZ10" s="33" t="s">
        <v>329</v>
      </c>
      <c r="BA10" s="54">
        <v>4850000</v>
      </c>
      <c r="BB10" s="54">
        <f>+BA10*0.19</f>
        <v>921500</v>
      </c>
      <c r="BC10" s="54">
        <f>+BA10*1.19</f>
        <v>5771500</v>
      </c>
      <c r="BD10" s="54">
        <f t="shared" ref="BD10:BD26" si="1">+F10*BC10</f>
        <v>5771500</v>
      </c>
      <c r="BE10" s="33" t="s">
        <v>399</v>
      </c>
      <c r="BF10" s="33" t="s">
        <v>377</v>
      </c>
      <c r="BG10" s="84" t="s">
        <v>594</v>
      </c>
      <c r="BH10" s="84"/>
      <c r="BI10" s="54" t="s">
        <v>329</v>
      </c>
      <c r="BJ10" s="54">
        <v>5081393.8618925838</v>
      </c>
      <c r="BK10" s="54">
        <f>+BJ10*0.19</f>
        <v>965464.83375959098</v>
      </c>
      <c r="BL10" s="54">
        <f>+BJ10*1.19</f>
        <v>6046858.6956521748</v>
      </c>
      <c r="BM10" s="54">
        <f t="shared" ref="BM10:BM33" si="2">+F10*BL10</f>
        <v>6046858.6956521748</v>
      </c>
      <c r="BN10" s="54" t="s">
        <v>195</v>
      </c>
      <c r="BO10" s="54" t="s">
        <v>426</v>
      </c>
      <c r="BP10" s="85" t="s">
        <v>594</v>
      </c>
      <c r="BQ10" s="85"/>
      <c r="BR10" s="63" t="s">
        <v>329</v>
      </c>
      <c r="BS10" s="63">
        <v>7209100</v>
      </c>
      <c r="BT10" s="63">
        <v>1369729</v>
      </c>
      <c r="BU10" s="63">
        <v>8578829</v>
      </c>
      <c r="BV10" s="63">
        <v>8578829</v>
      </c>
      <c r="BW10" s="63" t="s">
        <v>428</v>
      </c>
      <c r="BX10" s="63" t="s">
        <v>456</v>
      </c>
      <c r="BY10" s="85" t="s">
        <v>594</v>
      </c>
      <c r="BZ10" s="85"/>
      <c r="CA10" s="65" t="s">
        <v>490</v>
      </c>
      <c r="CB10" s="63">
        <v>4900000</v>
      </c>
      <c r="CC10" s="63">
        <f>+CB10*0.19</f>
        <v>931000</v>
      </c>
      <c r="CD10" s="63">
        <f>+CB10*1.19</f>
        <v>5831000</v>
      </c>
      <c r="CE10" s="63">
        <f>+F10*CD10</f>
        <v>5831000</v>
      </c>
      <c r="CF10" s="64" t="s">
        <v>489</v>
      </c>
      <c r="CG10" s="64" t="s">
        <v>196</v>
      </c>
      <c r="CH10" s="86" t="s">
        <v>594</v>
      </c>
      <c r="CI10" s="86"/>
      <c r="CJ10" s="63" t="s">
        <v>329</v>
      </c>
      <c r="CK10" s="63">
        <v>5127000</v>
      </c>
      <c r="CL10" s="63">
        <f>+CK10*0.19</f>
        <v>974130</v>
      </c>
      <c r="CM10" s="63">
        <f>+CK10*1.19</f>
        <v>6101130</v>
      </c>
      <c r="CN10" s="63">
        <f>+F10*CM10</f>
        <v>6101130</v>
      </c>
      <c r="CO10" s="86" t="s">
        <v>195</v>
      </c>
      <c r="CP10" s="86" t="s">
        <v>598</v>
      </c>
    </row>
    <row r="11" spans="1:94" ht="81" customHeight="1" x14ac:dyDescent="0.25">
      <c r="A11" s="14">
        <v>2</v>
      </c>
      <c r="B11" s="16" t="s">
        <v>28</v>
      </c>
      <c r="C11" s="16" t="s">
        <v>31</v>
      </c>
      <c r="D11" s="14" t="s">
        <v>19</v>
      </c>
      <c r="E11" s="14" t="s">
        <v>32</v>
      </c>
      <c r="F11" s="14">
        <v>1</v>
      </c>
      <c r="G11" s="63" t="s">
        <v>429</v>
      </c>
      <c r="H11" s="63">
        <v>9180000</v>
      </c>
      <c r="I11" s="62">
        <f t="shared" ref="I11:I33" si="3">+H11*0.19</f>
        <v>1744200</v>
      </c>
      <c r="J11" s="62">
        <f t="shared" ref="J11:J33" si="4">+H11*1.19</f>
        <v>10924200</v>
      </c>
      <c r="K11" s="62">
        <f t="shared" ref="K11:K33" si="5">+F11*J11</f>
        <v>10924200</v>
      </c>
      <c r="L11" s="65" t="s">
        <v>239</v>
      </c>
      <c r="M11" s="65" t="s">
        <v>317</v>
      </c>
      <c r="N11" s="84" t="s">
        <v>594</v>
      </c>
      <c r="O11" s="84"/>
      <c r="P11" s="30" t="s">
        <v>201</v>
      </c>
      <c r="Q11" s="37">
        <v>8160000</v>
      </c>
      <c r="R11" s="37">
        <f t="shared" ref="R11:R33" si="6">+Q11*0.19</f>
        <v>1550400</v>
      </c>
      <c r="S11" s="37">
        <f t="shared" ref="S11:S33" si="7">+Q11*1.19</f>
        <v>9710400</v>
      </c>
      <c r="T11" s="37">
        <f t="shared" ref="T11:T33" si="8">+F11*S11</f>
        <v>9710400</v>
      </c>
      <c r="U11" s="30" t="s">
        <v>239</v>
      </c>
      <c r="V11" s="30" t="s">
        <v>240</v>
      </c>
      <c r="W11" s="86" t="s">
        <v>594</v>
      </c>
      <c r="X11" s="86"/>
      <c r="Y11" s="31" t="s">
        <v>248</v>
      </c>
      <c r="Z11" s="55">
        <v>7875000</v>
      </c>
      <c r="AA11" s="55">
        <f t="shared" ref="AA11:AA33" si="9">+Z11*0.19</f>
        <v>1496250</v>
      </c>
      <c r="AB11" s="55">
        <f t="shared" ref="AB11:AB33" si="10">+Z11*1.19</f>
        <v>9371250</v>
      </c>
      <c r="AC11" s="55">
        <f t="shared" ref="AC11:AC33" si="11">+F11*AB11</f>
        <v>9371250</v>
      </c>
      <c r="AD11" s="31" t="s">
        <v>195</v>
      </c>
      <c r="AE11" s="31" t="s">
        <v>271</v>
      </c>
      <c r="AF11" s="84" t="s">
        <v>594</v>
      </c>
      <c r="AG11" s="84"/>
      <c r="AH11" s="10"/>
      <c r="AI11" s="10"/>
      <c r="AJ11" s="13"/>
      <c r="AK11" s="13"/>
      <c r="AL11" s="13"/>
      <c r="AM11" s="13"/>
      <c r="AN11" s="13"/>
      <c r="AO11" s="86"/>
      <c r="AP11" s="86"/>
      <c r="AQ11" s="33" t="s">
        <v>330</v>
      </c>
      <c r="AR11" s="54">
        <v>6540000</v>
      </c>
      <c r="AS11" s="54">
        <f t="shared" ref="AS11:AS33" si="12">+AR11*0.19</f>
        <v>1242600</v>
      </c>
      <c r="AT11" s="54">
        <f t="shared" ref="AT11:AT33" si="13">+AR11*1.19</f>
        <v>7782600</v>
      </c>
      <c r="AU11" s="54">
        <f t="shared" si="0"/>
        <v>7782600</v>
      </c>
      <c r="AV11" s="67" t="s">
        <v>239</v>
      </c>
      <c r="AW11" s="67" t="s">
        <v>328</v>
      </c>
      <c r="AX11" s="84" t="s">
        <v>594</v>
      </c>
      <c r="AY11" s="84"/>
      <c r="AZ11" s="33" t="s">
        <v>330</v>
      </c>
      <c r="BA11" s="54">
        <v>8335000</v>
      </c>
      <c r="BB11" s="54">
        <f t="shared" ref="BB11:BB33" si="14">+BA11*0.19</f>
        <v>1583650</v>
      </c>
      <c r="BC11" s="54">
        <f t="shared" ref="BC11:BC33" si="15">+BA11*1.19</f>
        <v>9918650</v>
      </c>
      <c r="BD11" s="54">
        <f t="shared" si="1"/>
        <v>9918650</v>
      </c>
      <c r="BE11" s="33" t="s">
        <v>399</v>
      </c>
      <c r="BF11" s="33" t="s">
        <v>377</v>
      </c>
      <c r="BG11" s="84" t="s">
        <v>594</v>
      </c>
      <c r="BH11" s="84"/>
      <c r="BI11" s="54" t="s">
        <v>429</v>
      </c>
      <c r="BJ11" s="54">
        <v>6733214.673913043</v>
      </c>
      <c r="BK11" s="54">
        <f t="shared" ref="BK11:BK33" si="16">+BJ11*0.19</f>
        <v>1279310.7880434783</v>
      </c>
      <c r="BL11" s="54">
        <f t="shared" ref="BL11:BL33" si="17">+BJ11*1.19</f>
        <v>8012525.4619565206</v>
      </c>
      <c r="BM11" s="54">
        <f t="shared" si="2"/>
        <v>8012525.4619565206</v>
      </c>
      <c r="BN11" s="32" t="s">
        <v>195</v>
      </c>
      <c r="BO11" s="32" t="s">
        <v>426</v>
      </c>
      <c r="BP11" s="86" t="s">
        <v>594</v>
      </c>
      <c r="BQ11" s="86"/>
      <c r="BR11" s="63" t="s">
        <v>429</v>
      </c>
      <c r="BS11" s="63">
        <v>8020500</v>
      </c>
      <c r="BT11" s="63">
        <v>1523895</v>
      </c>
      <c r="BU11" s="63">
        <v>9544395</v>
      </c>
      <c r="BV11" s="63">
        <v>9544395</v>
      </c>
      <c r="BW11" s="63" t="s">
        <v>428</v>
      </c>
      <c r="BX11" s="63" t="s">
        <v>456</v>
      </c>
      <c r="BY11" s="85" t="s">
        <v>594</v>
      </c>
      <c r="BZ11" s="85"/>
      <c r="CA11" s="65" t="s">
        <v>429</v>
      </c>
      <c r="CB11" s="63">
        <v>7080000</v>
      </c>
      <c r="CC11" s="63">
        <f t="shared" ref="CC11:CC31" si="18">+CB11*0.19</f>
        <v>1345200</v>
      </c>
      <c r="CD11" s="63">
        <f t="shared" ref="CD11:CD31" si="19">+CB11*1.19</f>
        <v>8425200</v>
      </c>
      <c r="CE11" s="63">
        <f>+F11*CD11</f>
        <v>8425200</v>
      </c>
      <c r="CF11" s="64" t="s">
        <v>489</v>
      </c>
      <c r="CG11" s="64" t="s">
        <v>196</v>
      </c>
      <c r="CH11" s="86" t="s">
        <v>594</v>
      </c>
      <c r="CI11" s="86"/>
      <c r="CJ11" s="63" t="s">
        <v>502</v>
      </c>
      <c r="CK11" s="63">
        <v>6390000</v>
      </c>
      <c r="CL11" s="63">
        <f t="shared" ref="CL11:CL33" si="20">+CK11*0.19</f>
        <v>1214100</v>
      </c>
      <c r="CM11" s="63">
        <f t="shared" ref="CM11:CM33" si="21">+CK11*1.19</f>
        <v>7604100</v>
      </c>
      <c r="CN11" s="63">
        <f>+F11*CM11</f>
        <v>7604100</v>
      </c>
      <c r="CO11" s="86" t="s">
        <v>195</v>
      </c>
      <c r="CP11" s="86" t="s">
        <v>598</v>
      </c>
    </row>
    <row r="12" spans="1:94" ht="63" customHeight="1" x14ac:dyDescent="0.25">
      <c r="A12" s="14">
        <v>3</v>
      </c>
      <c r="B12" s="16" t="s">
        <v>33</v>
      </c>
      <c r="C12" s="16" t="s">
        <v>34</v>
      </c>
      <c r="D12" s="14" t="s">
        <v>19</v>
      </c>
      <c r="E12" s="14" t="s">
        <v>36</v>
      </c>
      <c r="F12" s="14">
        <v>1</v>
      </c>
      <c r="G12" s="63" t="s">
        <v>554</v>
      </c>
      <c r="H12" s="63">
        <v>1290000</v>
      </c>
      <c r="I12" s="62">
        <f t="shared" si="3"/>
        <v>245100</v>
      </c>
      <c r="J12" s="62">
        <f t="shared" si="4"/>
        <v>1535100</v>
      </c>
      <c r="K12" s="62">
        <f t="shared" si="5"/>
        <v>1535100</v>
      </c>
      <c r="L12" s="65" t="s">
        <v>239</v>
      </c>
      <c r="M12" s="65" t="s">
        <v>317</v>
      </c>
      <c r="N12" s="84" t="s">
        <v>594</v>
      </c>
      <c r="O12" s="84"/>
      <c r="P12" s="30" t="s">
        <v>202</v>
      </c>
      <c r="Q12" s="37">
        <v>516000</v>
      </c>
      <c r="R12" s="37">
        <f t="shared" si="6"/>
        <v>98040</v>
      </c>
      <c r="S12" s="37">
        <f t="shared" si="7"/>
        <v>614040</v>
      </c>
      <c r="T12" s="37">
        <f t="shared" si="8"/>
        <v>614040</v>
      </c>
      <c r="U12" s="30" t="s">
        <v>239</v>
      </c>
      <c r="V12" s="30" t="s">
        <v>240</v>
      </c>
      <c r="W12" s="86" t="s">
        <v>594</v>
      </c>
      <c r="X12" s="86"/>
      <c r="Y12" s="31" t="s">
        <v>249</v>
      </c>
      <c r="Z12" s="55">
        <v>1716000</v>
      </c>
      <c r="AA12" s="55">
        <f t="shared" si="9"/>
        <v>326040</v>
      </c>
      <c r="AB12" s="55">
        <f t="shared" si="10"/>
        <v>2042040</v>
      </c>
      <c r="AC12" s="55">
        <f t="shared" si="11"/>
        <v>2042040</v>
      </c>
      <c r="AD12" s="31" t="s">
        <v>195</v>
      </c>
      <c r="AE12" s="31" t="s">
        <v>271</v>
      </c>
      <c r="AF12" s="84" t="s">
        <v>594</v>
      </c>
      <c r="AG12" s="84"/>
      <c r="AH12" s="10"/>
      <c r="AI12" s="10"/>
      <c r="AJ12" s="13"/>
      <c r="AK12" s="13"/>
      <c r="AL12" s="13"/>
      <c r="AM12" s="13"/>
      <c r="AN12" s="13"/>
      <c r="AO12" s="86"/>
      <c r="AP12" s="86"/>
      <c r="AQ12" s="33" t="s">
        <v>331</v>
      </c>
      <c r="AR12" s="54">
        <v>1030000</v>
      </c>
      <c r="AS12" s="54">
        <f t="shared" si="12"/>
        <v>195700</v>
      </c>
      <c r="AT12" s="54">
        <f t="shared" si="13"/>
        <v>1225700</v>
      </c>
      <c r="AU12" s="54">
        <f t="shared" si="0"/>
        <v>1225700</v>
      </c>
      <c r="AV12" s="67" t="s">
        <v>239</v>
      </c>
      <c r="AW12" s="67" t="s">
        <v>328</v>
      </c>
      <c r="AX12" s="84" t="s">
        <v>594</v>
      </c>
      <c r="AY12" s="84"/>
      <c r="AZ12" s="33" t="s">
        <v>382</v>
      </c>
      <c r="BA12" s="54">
        <v>1345000</v>
      </c>
      <c r="BB12" s="54">
        <f t="shared" si="14"/>
        <v>255550</v>
      </c>
      <c r="BC12" s="54">
        <f t="shared" si="15"/>
        <v>1600550</v>
      </c>
      <c r="BD12" s="54">
        <f t="shared" si="1"/>
        <v>1600550</v>
      </c>
      <c r="BE12" s="33" t="s">
        <v>399</v>
      </c>
      <c r="BF12" s="33" t="s">
        <v>377</v>
      </c>
      <c r="BG12" s="84" t="s">
        <v>594</v>
      </c>
      <c r="BH12" s="84"/>
      <c r="BI12" s="54" t="s">
        <v>430</v>
      </c>
      <c r="BJ12" s="54">
        <v>689402.17391304346</v>
      </c>
      <c r="BK12" s="54">
        <f t="shared" si="16"/>
        <v>130986.41304347826</v>
      </c>
      <c r="BL12" s="54">
        <f t="shared" si="17"/>
        <v>820388.58695652173</v>
      </c>
      <c r="BM12" s="54">
        <f t="shared" si="2"/>
        <v>820388.58695652173</v>
      </c>
      <c r="BN12" s="32" t="s">
        <v>195</v>
      </c>
      <c r="BO12" s="32" t="s">
        <v>426</v>
      </c>
      <c r="BP12" s="86" t="s">
        <v>594</v>
      </c>
      <c r="BQ12" s="86"/>
      <c r="BR12" s="63"/>
      <c r="BS12" s="63"/>
      <c r="BT12" s="63"/>
      <c r="BU12" s="63"/>
      <c r="BV12" s="63"/>
      <c r="BW12" s="63"/>
      <c r="BX12" s="63"/>
      <c r="BY12" s="85"/>
      <c r="BZ12" s="85"/>
      <c r="CA12" s="13"/>
      <c r="CB12" s="13"/>
      <c r="CC12" s="63"/>
      <c r="CD12" s="63"/>
      <c r="CE12" s="63"/>
      <c r="CF12" s="13"/>
      <c r="CG12" s="13"/>
      <c r="CH12" s="13"/>
      <c r="CI12" s="13"/>
      <c r="CJ12" s="63"/>
      <c r="CK12" s="63"/>
      <c r="CL12" s="63"/>
      <c r="CM12" s="63"/>
      <c r="CN12" s="63"/>
      <c r="CO12" s="86"/>
      <c r="CP12" s="86"/>
    </row>
    <row r="13" spans="1:94" ht="30" x14ac:dyDescent="0.25">
      <c r="A13" s="14">
        <v>4</v>
      </c>
      <c r="B13" s="16" t="s">
        <v>37</v>
      </c>
      <c r="C13" s="16" t="s">
        <v>38</v>
      </c>
      <c r="D13" s="14" t="s">
        <v>19</v>
      </c>
      <c r="E13" s="14" t="s">
        <v>32</v>
      </c>
      <c r="F13" s="14">
        <v>1</v>
      </c>
      <c r="G13" s="63" t="s">
        <v>555</v>
      </c>
      <c r="H13" s="63">
        <v>470000</v>
      </c>
      <c r="I13" s="62">
        <f t="shared" si="3"/>
        <v>89300</v>
      </c>
      <c r="J13" s="62">
        <f t="shared" si="4"/>
        <v>559300</v>
      </c>
      <c r="K13" s="62">
        <f t="shared" si="5"/>
        <v>559300</v>
      </c>
      <c r="L13" s="65" t="s">
        <v>239</v>
      </c>
      <c r="M13" s="65" t="s">
        <v>317</v>
      </c>
      <c r="N13" s="84" t="s">
        <v>594</v>
      </c>
      <c r="O13" s="84"/>
      <c r="P13" s="30" t="s">
        <v>201</v>
      </c>
      <c r="Q13" s="37">
        <v>432000</v>
      </c>
      <c r="R13" s="37">
        <f t="shared" si="6"/>
        <v>82080</v>
      </c>
      <c r="S13" s="37">
        <f t="shared" si="7"/>
        <v>514080</v>
      </c>
      <c r="T13" s="37">
        <f t="shared" si="8"/>
        <v>514080</v>
      </c>
      <c r="U13" s="30" t="s">
        <v>239</v>
      </c>
      <c r="V13" s="30" t="s">
        <v>240</v>
      </c>
      <c r="W13" s="86" t="s">
        <v>594</v>
      </c>
      <c r="X13" s="86"/>
      <c r="Y13" s="31" t="s">
        <v>250</v>
      </c>
      <c r="Z13" s="55">
        <v>382500</v>
      </c>
      <c r="AA13" s="55">
        <f t="shared" si="9"/>
        <v>72675</v>
      </c>
      <c r="AB13" s="55">
        <f t="shared" si="10"/>
        <v>455175</v>
      </c>
      <c r="AC13" s="55">
        <f t="shared" si="11"/>
        <v>455175</v>
      </c>
      <c r="AD13" s="31" t="s">
        <v>195</v>
      </c>
      <c r="AE13" s="31" t="s">
        <v>271</v>
      </c>
      <c r="AF13" s="84" t="s">
        <v>594</v>
      </c>
      <c r="AG13" s="84"/>
      <c r="AH13" s="10"/>
      <c r="AI13" s="10"/>
      <c r="AJ13" s="13"/>
      <c r="AK13" s="13"/>
      <c r="AL13" s="13"/>
      <c r="AM13" s="13"/>
      <c r="AN13" s="13"/>
      <c r="AO13" s="86"/>
      <c r="AP13" s="86"/>
      <c r="AQ13" s="33" t="s">
        <v>332</v>
      </c>
      <c r="AR13" s="54">
        <v>444000</v>
      </c>
      <c r="AS13" s="54">
        <f t="shared" si="12"/>
        <v>84360</v>
      </c>
      <c r="AT13" s="54">
        <f t="shared" si="13"/>
        <v>528360</v>
      </c>
      <c r="AU13" s="54">
        <f t="shared" si="0"/>
        <v>528360</v>
      </c>
      <c r="AV13" s="67" t="s">
        <v>239</v>
      </c>
      <c r="AW13" s="67" t="s">
        <v>328</v>
      </c>
      <c r="AX13" s="84" t="s">
        <v>594</v>
      </c>
      <c r="AY13" s="84"/>
      <c r="AZ13" s="33" t="s">
        <v>383</v>
      </c>
      <c r="BA13" s="54">
        <v>490000</v>
      </c>
      <c r="BB13" s="54">
        <f t="shared" si="14"/>
        <v>93100</v>
      </c>
      <c r="BC13" s="54">
        <f t="shared" si="15"/>
        <v>583100</v>
      </c>
      <c r="BD13" s="54">
        <f t="shared" si="1"/>
        <v>583100</v>
      </c>
      <c r="BE13" s="33" t="s">
        <v>399</v>
      </c>
      <c r="BF13" s="33" t="s">
        <v>377</v>
      </c>
      <c r="BG13" s="84" t="s">
        <v>594</v>
      </c>
      <c r="BH13" s="84"/>
      <c r="BI13" s="54" t="s">
        <v>431</v>
      </c>
      <c r="BJ13" s="54">
        <v>400815.21739130432</v>
      </c>
      <c r="BK13" s="54">
        <f t="shared" si="16"/>
        <v>76154.891304347824</v>
      </c>
      <c r="BL13" s="54">
        <f t="shared" si="17"/>
        <v>476970.1086956521</v>
      </c>
      <c r="BM13" s="54">
        <f t="shared" si="2"/>
        <v>476970.1086956521</v>
      </c>
      <c r="BN13" s="32" t="s">
        <v>195</v>
      </c>
      <c r="BO13" s="32" t="s">
        <v>426</v>
      </c>
      <c r="BP13" s="86" t="s">
        <v>594</v>
      </c>
      <c r="BQ13" s="86"/>
      <c r="BR13" s="63" t="s">
        <v>475</v>
      </c>
      <c r="BS13" s="63">
        <v>543500</v>
      </c>
      <c r="BT13" s="63">
        <v>103265</v>
      </c>
      <c r="BU13" s="63">
        <v>646765</v>
      </c>
      <c r="BV13" s="63">
        <v>646765</v>
      </c>
      <c r="BW13" s="63" t="s">
        <v>428</v>
      </c>
      <c r="BX13" s="63" t="s">
        <v>456</v>
      </c>
      <c r="BY13" s="85" t="s">
        <v>594</v>
      </c>
      <c r="BZ13" s="85"/>
      <c r="CA13" s="63" t="s">
        <v>38</v>
      </c>
      <c r="CB13" s="63">
        <v>487000</v>
      </c>
      <c r="CC13" s="63">
        <f t="shared" si="18"/>
        <v>92530</v>
      </c>
      <c r="CD13" s="63">
        <f t="shared" si="19"/>
        <v>579530</v>
      </c>
      <c r="CE13" s="63">
        <f>+F13*CD13</f>
        <v>579530</v>
      </c>
      <c r="CF13" s="64" t="s">
        <v>489</v>
      </c>
      <c r="CG13" s="64" t="s">
        <v>196</v>
      </c>
      <c r="CH13" s="86" t="s">
        <v>594</v>
      </c>
      <c r="CI13" s="86"/>
      <c r="CJ13" s="63" t="s">
        <v>475</v>
      </c>
      <c r="CK13" s="63">
        <v>437000</v>
      </c>
      <c r="CL13" s="63">
        <f t="shared" si="20"/>
        <v>83030</v>
      </c>
      <c r="CM13" s="63">
        <f t="shared" si="21"/>
        <v>520030</v>
      </c>
      <c r="CN13" s="63">
        <f t="shared" ref="CN13:CN25" si="22">+F13*CM13</f>
        <v>520030</v>
      </c>
      <c r="CO13" s="86" t="s">
        <v>195</v>
      </c>
      <c r="CP13" s="86" t="s">
        <v>599</v>
      </c>
    </row>
    <row r="14" spans="1:94" ht="60" x14ac:dyDescent="0.25">
      <c r="A14" s="14">
        <v>5</v>
      </c>
      <c r="B14" s="16" t="s">
        <v>37</v>
      </c>
      <c r="C14" s="16" t="s">
        <v>39</v>
      </c>
      <c r="D14" s="14" t="s">
        <v>19</v>
      </c>
      <c r="E14" s="14" t="s">
        <v>32</v>
      </c>
      <c r="F14" s="14">
        <v>1</v>
      </c>
      <c r="G14" s="63" t="s">
        <v>556</v>
      </c>
      <c r="H14" s="63">
        <v>4740000</v>
      </c>
      <c r="I14" s="62">
        <f t="shared" si="3"/>
        <v>900600</v>
      </c>
      <c r="J14" s="62">
        <f t="shared" si="4"/>
        <v>5640600</v>
      </c>
      <c r="K14" s="62">
        <f t="shared" si="5"/>
        <v>5640600</v>
      </c>
      <c r="L14" s="65" t="s">
        <v>239</v>
      </c>
      <c r="M14" s="65" t="s">
        <v>317</v>
      </c>
      <c r="N14" s="84" t="s">
        <v>594</v>
      </c>
      <c r="O14" s="84"/>
      <c r="P14" s="30" t="s">
        <v>201</v>
      </c>
      <c r="Q14" s="37">
        <v>1560000</v>
      </c>
      <c r="R14" s="37">
        <f t="shared" si="6"/>
        <v>296400</v>
      </c>
      <c r="S14" s="37">
        <f t="shared" si="7"/>
        <v>1856400</v>
      </c>
      <c r="T14" s="37">
        <f t="shared" si="8"/>
        <v>1856400</v>
      </c>
      <c r="U14" s="30" t="s">
        <v>239</v>
      </c>
      <c r="V14" s="30" t="s">
        <v>240</v>
      </c>
      <c r="W14" s="86" t="s">
        <v>594</v>
      </c>
      <c r="X14" s="86"/>
      <c r="Y14" s="31" t="s">
        <v>251</v>
      </c>
      <c r="Z14" s="55">
        <v>1182000</v>
      </c>
      <c r="AA14" s="55">
        <f t="shared" si="9"/>
        <v>224580</v>
      </c>
      <c r="AB14" s="55">
        <f t="shared" si="10"/>
        <v>1406580</v>
      </c>
      <c r="AC14" s="55">
        <f t="shared" si="11"/>
        <v>1406580</v>
      </c>
      <c r="AD14" s="31" t="s">
        <v>195</v>
      </c>
      <c r="AE14" s="31" t="s">
        <v>271</v>
      </c>
      <c r="AF14" s="84" t="s">
        <v>594</v>
      </c>
      <c r="AG14" s="84"/>
      <c r="AH14" s="10"/>
      <c r="AI14" s="10"/>
      <c r="AJ14" s="13"/>
      <c r="AK14" s="13"/>
      <c r="AL14" s="13"/>
      <c r="AM14" s="13"/>
      <c r="AN14" s="13"/>
      <c r="AO14" s="86"/>
      <c r="AP14" s="86"/>
      <c r="AQ14" s="33" t="s">
        <v>332</v>
      </c>
      <c r="AR14" s="54">
        <v>1656000</v>
      </c>
      <c r="AS14" s="54">
        <f t="shared" si="12"/>
        <v>314640</v>
      </c>
      <c r="AT14" s="54">
        <f t="shared" si="13"/>
        <v>1970640</v>
      </c>
      <c r="AU14" s="54">
        <f t="shared" si="0"/>
        <v>1970640</v>
      </c>
      <c r="AV14" s="67" t="s">
        <v>239</v>
      </c>
      <c r="AW14" s="67" t="s">
        <v>328</v>
      </c>
      <c r="AX14" s="84" t="s">
        <v>594</v>
      </c>
      <c r="AY14" s="84"/>
      <c r="AZ14" s="33" t="s">
        <v>384</v>
      </c>
      <c r="BA14" s="54">
        <v>1965000</v>
      </c>
      <c r="BB14" s="54">
        <f t="shared" si="14"/>
        <v>373350</v>
      </c>
      <c r="BC14" s="54">
        <f t="shared" si="15"/>
        <v>2338350</v>
      </c>
      <c r="BD14" s="54">
        <f t="shared" si="1"/>
        <v>2338350</v>
      </c>
      <c r="BE14" s="33" t="s">
        <v>399</v>
      </c>
      <c r="BF14" s="33" t="s">
        <v>377</v>
      </c>
      <c r="BG14" s="84" t="s">
        <v>594</v>
      </c>
      <c r="BH14" s="84"/>
      <c r="BI14" s="54" t="s">
        <v>432</v>
      </c>
      <c r="BJ14" s="54">
        <v>1600054.3478260869</v>
      </c>
      <c r="BK14" s="54">
        <f t="shared" si="16"/>
        <v>304010.32608695654</v>
      </c>
      <c r="BL14" s="54">
        <f t="shared" si="17"/>
        <v>1904064.6739130435</v>
      </c>
      <c r="BM14" s="54">
        <f t="shared" si="2"/>
        <v>1904064.6739130435</v>
      </c>
      <c r="BN14" s="32" t="s">
        <v>195</v>
      </c>
      <c r="BO14" s="32" t="s">
        <v>426</v>
      </c>
      <c r="BP14" s="86" t="s">
        <v>594</v>
      </c>
      <c r="BQ14" s="86"/>
      <c r="BR14" s="63" t="s">
        <v>476</v>
      </c>
      <c r="BS14" s="63">
        <v>2549000</v>
      </c>
      <c r="BT14" s="63">
        <v>484310</v>
      </c>
      <c r="BU14" s="63">
        <v>3033310</v>
      </c>
      <c r="BV14" s="63">
        <v>3033310</v>
      </c>
      <c r="BW14" s="63" t="s">
        <v>428</v>
      </c>
      <c r="BX14" s="63" t="s">
        <v>456</v>
      </c>
      <c r="BY14" s="85" t="s">
        <v>594</v>
      </c>
      <c r="BZ14" s="85"/>
      <c r="CA14" s="63" t="s">
        <v>39</v>
      </c>
      <c r="CB14" s="63">
        <v>2290000</v>
      </c>
      <c r="CC14" s="63">
        <f t="shared" si="18"/>
        <v>435100</v>
      </c>
      <c r="CD14" s="63">
        <f t="shared" si="19"/>
        <v>2725100</v>
      </c>
      <c r="CE14" s="63">
        <f>+F14*CD14</f>
        <v>2725100</v>
      </c>
      <c r="CF14" s="64" t="s">
        <v>489</v>
      </c>
      <c r="CG14" s="64" t="s">
        <v>196</v>
      </c>
      <c r="CH14" s="86" t="s">
        <v>594</v>
      </c>
      <c r="CI14" s="86"/>
      <c r="CJ14" s="63" t="s">
        <v>476</v>
      </c>
      <c r="CK14" s="63">
        <v>1607000</v>
      </c>
      <c r="CL14" s="63">
        <f t="shared" si="20"/>
        <v>305330</v>
      </c>
      <c r="CM14" s="63">
        <f t="shared" si="21"/>
        <v>1912330</v>
      </c>
      <c r="CN14" s="63">
        <f t="shared" si="22"/>
        <v>1912330</v>
      </c>
      <c r="CO14" s="86" t="s">
        <v>195</v>
      </c>
      <c r="CP14" s="86" t="s">
        <v>497</v>
      </c>
    </row>
    <row r="15" spans="1:94" ht="60" x14ac:dyDescent="0.25">
      <c r="A15" s="14">
        <v>6</v>
      </c>
      <c r="B15" s="16" t="s">
        <v>37</v>
      </c>
      <c r="C15" s="16" t="s">
        <v>40</v>
      </c>
      <c r="D15" s="14" t="s">
        <v>19</v>
      </c>
      <c r="E15" s="14" t="s">
        <v>41</v>
      </c>
      <c r="F15" s="14">
        <v>1</v>
      </c>
      <c r="G15" s="63" t="s">
        <v>557</v>
      </c>
      <c r="H15" s="63">
        <v>3960000</v>
      </c>
      <c r="I15" s="62">
        <f t="shared" si="3"/>
        <v>752400</v>
      </c>
      <c r="J15" s="62">
        <f t="shared" si="4"/>
        <v>4712400</v>
      </c>
      <c r="K15" s="62">
        <f t="shared" si="5"/>
        <v>4712400</v>
      </c>
      <c r="L15" s="65" t="s">
        <v>239</v>
      </c>
      <c r="M15" s="65" t="s">
        <v>317</v>
      </c>
      <c r="N15" s="84" t="s">
        <v>594</v>
      </c>
      <c r="O15" s="84"/>
      <c r="P15" s="30" t="s">
        <v>203</v>
      </c>
      <c r="Q15" s="37">
        <v>3540000</v>
      </c>
      <c r="R15" s="37">
        <f t="shared" si="6"/>
        <v>672600</v>
      </c>
      <c r="S15" s="37">
        <f t="shared" si="7"/>
        <v>4212600</v>
      </c>
      <c r="T15" s="37">
        <f t="shared" si="8"/>
        <v>4212600</v>
      </c>
      <c r="U15" s="30" t="s">
        <v>239</v>
      </c>
      <c r="V15" s="30" t="s">
        <v>240</v>
      </c>
      <c r="W15" s="86" t="s">
        <v>594</v>
      </c>
      <c r="X15" s="86"/>
      <c r="Y15" s="31" t="s">
        <v>252</v>
      </c>
      <c r="Z15" s="55">
        <v>2295000</v>
      </c>
      <c r="AA15" s="55">
        <f t="shared" si="9"/>
        <v>436050</v>
      </c>
      <c r="AB15" s="55">
        <f t="shared" si="10"/>
        <v>2731050</v>
      </c>
      <c r="AC15" s="55">
        <f t="shared" si="11"/>
        <v>2731050</v>
      </c>
      <c r="AD15" s="31" t="s">
        <v>195</v>
      </c>
      <c r="AE15" s="31" t="s">
        <v>271</v>
      </c>
      <c r="AF15" s="84" t="s">
        <v>594</v>
      </c>
      <c r="AG15" s="84"/>
      <c r="AH15" s="10"/>
      <c r="AI15" s="10"/>
      <c r="AJ15" s="13"/>
      <c r="AK15" s="13"/>
      <c r="AL15" s="13"/>
      <c r="AM15" s="13"/>
      <c r="AN15" s="13"/>
      <c r="AO15" s="86"/>
      <c r="AP15" s="86"/>
      <c r="AQ15" s="33" t="s">
        <v>333</v>
      </c>
      <c r="AR15" s="54">
        <v>2940000</v>
      </c>
      <c r="AS15" s="54">
        <f t="shared" si="12"/>
        <v>558600</v>
      </c>
      <c r="AT15" s="54">
        <f t="shared" si="13"/>
        <v>3498600</v>
      </c>
      <c r="AU15" s="54">
        <f t="shared" si="0"/>
        <v>3498600</v>
      </c>
      <c r="AV15" s="67" t="s">
        <v>239</v>
      </c>
      <c r="AW15" s="67" t="s">
        <v>328</v>
      </c>
      <c r="AX15" s="84" t="s">
        <v>594</v>
      </c>
      <c r="AY15" s="84"/>
      <c r="AZ15" s="33" t="s">
        <v>385</v>
      </c>
      <c r="BA15" s="54">
        <v>3469000</v>
      </c>
      <c r="BB15" s="54">
        <f t="shared" si="14"/>
        <v>659110</v>
      </c>
      <c r="BC15" s="54">
        <f t="shared" si="15"/>
        <v>4128110</v>
      </c>
      <c r="BD15" s="54">
        <f t="shared" si="1"/>
        <v>4128110</v>
      </c>
      <c r="BE15" s="33" t="s">
        <v>399</v>
      </c>
      <c r="BF15" s="33" t="s">
        <v>377</v>
      </c>
      <c r="BG15" s="84" t="s">
        <v>594</v>
      </c>
      <c r="BH15" s="84"/>
      <c r="BI15" s="54" t="s">
        <v>433</v>
      </c>
      <c r="BJ15" s="54">
        <v>2882663.0434782607</v>
      </c>
      <c r="BK15" s="54">
        <f t="shared" si="16"/>
        <v>547705.97826086951</v>
      </c>
      <c r="BL15" s="54">
        <f t="shared" si="17"/>
        <v>3430369.0217391299</v>
      </c>
      <c r="BM15" s="54">
        <f t="shared" si="2"/>
        <v>3430369.0217391299</v>
      </c>
      <c r="BN15" s="32" t="s">
        <v>195</v>
      </c>
      <c r="BO15" s="32" t="s">
        <v>426</v>
      </c>
      <c r="BP15" s="86" t="s">
        <v>594</v>
      </c>
      <c r="BQ15" s="86"/>
      <c r="BR15" s="63"/>
      <c r="BS15" s="63"/>
      <c r="BT15" s="63"/>
      <c r="BU15" s="63"/>
      <c r="BV15" s="63"/>
      <c r="BW15" s="63"/>
      <c r="BX15" s="63"/>
      <c r="BY15" s="85"/>
      <c r="BZ15" s="85"/>
      <c r="CA15" s="13"/>
      <c r="CB15" s="13"/>
      <c r="CC15" s="63"/>
      <c r="CD15" s="63"/>
      <c r="CE15" s="63"/>
      <c r="CF15" s="13"/>
      <c r="CG15" s="13"/>
      <c r="CH15" s="13"/>
      <c r="CI15" s="13"/>
      <c r="CJ15" s="63" t="s">
        <v>503</v>
      </c>
      <c r="CK15" s="63">
        <v>2887000</v>
      </c>
      <c r="CL15" s="63">
        <f t="shared" si="20"/>
        <v>548530</v>
      </c>
      <c r="CM15" s="63">
        <f t="shared" si="21"/>
        <v>3435530</v>
      </c>
      <c r="CN15" s="63">
        <f t="shared" si="22"/>
        <v>3435530</v>
      </c>
      <c r="CO15" s="86" t="s">
        <v>195</v>
      </c>
      <c r="CP15" s="86" t="s">
        <v>497</v>
      </c>
    </row>
    <row r="16" spans="1:94" ht="105" x14ac:dyDescent="0.25">
      <c r="A16" s="14">
        <v>7</v>
      </c>
      <c r="B16" s="16" t="s">
        <v>42</v>
      </c>
      <c r="C16" s="16" t="s">
        <v>43</v>
      </c>
      <c r="D16" s="14" t="s">
        <v>19</v>
      </c>
      <c r="E16" s="14" t="s">
        <v>44</v>
      </c>
      <c r="F16" s="14">
        <v>1</v>
      </c>
      <c r="G16" s="63" t="s">
        <v>558</v>
      </c>
      <c r="H16" s="63">
        <v>490000</v>
      </c>
      <c r="I16" s="62">
        <f t="shared" si="3"/>
        <v>93100</v>
      </c>
      <c r="J16" s="62">
        <f t="shared" si="4"/>
        <v>583100</v>
      </c>
      <c r="K16" s="62">
        <f t="shared" si="5"/>
        <v>583100</v>
      </c>
      <c r="L16" s="65" t="s">
        <v>239</v>
      </c>
      <c r="M16" s="65" t="s">
        <v>317</v>
      </c>
      <c r="N16" s="84" t="s">
        <v>594</v>
      </c>
      <c r="O16" s="84"/>
      <c r="P16" s="30" t="s">
        <v>204</v>
      </c>
      <c r="Q16" s="37">
        <v>420000</v>
      </c>
      <c r="R16" s="37">
        <f t="shared" si="6"/>
        <v>79800</v>
      </c>
      <c r="S16" s="37">
        <f t="shared" si="7"/>
        <v>499800</v>
      </c>
      <c r="T16" s="37">
        <f t="shared" si="8"/>
        <v>499800</v>
      </c>
      <c r="U16" s="30" t="s">
        <v>239</v>
      </c>
      <c r="V16" s="30" t="s">
        <v>240</v>
      </c>
      <c r="W16" s="86" t="s">
        <v>594</v>
      </c>
      <c r="X16" s="86"/>
      <c r="Y16" s="31" t="s">
        <v>253</v>
      </c>
      <c r="Z16" s="55">
        <v>600000</v>
      </c>
      <c r="AA16" s="55">
        <f t="shared" si="9"/>
        <v>114000</v>
      </c>
      <c r="AB16" s="55">
        <f t="shared" si="10"/>
        <v>714000</v>
      </c>
      <c r="AC16" s="55">
        <f t="shared" si="11"/>
        <v>714000</v>
      </c>
      <c r="AD16" s="31" t="s">
        <v>195</v>
      </c>
      <c r="AE16" s="31" t="s">
        <v>271</v>
      </c>
      <c r="AF16" s="84" t="s">
        <v>594</v>
      </c>
      <c r="AG16" s="84"/>
      <c r="AH16" s="10"/>
      <c r="AI16" s="10"/>
      <c r="AJ16" s="13"/>
      <c r="AK16" s="13"/>
      <c r="AL16" s="13"/>
      <c r="AM16" s="13"/>
      <c r="AN16" s="13"/>
      <c r="AO16" s="86"/>
      <c r="AP16" s="86"/>
      <c r="AQ16" s="33" t="s">
        <v>334</v>
      </c>
      <c r="AR16" s="54">
        <v>456000</v>
      </c>
      <c r="AS16" s="54">
        <f t="shared" si="12"/>
        <v>86640</v>
      </c>
      <c r="AT16" s="54">
        <f t="shared" si="13"/>
        <v>542640</v>
      </c>
      <c r="AU16" s="54">
        <f t="shared" si="0"/>
        <v>542640</v>
      </c>
      <c r="AV16" s="67" t="s">
        <v>239</v>
      </c>
      <c r="AW16" s="67" t="s">
        <v>328</v>
      </c>
      <c r="AX16" s="84" t="s">
        <v>594</v>
      </c>
      <c r="AY16" s="84"/>
      <c r="AZ16" s="33" t="s">
        <v>386</v>
      </c>
      <c r="BA16" s="54">
        <v>665000</v>
      </c>
      <c r="BB16" s="54">
        <f t="shared" si="14"/>
        <v>126350</v>
      </c>
      <c r="BC16" s="54">
        <f t="shared" si="15"/>
        <v>791350</v>
      </c>
      <c r="BD16" s="54">
        <f t="shared" si="1"/>
        <v>791350</v>
      </c>
      <c r="BE16" s="33" t="s">
        <v>399</v>
      </c>
      <c r="BF16" s="33" t="s">
        <v>377</v>
      </c>
      <c r="BG16" s="84" t="s">
        <v>594</v>
      </c>
      <c r="BH16" s="84"/>
      <c r="BI16" s="54" t="s">
        <v>434</v>
      </c>
      <c r="BJ16" s="54">
        <v>288586.95652173914</v>
      </c>
      <c r="BK16" s="54">
        <f t="shared" si="16"/>
        <v>54831.52173913044</v>
      </c>
      <c r="BL16" s="54">
        <f t="shared" si="17"/>
        <v>343418.47826086957</v>
      </c>
      <c r="BM16" s="54">
        <f t="shared" si="2"/>
        <v>343418.47826086957</v>
      </c>
      <c r="BN16" s="32" t="s">
        <v>195</v>
      </c>
      <c r="BO16" s="32" t="s">
        <v>426</v>
      </c>
      <c r="BP16" s="86" t="s">
        <v>594</v>
      </c>
      <c r="BQ16" s="86"/>
      <c r="BR16" s="63"/>
      <c r="BS16" s="63"/>
      <c r="BT16" s="63"/>
      <c r="BU16" s="63"/>
      <c r="BV16" s="63"/>
      <c r="BW16" s="63"/>
      <c r="BX16" s="63"/>
      <c r="BY16" s="85"/>
      <c r="BZ16" s="85"/>
      <c r="CA16" s="13"/>
      <c r="CB16" s="13"/>
      <c r="CC16" s="63"/>
      <c r="CD16" s="63"/>
      <c r="CE16" s="63"/>
      <c r="CF16" s="13"/>
      <c r="CG16" s="13"/>
      <c r="CH16" s="13"/>
      <c r="CI16" s="13"/>
      <c r="CJ16" s="63" t="s">
        <v>504</v>
      </c>
      <c r="CK16" s="63">
        <v>457000</v>
      </c>
      <c r="CL16" s="63">
        <f t="shared" si="20"/>
        <v>86830</v>
      </c>
      <c r="CM16" s="63">
        <f t="shared" si="21"/>
        <v>543830</v>
      </c>
      <c r="CN16" s="63">
        <f t="shared" si="22"/>
        <v>543830</v>
      </c>
      <c r="CO16" s="86" t="s">
        <v>195</v>
      </c>
      <c r="CP16" s="86" t="s">
        <v>497</v>
      </c>
    </row>
    <row r="17" spans="1:94" ht="30" x14ac:dyDescent="0.25">
      <c r="A17" s="14">
        <v>8</v>
      </c>
      <c r="B17" s="16" t="s">
        <v>45</v>
      </c>
      <c r="C17" s="16" t="s">
        <v>46</v>
      </c>
      <c r="D17" s="14" t="s">
        <v>19</v>
      </c>
      <c r="E17" s="14" t="s">
        <v>47</v>
      </c>
      <c r="F17" s="14">
        <v>1</v>
      </c>
      <c r="G17" s="63" t="s">
        <v>559</v>
      </c>
      <c r="H17" s="63">
        <v>140000</v>
      </c>
      <c r="I17" s="62">
        <f t="shared" si="3"/>
        <v>26600</v>
      </c>
      <c r="J17" s="62">
        <f t="shared" si="4"/>
        <v>166600</v>
      </c>
      <c r="K17" s="62">
        <f t="shared" si="5"/>
        <v>166600</v>
      </c>
      <c r="L17" s="65" t="s">
        <v>239</v>
      </c>
      <c r="M17" s="65" t="s">
        <v>317</v>
      </c>
      <c r="N17" s="84" t="s">
        <v>594</v>
      </c>
      <c r="O17" s="84"/>
      <c r="P17" s="30" t="s">
        <v>205</v>
      </c>
      <c r="Q17" s="37">
        <v>60000</v>
      </c>
      <c r="R17" s="37">
        <f t="shared" si="6"/>
        <v>11400</v>
      </c>
      <c r="S17" s="37">
        <f t="shared" si="7"/>
        <v>71400</v>
      </c>
      <c r="T17" s="37">
        <f t="shared" si="8"/>
        <v>71400</v>
      </c>
      <c r="U17" s="30" t="s">
        <v>239</v>
      </c>
      <c r="V17" s="30" t="s">
        <v>240</v>
      </c>
      <c r="W17" s="86" t="s">
        <v>594</v>
      </c>
      <c r="X17" s="86"/>
      <c r="Y17" s="31" t="s">
        <v>254</v>
      </c>
      <c r="Z17" s="55">
        <v>153000</v>
      </c>
      <c r="AA17" s="55">
        <f t="shared" si="9"/>
        <v>29070</v>
      </c>
      <c r="AB17" s="55">
        <f t="shared" si="10"/>
        <v>182070</v>
      </c>
      <c r="AC17" s="55">
        <f t="shared" si="11"/>
        <v>182070</v>
      </c>
      <c r="AD17" s="31" t="s">
        <v>272</v>
      </c>
      <c r="AE17" s="31" t="s">
        <v>271</v>
      </c>
      <c r="AF17" s="84" t="s">
        <v>594</v>
      </c>
      <c r="AG17" s="84"/>
      <c r="AH17" s="10"/>
      <c r="AI17" s="10"/>
      <c r="AJ17" s="13"/>
      <c r="AK17" s="13"/>
      <c r="AL17" s="13"/>
      <c r="AM17" s="13"/>
      <c r="AN17" s="13"/>
      <c r="AO17" s="86"/>
      <c r="AP17" s="86"/>
      <c r="AQ17" s="33" t="s">
        <v>335</v>
      </c>
      <c r="AR17" s="54">
        <v>83000</v>
      </c>
      <c r="AS17" s="54">
        <f t="shared" si="12"/>
        <v>15770</v>
      </c>
      <c r="AT17" s="54">
        <f t="shared" si="13"/>
        <v>98770</v>
      </c>
      <c r="AU17" s="54">
        <f t="shared" si="0"/>
        <v>98770</v>
      </c>
      <c r="AV17" s="67" t="s">
        <v>239</v>
      </c>
      <c r="AW17" s="67" t="s">
        <v>328</v>
      </c>
      <c r="AX17" s="84" t="s">
        <v>594</v>
      </c>
      <c r="AY17" s="84"/>
      <c r="AZ17" s="33" t="s">
        <v>387</v>
      </c>
      <c r="BA17" s="54">
        <v>129000</v>
      </c>
      <c r="BB17" s="54">
        <f t="shared" si="14"/>
        <v>24510</v>
      </c>
      <c r="BC17" s="54">
        <f t="shared" si="15"/>
        <v>153510</v>
      </c>
      <c r="BD17" s="54">
        <f t="shared" si="1"/>
        <v>153510</v>
      </c>
      <c r="BE17" s="33" t="s">
        <v>399</v>
      </c>
      <c r="BF17" s="33" t="s">
        <v>377</v>
      </c>
      <c r="BG17" s="84" t="s">
        <v>594</v>
      </c>
      <c r="BH17" s="84"/>
      <c r="BI17" s="54" t="s">
        <v>435</v>
      </c>
      <c r="BJ17" s="54">
        <v>116916.33175009135</v>
      </c>
      <c r="BK17" s="54">
        <f t="shared" si="16"/>
        <v>22214.103032517356</v>
      </c>
      <c r="BL17" s="54">
        <f t="shared" si="17"/>
        <v>139130.4347826087</v>
      </c>
      <c r="BM17" s="54">
        <f t="shared" si="2"/>
        <v>139130.4347826087</v>
      </c>
      <c r="BN17" s="32" t="s">
        <v>195</v>
      </c>
      <c r="BO17" s="32" t="s">
        <v>426</v>
      </c>
      <c r="BP17" s="86" t="s">
        <v>594</v>
      </c>
      <c r="BQ17" s="86"/>
      <c r="BR17" s="63"/>
      <c r="BS17" s="63"/>
      <c r="BT17" s="63"/>
      <c r="BU17" s="63"/>
      <c r="BV17" s="63"/>
      <c r="BW17" s="63"/>
      <c r="BX17" s="63"/>
      <c r="BY17" s="85"/>
      <c r="BZ17" s="85"/>
      <c r="CA17" s="13"/>
      <c r="CB17" s="13"/>
      <c r="CC17" s="63"/>
      <c r="CD17" s="63"/>
      <c r="CE17" s="63"/>
      <c r="CF17" s="13"/>
      <c r="CG17" s="13"/>
      <c r="CH17" s="13"/>
      <c r="CI17" s="13"/>
      <c r="CJ17" s="63" t="s">
        <v>505</v>
      </c>
      <c r="CK17" s="63">
        <v>127000</v>
      </c>
      <c r="CL17" s="63">
        <f t="shared" si="20"/>
        <v>24130</v>
      </c>
      <c r="CM17" s="63">
        <f t="shared" si="21"/>
        <v>151130</v>
      </c>
      <c r="CN17" s="63">
        <f t="shared" si="22"/>
        <v>151130</v>
      </c>
      <c r="CO17" s="86" t="s">
        <v>195</v>
      </c>
      <c r="CP17" s="86" t="s">
        <v>314</v>
      </c>
    </row>
    <row r="18" spans="1:94" ht="60" x14ac:dyDescent="0.25">
      <c r="A18" s="14">
        <v>9</v>
      </c>
      <c r="B18" s="16" t="s">
        <v>48</v>
      </c>
      <c r="C18" s="16" t="s">
        <v>49</v>
      </c>
      <c r="D18" s="14" t="s">
        <v>19</v>
      </c>
      <c r="E18" s="14" t="s">
        <v>50</v>
      </c>
      <c r="F18" s="14">
        <v>1</v>
      </c>
      <c r="G18" s="63" t="s">
        <v>560</v>
      </c>
      <c r="H18" s="63">
        <v>7390000</v>
      </c>
      <c r="I18" s="62">
        <f t="shared" si="3"/>
        <v>1404100</v>
      </c>
      <c r="J18" s="62">
        <f t="shared" si="4"/>
        <v>8794100</v>
      </c>
      <c r="K18" s="62">
        <f t="shared" si="5"/>
        <v>8794100</v>
      </c>
      <c r="L18" s="65" t="s">
        <v>239</v>
      </c>
      <c r="M18" s="65" t="s">
        <v>317</v>
      </c>
      <c r="N18" s="84"/>
      <c r="O18" s="84" t="s">
        <v>595</v>
      </c>
      <c r="P18" s="30" t="s">
        <v>206</v>
      </c>
      <c r="Q18" s="37">
        <v>1140000</v>
      </c>
      <c r="R18" s="37">
        <f t="shared" si="6"/>
        <v>216600</v>
      </c>
      <c r="S18" s="37">
        <f t="shared" si="7"/>
        <v>1356600</v>
      </c>
      <c r="T18" s="37">
        <f t="shared" si="8"/>
        <v>1356600</v>
      </c>
      <c r="U18" s="30" t="s">
        <v>239</v>
      </c>
      <c r="V18" s="30" t="s">
        <v>240</v>
      </c>
      <c r="W18" s="86" t="s">
        <v>594</v>
      </c>
      <c r="X18" s="86"/>
      <c r="Y18" s="31" t="s">
        <v>255</v>
      </c>
      <c r="Z18" s="55">
        <v>1700000</v>
      </c>
      <c r="AA18" s="55">
        <f t="shared" si="9"/>
        <v>323000</v>
      </c>
      <c r="AB18" s="55">
        <f t="shared" si="10"/>
        <v>2023000</v>
      </c>
      <c r="AC18" s="55">
        <f t="shared" si="11"/>
        <v>2023000</v>
      </c>
      <c r="AD18" s="31" t="s">
        <v>273</v>
      </c>
      <c r="AE18" s="31" t="s">
        <v>271</v>
      </c>
      <c r="AF18" s="84" t="s">
        <v>594</v>
      </c>
      <c r="AG18" s="84"/>
      <c r="AH18" s="10"/>
      <c r="AI18" s="10"/>
      <c r="AJ18" s="13"/>
      <c r="AK18" s="13"/>
      <c r="AL18" s="13"/>
      <c r="AM18" s="13"/>
      <c r="AN18" s="13"/>
      <c r="AO18" s="86"/>
      <c r="AP18" s="86"/>
      <c r="AQ18" s="33" t="s">
        <v>336</v>
      </c>
      <c r="AR18" s="54">
        <v>198000</v>
      </c>
      <c r="AS18" s="54">
        <f t="shared" si="12"/>
        <v>37620</v>
      </c>
      <c r="AT18" s="54">
        <f t="shared" si="13"/>
        <v>235620</v>
      </c>
      <c r="AU18" s="54">
        <f t="shared" si="0"/>
        <v>235620</v>
      </c>
      <c r="AV18" s="67" t="s">
        <v>239</v>
      </c>
      <c r="AW18" s="67" t="s">
        <v>328</v>
      </c>
      <c r="AX18" s="84"/>
      <c r="AY18" s="84" t="s">
        <v>596</v>
      </c>
      <c r="AZ18" s="33" t="s">
        <v>388</v>
      </c>
      <c r="BA18" s="54">
        <v>1390000</v>
      </c>
      <c r="BB18" s="54">
        <f t="shared" si="14"/>
        <v>264100</v>
      </c>
      <c r="BC18" s="54">
        <f t="shared" si="15"/>
        <v>1654100</v>
      </c>
      <c r="BD18" s="54">
        <f t="shared" si="1"/>
        <v>1654100</v>
      </c>
      <c r="BE18" s="33" t="s">
        <v>399</v>
      </c>
      <c r="BF18" s="33" t="s">
        <v>377</v>
      </c>
      <c r="BG18" s="84"/>
      <c r="BH18" s="84" t="s">
        <v>597</v>
      </c>
      <c r="BI18" s="54" t="s">
        <v>436</v>
      </c>
      <c r="BJ18" s="54">
        <v>972826.08695652173</v>
      </c>
      <c r="BK18" s="54">
        <f t="shared" si="16"/>
        <v>184836.95652173914</v>
      </c>
      <c r="BL18" s="54">
        <f t="shared" si="17"/>
        <v>1157663.0434782607</v>
      </c>
      <c r="BM18" s="54">
        <f t="shared" si="2"/>
        <v>1157663.0434782607</v>
      </c>
      <c r="BN18" s="32" t="s">
        <v>195</v>
      </c>
      <c r="BO18" s="32" t="s">
        <v>426</v>
      </c>
      <c r="BP18" s="86" t="s">
        <v>594</v>
      </c>
      <c r="BQ18" s="86"/>
      <c r="BR18" s="63"/>
      <c r="BS18" s="63"/>
      <c r="BT18" s="63"/>
      <c r="BU18" s="63"/>
      <c r="BV18" s="63"/>
      <c r="BW18" s="63"/>
      <c r="BX18" s="63"/>
      <c r="BY18" s="85"/>
      <c r="BZ18" s="85"/>
      <c r="CA18" s="13"/>
      <c r="CB18" s="13"/>
      <c r="CC18" s="63"/>
      <c r="CD18" s="63"/>
      <c r="CE18" s="63"/>
      <c r="CF18" s="13"/>
      <c r="CG18" s="13"/>
      <c r="CH18" s="13"/>
      <c r="CI18" s="13"/>
      <c r="CJ18" s="63" t="s">
        <v>50</v>
      </c>
      <c r="CK18" s="63">
        <v>1313000</v>
      </c>
      <c r="CL18" s="63">
        <f t="shared" si="20"/>
        <v>249470</v>
      </c>
      <c r="CM18" s="63">
        <f t="shared" si="21"/>
        <v>1562470</v>
      </c>
      <c r="CN18" s="63">
        <f t="shared" si="22"/>
        <v>1562470</v>
      </c>
      <c r="CO18" s="86" t="s">
        <v>195</v>
      </c>
      <c r="CP18" s="86" t="s">
        <v>314</v>
      </c>
    </row>
    <row r="19" spans="1:94" ht="30" x14ac:dyDescent="0.25">
      <c r="A19" s="14">
        <v>10</v>
      </c>
      <c r="B19" s="16" t="s">
        <v>45</v>
      </c>
      <c r="C19" s="16" t="s">
        <v>51</v>
      </c>
      <c r="D19" s="14" t="s">
        <v>19</v>
      </c>
      <c r="E19" s="14" t="s">
        <v>52</v>
      </c>
      <c r="F19" s="14">
        <v>1</v>
      </c>
      <c r="G19" s="63" t="s">
        <v>561</v>
      </c>
      <c r="H19" s="63">
        <v>640000</v>
      </c>
      <c r="I19" s="62">
        <f t="shared" si="3"/>
        <v>121600</v>
      </c>
      <c r="J19" s="62">
        <f t="shared" si="4"/>
        <v>761600</v>
      </c>
      <c r="K19" s="62">
        <f t="shared" si="5"/>
        <v>761600</v>
      </c>
      <c r="L19" s="65" t="s">
        <v>239</v>
      </c>
      <c r="M19" s="65" t="s">
        <v>317</v>
      </c>
      <c r="N19" s="84" t="s">
        <v>594</v>
      </c>
      <c r="O19" s="84"/>
      <c r="P19" s="30" t="s">
        <v>207</v>
      </c>
      <c r="Q19" s="37">
        <v>540000</v>
      </c>
      <c r="R19" s="37">
        <f t="shared" si="6"/>
        <v>102600</v>
      </c>
      <c r="S19" s="37">
        <f t="shared" si="7"/>
        <v>642600</v>
      </c>
      <c r="T19" s="37">
        <f t="shared" si="8"/>
        <v>642600</v>
      </c>
      <c r="U19" s="30" t="s">
        <v>239</v>
      </c>
      <c r="V19" s="30" t="s">
        <v>240</v>
      </c>
      <c r="W19" s="86" t="s">
        <v>594</v>
      </c>
      <c r="X19" s="86"/>
      <c r="Y19" s="31" t="s">
        <v>256</v>
      </c>
      <c r="Z19" s="55">
        <v>624000</v>
      </c>
      <c r="AA19" s="55">
        <f t="shared" si="9"/>
        <v>118560</v>
      </c>
      <c r="AB19" s="55">
        <f t="shared" si="10"/>
        <v>742560</v>
      </c>
      <c r="AC19" s="55">
        <f t="shared" si="11"/>
        <v>742560</v>
      </c>
      <c r="AD19" s="31" t="s">
        <v>272</v>
      </c>
      <c r="AE19" s="31" t="s">
        <v>271</v>
      </c>
      <c r="AF19" s="84" t="s">
        <v>594</v>
      </c>
      <c r="AG19" s="84"/>
      <c r="AH19" s="10"/>
      <c r="AI19" s="10"/>
      <c r="AJ19" s="13"/>
      <c r="AK19" s="13"/>
      <c r="AL19" s="13"/>
      <c r="AM19" s="13"/>
      <c r="AN19" s="13"/>
      <c r="AO19" s="86"/>
      <c r="AP19" s="86"/>
      <c r="AQ19" s="33" t="s">
        <v>337</v>
      </c>
      <c r="AR19" s="54">
        <v>590000</v>
      </c>
      <c r="AS19" s="54">
        <f t="shared" si="12"/>
        <v>112100</v>
      </c>
      <c r="AT19" s="54">
        <f t="shared" si="13"/>
        <v>702100</v>
      </c>
      <c r="AU19" s="54">
        <f t="shared" si="0"/>
        <v>702100</v>
      </c>
      <c r="AV19" s="67" t="s">
        <v>239</v>
      </c>
      <c r="AW19" s="67" t="s">
        <v>328</v>
      </c>
      <c r="AX19" s="84" t="s">
        <v>594</v>
      </c>
      <c r="AY19" s="84"/>
      <c r="AZ19" s="33" t="s">
        <v>389</v>
      </c>
      <c r="BA19" s="54">
        <v>735000</v>
      </c>
      <c r="BB19" s="54">
        <f t="shared" si="14"/>
        <v>139650</v>
      </c>
      <c r="BC19" s="54">
        <f t="shared" si="15"/>
        <v>874650</v>
      </c>
      <c r="BD19" s="54">
        <f t="shared" si="1"/>
        <v>874650</v>
      </c>
      <c r="BE19" s="33" t="s">
        <v>399</v>
      </c>
      <c r="BF19" s="33" t="s">
        <v>377</v>
      </c>
      <c r="BG19" s="84" t="s">
        <v>594</v>
      </c>
      <c r="BH19" s="84"/>
      <c r="BI19" s="54" t="s">
        <v>437</v>
      </c>
      <c r="BJ19" s="54">
        <v>474972.59773474606</v>
      </c>
      <c r="BK19" s="54">
        <f t="shared" si="16"/>
        <v>90244.793569601752</v>
      </c>
      <c r="BL19" s="54">
        <f t="shared" si="17"/>
        <v>565217.39130434778</v>
      </c>
      <c r="BM19" s="54">
        <f t="shared" si="2"/>
        <v>565217.39130434778</v>
      </c>
      <c r="BN19" s="32" t="s">
        <v>195</v>
      </c>
      <c r="BO19" s="32" t="s">
        <v>426</v>
      </c>
      <c r="BP19" s="86" t="s">
        <v>594</v>
      </c>
      <c r="BQ19" s="86"/>
      <c r="BR19" s="63"/>
      <c r="BS19" s="63"/>
      <c r="BT19" s="63"/>
      <c r="BU19" s="63"/>
      <c r="BV19" s="63"/>
      <c r="BW19" s="63"/>
      <c r="BX19" s="63"/>
      <c r="BY19" s="85"/>
      <c r="BZ19" s="85"/>
      <c r="CA19" s="13"/>
      <c r="CB19" s="13"/>
      <c r="CC19" s="63"/>
      <c r="CD19" s="63"/>
      <c r="CE19" s="63"/>
      <c r="CF19" s="13"/>
      <c r="CG19" s="13"/>
      <c r="CH19" s="13"/>
      <c r="CI19" s="13"/>
      <c r="CJ19" s="63" t="s">
        <v>506</v>
      </c>
      <c r="CK19" s="63">
        <v>577000</v>
      </c>
      <c r="CL19" s="63">
        <f t="shared" si="20"/>
        <v>109630</v>
      </c>
      <c r="CM19" s="63">
        <f t="shared" si="21"/>
        <v>686630</v>
      </c>
      <c r="CN19" s="63">
        <f t="shared" si="22"/>
        <v>686630</v>
      </c>
      <c r="CO19" s="86" t="s">
        <v>195</v>
      </c>
      <c r="CP19" s="86" t="s">
        <v>314</v>
      </c>
    </row>
    <row r="20" spans="1:94" ht="75" x14ac:dyDescent="0.25">
      <c r="A20" s="14">
        <v>11</v>
      </c>
      <c r="B20" s="16" t="s">
        <v>42</v>
      </c>
      <c r="C20" s="16" t="s">
        <v>53</v>
      </c>
      <c r="D20" s="14" t="s">
        <v>19</v>
      </c>
      <c r="E20" s="14" t="s">
        <v>54</v>
      </c>
      <c r="F20" s="14">
        <v>1</v>
      </c>
      <c r="G20" s="63" t="s">
        <v>562</v>
      </c>
      <c r="H20" s="63">
        <v>140000</v>
      </c>
      <c r="I20" s="62">
        <f t="shared" si="3"/>
        <v>26600</v>
      </c>
      <c r="J20" s="62">
        <f t="shared" si="4"/>
        <v>166600</v>
      </c>
      <c r="K20" s="62">
        <f t="shared" si="5"/>
        <v>166600</v>
      </c>
      <c r="L20" s="65" t="s">
        <v>239</v>
      </c>
      <c r="M20" s="65" t="s">
        <v>317</v>
      </c>
      <c r="N20" s="84" t="s">
        <v>594</v>
      </c>
      <c r="O20" s="84"/>
      <c r="P20" s="30" t="s">
        <v>208</v>
      </c>
      <c r="Q20" s="37">
        <v>144000</v>
      </c>
      <c r="R20" s="37">
        <f t="shared" si="6"/>
        <v>27360</v>
      </c>
      <c r="S20" s="37">
        <f t="shared" si="7"/>
        <v>171360</v>
      </c>
      <c r="T20" s="37">
        <f t="shared" si="8"/>
        <v>171360</v>
      </c>
      <c r="U20" s="30" t="s">
        <v>239</v>
      </c>
      <c r="V20" s="30" t="s">
        <v>240</v>
      </c>
      <c r="W20" s="86" t="s">
        <v>594</v>
      </c>
      <c r="X20" s="86"/>
      <c r="Y20" s="31" t="s">
        <v>257</v>
      </c>
      <c r="Z20" s="55">
        <v>199000</v>
      </c>
      <c r="AA20" s="55">
        <f t="shared" si="9"/>
        <v>37810</v>
      </c>
      <c r="AB20" s="55">
        <f t="shared" si="10"/>
        <v>236810</v>
      </c>
      <c r="AC20" s="55">
        <f t="shared" si="11"/>
        <v>236810</v>
      </c>
      <c r="AD20" s="31" t="s">
        <v>195</v>
      </c>
      <c r="AE20" s="31" t="s">
        <v>271</v>
      </c>
      <c r="AF20" s="84" t="s">
        <v>594</v>
      </c>
      <c r="AG20" s="84"/>
      <c r="AH20" s="10"/>
      <c r="AI20" s="10"/>
      <c r="AJ20" s="13"/>
      <c r="AK20" s="13"/>
      <c r="AL20" s="13"/>
      <c r="AM20" s="13"/>
      <c r="AN20" s="13"/>
      <c r="AO20" s="86"/>
      <c r="AP20" s="86"/>
      <c r="AQ20" s="33" t="s">
        <v>338</v>
      </c>
      <c r="AR20" s="54">
        <v>198000</v>
      </c>
      <c r="AS20" s="54">
        <f t="shared" si="12"/>
        <v>37620</v>
      </c>
      <c r="AT20" s="54">
        <f t="shared" si="13"/>
        <v>235620</v>
      </c>
      <c r="AU20" s="54">
        <f t="shared" si="0"/>
        <v>235620</v>
      </c>
      <c r="AV20" s="67" t="s">
        <v>239</v>
      </c>
      <c r="AW20" s="67" t="s">
        <v>328</v>
      </c>
      <c r="AX20" s="84" t="s">
        <v>594</v>
      </c>
      <c r="AY20" s="84"/>
      <c r="AZ20" s="33" t="s">
        <v>390</v>
      </c>
      <c r="BA20" s="54">
        <v>165000</v>
      </c>
      <c r="BB20" s="54">
        <f t="shared" si="14"/>
        <v>31350</v>
      </c>
      <c r="BC20" s="54">
        <f t="shared" si="15"/>
        <v>196350</v>
      </c>
      <c r="BD20" s="54">
        <f t="shared" si="1"/>
        <v>196350</v>
      </c>
      <c r="BE20" s="33" t="s">
        <v>399</v>
      </c>
      <c r="BF20" s="33" t="s">
        <v>377</v>
      </c>
      <c r="BG20" s="84" t="s">
        <v>594</v>
      </c>
      <c r="BH20" s="84"/>
      <c r="BI20" s="54" t="s">
        <v>438</v>
      </c>
      <c r="BJ20" s="54">
        <v>82115.454877603217</v>
      </c>
      <c r="BK20" s="54">
        <f t="shared" si="16"/>
        <v>15601.936426744611</v>
      </c>
      <c r="BL20" s="54">
        <f t="shared" si="17"/>
        <v>97717.391304347824</v>
      </c>
      <c r="BM20" s="54">
        <f t="shared" si="2"/>
        <v>97717.391304347824</v>
      </c>
      <c r="BN20" s="32" t="s">
        <v>195</v>
      </c>
      <c r="BO20" s="32" t="s">
        <v>426</v>
      </c>
      <c r="BP20" s="86" t="s">
        <v>594</v>
      </c>
      <c r="BQ20" s="86"/>
      <c r="BR20" s="63"/>
      <c r="BS20" s="63"/>
      <c r="BT20" s="63"/>
      <c r="BU20" s="63"/>
      <c r="BV20" s="63"/>
      <c r="BW20" s="63"/>
      <c r="BX20" s="63"/>
      <c r="BY20" s="85"/>
      <c r="BZ20" s="85"/>
      <c r="CA20" s="13"/>
      <c r="CB20" s="13"/>
      <c r="CC20" s="63"/>
      <c r="CD20" s="63"/>
      <c r="CE20" s="63"/>
      <c r="CF20" s="13"/>
      <c r="CG20" s="13"/>
      <c r="CH20" s="13"/>
      <c r="CI20" s="13"/>
      <c r="CJ20" s="63" t="s">
        <v>507</v>
      </c>
      <c r="CK20" s="63">
        <v>105000</v>
      </c>
      <c r="CL20" s="63">
        <f t="shared" si="20"/>
        <v>19950</v>
      </c>
      <c r="CM20" s="63">
        <f t="shared" si="21"/>
        <v>124950</v>
      </c>
      <c r="CN20" s="63">
        <f t="shared" si="22"/>
        <v>124950</v>
      </c>
      <c r="CO20" s="86" t="s">
        <v>195</v>
      </c>
      <c r="CP20" s="86" t="s">
        <v>314</v>
      </c>
    </row>
    <row r="21" spans="1:94" ht="60" x14ac:dyDescent="0.25">
      <c r="A21" s="14">
        <v>12</v>
      </c>
      <c r="B21" s="16" t="s">
        <v>55</v>
      </c>
      <c r="C21" s="16" t="s">
        <v>56</v>
      </c>
      <c r="D21" s="14" t="s">
        <v>19</v>
      </c>
      <c r="E21" s="14" t="s">
        <v>57</v>
      </c>
      <c r="F21" s="14">
        <v>1</v>
      </c>
      <c r="G21" s="63" t="s">
        <v>57</v>
      </c>
      <c r="H21" s="63">
        <v>260000</v>
      </c>
      <c r="I21" s="62">
        <f t="shared" si="3"/>
        <v>49400</v>
      </c>
      <c r="J21" s="62">
        <f t="shared" si="4"/>
        <v>309400</v>
      </c>
      <c r="K21" s="62">
        <f t="shared" si="5"/>
        <v>309400</v>
      </c>
      <c r="L21" s="65" t="s">
        <v>239</v>
      </c>
      <c r="M21" s="65" t="s">
        <v>317</v>
      </c>
      <c r="N21" s="84" t="s">
        <v>594</v>
      </c>
      <c r="O21" s="84"/>
      <c r="P21" s="30" t="s">
        <v>209</v>
      </c>
      <c r="Q21" s="37">
        <v>606000</v>
      </c>
      <c r="R21" s="37">
        <f t="shared" si="6"/>
        <v>115140</v>
      </c>
      <c r="S21" s="37">
        <f t="shared" si="7"/>
        <v>721140</v>
      </c>
      <c r="T21" s="37">
        <f t="shared" si="8"/>
        <v>721140</v>
      </c>
      <c r="U21" s="30" t="s">
        <v>239</v>
      </c>
      <c r="V21" s="30" t="s">
        <v>240</v>
      </c>
      <c r="W21" s="86" t="s">
        <v>594</v>
      </c>
      <c r="X21" s="86"/>
      <c r="Y21" s="31" t="s">
        <v>258</v>
      </c>
      <c r="Z21" s="55">
        <v>195000</v>
      </c>
      <c r="AA21" s="55">
        <f t="shared" si="9"/>
        <v>37050</v>
      </c>
      <c r="AB21" s="55">
        <f t="shared" si="10"/>
        <v>232050</v>
      </c>
      <c r="AC21" s="55">
        <f t="shared" si="11"/>
        <v>232050</v>
      </c>
      <c r="AD21" s="31" t="s">
        <v>195</v>
      </c>
      <c r="AE21" s="31" t="s">
        <v>271</v>
      </c>
      <c r="AF21" s="84" t="s">
        <v>594</v>
      </c>
      <c r="AG21" s="84"/>
      <c r="AH21" s="10"/>
      <c r="AI21" s="10"/>
      <c r="AJ21" s="13"/>
      <c r="AK21" s="13"/>
      <c r="AL21" s="13"/>
      <c r="AM21" s="13"/>
      <c r="AN21" s="13"/>
      <c r="AO21" s="86"/>
      <c r="AP21" s="86"/>
      <c r="AQ21" s="33" t="s">
        <v>339</v>
      </c>
      <c r="AR21" s="54">
        <v>192000</v>
      </c>
      <c r="AS21" s="54">
        <f t="shared" si="12"/>
        <v>36480</v>
      </c>
      <c r="AT21" s="54">
        <f t="shared" si="13"/>
        <v>228480</v>
      </c>
      <c r="AU21" s="54">
        <f t="shared" si="0"/>
        <v>228480</v>
      </c>
      <c r="AV21" s="67" t="s">
        <v>239</v>
      </c>
      <c r="AW21" s="67" t="s">
        <v>328</v>
      </c>
      <c r="AX21" s="84" t="s">
        <v>594</v>
      </c>
      <c r="AY21" s="84"/>
      <c r="AZ21" s="33" t="s">
        <v>391</v>
      </c>
      <c r="BA21" s="54">
        <v>265000</v>
      </c>
      <c r="BB21" s="54">
        <f t="shared" si="14"/>
        <v>50350</v>
      </c>
      <c r="BC21" s="54">
        <f t="shared" si="15"/>
        <v>315350</v>
      </c>
      <c r="BD21" s="54">
        <f t="shared" si="1"/>
        <v>315350</v>
      </c>
      <c r="BE21" s="33" t="s">
        <v>399</v>
      </c>
      <c r="BF21" s="33" t="s">
        <v>377</v>
      </c>
      <c r="BG21" s="84" t="s">
        <v>594</v>
      </c>
      <c r="BH21" s="84"/>
      <c r="BI21" s="54" t="s">
        <v>439</v>
      </c>
      <c r="BJ21" s="54">
        <v>219126.78114724151</v>
      </c>
      <c r="BK21" s="54">
        <f t="shared" si="16"/>
        <v>41634.088417975887</v>
      </c>
      <c r="BL21" s="54">
        <f t="shared" si="17"/>
        <v>260760.86956521738</v>
      </c>
      <c r="BM21" s="54">
        <f t="shared" si="2"/>
        <v>260760.86956521738</v>
      </c>
      <c r="BN21" s="32" t="s">
        <v>195</v>
      </c>
      <c r="BO21" s="32" t="s">
        <v>426</v>
      </c>
      <c r="BP21" s="84"/>
      <c r="BQ21" s="84" t="s">
        <v>597</v>
      </c>
      <c r="BR21" s="63"/>
      <c r="BS21" s="63"/>
      <c r="BT21" s="63"/>
      <c r="BU21" s="63"/>
      <c r="BV21" s="63"/>
      <c r="BW21" s="63"/>
      <c r="BX21" s="63"/>
      <c r="BY21" s="85"/>
      <c r="BZ21" s="85"/>
      <c r="CA21" s="13"/>
      <c r="CB21" s="13"/>
      <c r="CC21" s="63"/>
      <c r="CD21" s="63"/>
      <c r="CE21" s="63"/>
      <c r="CF21" s="13"/>
      <c r="CG21" s="13"/>
      <c r="CH21" s="13"/>
      <c r="CI21" s="13"/>
      <c r="CJ21" s="63" t="s">
        <v>57</v>
      </c>
      <c r="CK21" s="63">
        <v>197000</v>
      </c>
      <c r="CL21" s="63">
        <f t="shared" si="20"/>
        <v>37430</v>
      </c>
      <c r="CM21" s="63">
        <f t="shared" si="21"/>
        <v>234430</v>
      </c>
      <c r="CN21" s="63">
        <f t="shared" si="22"/>
        <v>234430</v>
      </c>
      <c r="CO21" s="86" t="s">
        <v>195</v>
      </c>
      <c r="CP21" s="86" t="s">
        <v>314</v>
      </c>
    </row>
    <row r="22" spans="1:94" ht="90" x14ac:dyDescent="0.25">
      <c r="A22" s="14">
        <v>13</v>
      </c>
      <c r="B22" s="16" t="s">
        <v>58</v>
      </c>
      <c r="C22" s="16" t="s">
        <v>59</v>
      </c>
      <c r="D22" s="14" t="s">
        <v>19</v>
      </c>
      <c r="E22" s="14" t="s">
        <v>60</v>
      </c>
      <c r="F22" s="14">
        <v>1</v>
      </c>
      <c r="G22" s="63" t="s">
        <v>563</v>
      </c>
      <c r="H22" s="63">
        <v>940000</v>
      </c>
      <c r="I22" s="62">
        <f t="shared" si="3"/>
        <v>178600</v>
      </c>
      <c r="J22" s="62">
        <f t="shared" si="4"/>
        <v>1118600</v>
      </c>
      <c r="K22" s="62">
        <f t="shared" si="5"/>
        <v>1118600</v>
      </c>
      <c r="L22" s="65" t="s">
        <v>239</v>
      </c>
      <c r="M22" s="65" t="s">
        <v>317</v>
      </c>
      <c r="N22" s="84" t="s">
        <v>594</v>
      </c>
      <c r="O22" s="84"/>
      <c r="P22" s="30" t="s">
        <v>210</v>
      </c>
      <c r="Q22" s="37">
        <v>1044000</v>
      </c>
      <c r="R22" s="37">
        <f t="shared" si="6"/>
        <v>198360</v>
      </c>
      <c r="S22" s="37">
        <f t="shared" si="7"/>
        <v>1242360</v>
      </c>
      <c r="T22" s="37">
        <f t="shared" si="8"/>
        <v>1242360</v>
      </c>
      <c r="U22" s="30" t="s">
        <v>239</v>
      </c>
      <c r="V22" s="30" t="s">
        <v>240</v>
      </c>
      <c r="W22" s="86" t="s">
        <v>594</v>
      </c>
      <c r="X22" s="86"/>
      <c r="Y22" s="31" t="s">
        <v>259</v>
      </c>
      <c r="Z22" s="55">
        <v>896000</v>
      </c>
      <c r="AA22" s="55">
        <f t="shared" si="9"/>
        <v>170240</v>
      </c>
      <c r="AB22" s="55">
        <f t="shared" si="10"/>
        <v>1066240</v>
      </c>
      <c r="AC22" s="55">
        <f t="shared" si="11"/>
        <v>1066240</v>
      </c>
      <c r="AD22" s="31" t="s">
        <v>273</v>
      </c>
      <c r="AE22" s="31" t="s">
        <v>271</v>
      </c>
      <c r="AF22" s="84" t="s">
        <v>594</v>
      </c>
      <c r="AG22" s="84"/>
      <c r="AH22" s="10"/>
      <c r="AI22" s="10"/>
      <c r="AJ22" s="13"/>
      <c r="AK22" s="13"/>
      <c r="AL22" s="13"/>
      <c r="AM22" s="13"/>
      <c r="AN22" s="13"/>
      <c r="AO22" s="86"/>
      <c r="AP22" s="86"/>
      <c r="AQ22" s="33" t="s">
        <v>340</v>
      </c>
      <c r="AR22" s="54">
        <v>1790000</v>
      </c>
      <c r="AS22" s="54">
        <f t="shared" si="12"/>
        <v>340100</v>
      </c>
      <c r="AT22" s="54">
        <f t="shared" si="13"/>
        <v>2130100</v>
      </c>
      <c r="AU22" s="54">
        <f t="shared" si="0"/>
        <v>2130100</v>
      </c>
      <c r="AV22" s="67" t="s">
        <v>239</v>
      </c>
      <c r="AW22" s="67" t="s">
        <v>328</v>
      </c>
      <c r="AX22" s="84"/>
      <c r="AY22" s="84" t="s">
        <v>596</v>
      </c>
      <c r="AZ22" s="33" t="s">
        <v>392</v>
      </c>
      <c r="BA22" s="54">
        <v>855000</v>
      </c>
      <c r="BB22" s="54">
        <f t="shared" si="14"/>
        <v>162450</v>
      </c>
      <c r="BC22" s="54">
        <f t="shared" si="15"/>
        <v>1017450</v>
      </c>
      <c r="BD22" s="54">
        <f t="shared" si="1"/>
        <v>1017450</v>
      </c>
      <c r="BE22" s="33" t="s">
        <v>399</v>
      </c>
      <c r="BF22" s="33" t="s">
        <v>377</v>
      </c>
      <c r="BG22" s="84" t="s">
        <v>594</v>
      </c>
      <c r="BH22" s="84"/>
      <c r="BI22" s="54" t="s">
        <v>440</v>
      </c>
      <c r="BJ22" s="54">
        <v>822067.95761782979</v>
      </c>
      <c r="BK22" s="54">
        <f t="shared" si="16"/>
        <v>156192.91194738765</v>
      </c>
      <c r="BL22" s="54">
        <f t="shared" si="17"/>
        <v>978260.86956521741</v>
      </c>
      <c r="BM22" s="54">
        <f t="shared" si="2"/>
        <v>978260.86956521741</v>
      </c>
      <c r="BN22" s="32" t="s">
        <v>195</v>
      </c>
      <c r="BO22" s="32" t="s">
        <v>426</v>
      </c>
      <c r="BP22" s="86" t="s">
        <v>594</v>
      </c>
      <c r="BQ22" s="86"/>
      <c r="BR22" s="63"/>
      <c r="BS22" s="63"/>
      <c r="BT22" s="63"/>
      <c r="BU22" s="63"/>
      <c r="BV22" s="63"/>
      <c r="BW22" s="63"/>
      <c r="BX22" s="63"/>
      <c r="BY22" s="85"/>
      <c r="BZ22" s="85"/>
      <c r="CA22" s="63" t="s">
        <v>491</v>
      </c>
      <c r="CB22" s="63">
        <v>1050000</v>
      </c>
      <c r="CC22" s="63">
        <f t="shared" si="18"/>
        <v>199500</v>
      </c>
      <c r="CD22" s="63">
        <f t="shared" si="19"/>
        <v>1249500</v>
      </c>
      <c r="CE22" s="63">
        <f>+F22*CD22</f>
        <v>1249500</v>
      </c>
      <c r="CF22" s="65" t="s">
        <v>489</v>
      </c>
      <c r="CG22" s="65" t="s">
        <v>328</v>
      </c>
      <c r="CH22" s="84" t="s">
        <v>594</v>
      </c>
      <c r="CI22" s="84"/>
      <c r="CJ22" s="63" t="s">
        <v>508</v>
      </c>
      <c r="CK22" s="63">
        <v>927000</v>
      </c>
      <c r="CL22" s="63">
        <f t="shared" si="20"/>
        <v>176130</v>
      </c>
      <c r="CM22" s="63">
        <f t="shared" si="21"/>
        <v>1103130</v>
      </c>
      <c r="CN22" s="63">
        <f t="shared" si="22"/>
        <v>1103130</v>
      </c>
      <c r="CO22" s="86" t="s">
        <v>195</v>
      </c>
      <c r="CP22" s="86" t="s">
        <v>314</v>
      </c>
    </row>
    <row r="23" spans="1:94" ht="30" x14ac:dyDescent="0.25">
      <c r="A23" s="14">
        <v>14</v>
      </c>
      <c r="B23" s="16" t="s">
        <v>61</v>
      </c>
      <c r="C23" s="16" t="s">
        <v>62</v>
      </c>
      <c r="D23" s="14" t="s">
        <v>19</v>
      </c>
      <c r="E23" s="14" t="s">
        <v>63</v>
      </c>
      <c r="F23" s="14">
        <v>8</v>
      </c>
      <c r="G23" s="63" t="s">
        <v>564</v>
      </c>
      <c r="H23" s="63">
        <v>498000</v>
      </c>
      <c r="I23" s="62">
        <f t="shared" si="3"/>
        <v>94620</v>
      </c>
      <c r="J23" s="62">
        <f t="shared" si="4"/>
        <v>592620</v>
      </c>
      <c r="K23" s="62">
        <f t="shared" si="5"/>
        <v>4740960</v>
      </c>
      <c r="L23" s="65" t="s">
        <v>239</v>
      </c>
      <c r="M23" s="65" t="s">
        <v>317</v>
      </c>
      <c r="N23" s="84" t="s">
        <v>594</v>
      </c>
      <c r="O23" s="84"/>
      <c r="P23" s="30" t="s">
        <v>211</v>
      </c>
      <c r="Q23" s="37">
        <v>1020000</v>
      </c>
      <c r="R23" s="37">
        <f t="shared" si="6"/>
        <v>193800</v>
      </c>
      <c r="S23" s="37">
        <f t="shared" si="7"/>
        <v>1213800</v>
      </c>
      <c r="T23" s="37">
        <f t="shared" si="8"/>
        <v>9710400</v>
      </c>
      <c r="U23" s="30" t="s">
        <v>239</v>
      </c>
      <c r="V23" s="30" t="s">
        <v>240</v>
      </c>
      <c r="W23" s="86" t="s">
        <v>594</v>
      </c>
      <c r="X23" s="86"/>
      <c r="Y23" s="31" t="s">
        <v>260</v>
      </c>
      <c r="Z23" s="55">
        <v>507000</v>
      </c>
      <c r="AA23" s="55">
        <f t="shared" si="9"/>
        <v>96330</v>
      </c>
      <c r="AB23" s="55">
        <f t="shared" si="10"/>
        <v>603330</v>
      </c>
      <c r="AC23" s="55">
        <f t="shared" si="11"/>
        <v>4826640</v>
      </c>
      <c r="AD23" s="31" t="s">
        <v>195</v>
      </c>
      <c r="AE23" s="31" t="s">
        <v>271</v>
      </c>
      <c r="AF23" s="84" t="s">
        <v>594</v>
      </c>
      <c r="AG23" s="84"/>
      <c r="AH23" s="10" t="s">
        <v>318</v>
      </c>
      <c r="AI23" s="48">
        <v>631500</v>
      </c>
      <c r="AJ23" s="48">
        <f>+AI23*0.19</f>
        <v>119985</v>
      </c>
      <c r="AK23" s="48">
        <f>+AI23*1.19</f>
        <v>751485</v>
      </c>
      <c r="AL23" s="48">
        <f>+F23*AK23</f>
        <v>6011880</v>
      </c>
      <c r="AM23" s="30" t="s">
        <v>195</v>
      </c>
      <c r="AN23" s="30" t="s">
        <v>317</v>
      </c>
      <c r="AO23" s="86" t="s">
        <v>594</v>
      </c>
      <c r="AP23" s="86"/>
      <c r="AQ23" s="33" t="s">
        <v>341</v>
      </c>
      <c r="AR23" s="54">
        <v>504000</v>
      </c>
      <c r="AS23" s="54">
        <f t="shared" si="12"/>
        <v>95760</v>
      </c>
      <c r="AT23" s="54">
        <f t="shared" si="13"/>
        <v>599760</v>
      </c>
      <c r="AU23" s="54">
        <f t="shared" si="0"/>
        <v>4798080</v>
      </c>
      <c r="AV23" s="67" t="s">
        <v>239</v>
      </c>
      <c r="AW23" s="67" t="s">
        <v>328</v>
      </c>
      <c r="AX23" s="84" t="s">
        <v>594</v>
      </c>
      <c r="AY23" s="84"/>
      <c r="AZ23" s="33" t="s">
        <v>341</v>
      </c>
      <c r="BA23" s="54">
        <v>490000</v>
      </c>
      <c r="BB23" s="54">
        <f t="shared" si="14"/>
        <v>93100</v>
      </c>
      <c r="BC23" s="54">
        <f t="shared" si="15"/>
        <v>583100</v>
      </c>
      <c r="BD23" s="54">
        <f t="shared" si="1"/>
        <v>4664800</v>
      </c>
      <c r="BE23" s="33" t="s">
        <v>399</v>
      </c>
      <c r="BF23" s="33" t="s">
        <v>377</v>
      </c>
      <c r="BG23" s="84" t="s">
        <v>594</v>
      </c>
      <c r="BH23" s="84"/>
      <c r="BI23" s="54" t="s">
        <v>63</v>
      </c>
      <c r="BJ23" s="54">
        <v>545108.69565217383</v>
      </c>
      <c r="BK23" s="54">
        <f t="shared" si="16"/>
        <v>103570.65217391303</v>
      </c>
      <c r="BL23" s="54">
        <f t="shared" si="17"/>
        <v>648679.3478260868</v>
      </c>
      <c r="BM23" s="54">
        <f t="shared" si="2"/>
        <v>5189434.7826086944</v>
      </c>
      <c r="BN23" s="32" t="s">
        <v>195</v>
      </c>
      <c r="BO23" s="32" t="s">
        <v>426</v>
      </c>
      <c r="BP23" s="86" t="s">
        <v>594</v>
      </c>
      <c r="BQ23" s="86"/>
      <c r="BR23" s="63"/>
      <c r="BS23" s="63"/>
      <c r="BT23" s="63"/>
      <c r="BU23" s="63"/>
      <c r="BV23" s="63"/>
      <c r="BW23" s="63"/>
      <c r="BX23" s="63"/>
      <c r="BY23" s="85"/>
      <c r="BZ23" s="85"/>
      <c r="CA23" s="13"/>
      <c r="CB23" s="13"/>
      <c r="CC23" s="63"/>
      <c r="CD23" s="63"/>
      <c r="CE23" s="63"/>
      <c r="CF23" s="13"/>
      <c r="CG23" s="13"/>
      <c r="CH23" s="13"/>
      <c r="CI23" s="13"/>
      <c r="CJ23" s="63" t="s">
        <v>509</v>
      </c>
      <c r="CK23" s="63">
        <v>657000</v>
      </c>
      <c r="CL23" s="63">
        <f t="shared" si="20"/>
        <v>124830</v>
      </c>
      <c r="CM23" s="63">
        <f t="shared" si="21"/>
        <v>781830</v>
      </c>
      <c r="CN23" s="63">
        <f t="shared" si="22"/>
        <v>6254640</v>
      </c>
      <c r="CO23" s="86" t="s">
        <v>195</v>
      </c>
      <c r="CP23" s="86" t="s">
        <v>314</v>
      </c>
    </row>
    <row r="24" spans="1:94" ht="30" x14ac:dyDescent="0.25">
      <c r="A24" s="14">
        <v>15</v>
      </c>
      <c r="B24" s="16" t="s">
        <v>61</v>
      </c>
      <c r="C24" s="16" t="s">
        <v>64</v>
      </c>
      <c r="D24" s="14" t="s">
        <v>19</v>
      </c>
      <c r="E24" s="14" t="s">
        <v>65</v>
      </c>
      <c r="F24" s="14">
        <v>1</v>
      </c>
      <c r="G24" s="63" t="s">
        <v>565</v>
      </c>
      <c r="H24" s="63">
        <v>642000</v>
      </c>
      <c r="I24" s="62">
        <f t="shared" si="3"/>
        <v>121980</v>
      </c>
      <c r="J24" s="62">
        <f t="shared" si="4"/>
        <v>763980</v>
      </c>
      <c r="K24" s="62">
        <f t="shared" si="5"/>
        <v>763980</v>
      </c>
      <c r="L24" s="65" t="s">
        <v>239</v>
      </c>
      <c r="M24" s="65" t="s">
        <v>317</v>
      </c>
      <c r="N24" s="84" t="s">
        <v>594</v>
      </c>
      <c r="O24" s="84"/>
      <c r="P24" s="30" t="s">
        <v>212</v>
      </c>
      <c r="Q24" s="37">
        <v>840000</v>
      </c>
      <c r="R24" s="37">
        <f t="shared" si="6"/>
        <v>159600</v>
      </c>
      <c r="S24" s="37">
        <f t="shared" si="7"/>
        <v>999600</v>
      </c>
      <c r="T24" s="37">
        <f t="shared" si="8"/>
        <v>999600</v>
      </c>
      <c r="U24" s="30" t="s">
        <v>239</v>
      </c>
      <c r="V24" s="30" t="s">
        <v>240</v>
      </c>
      <c r="W24" s="86" t="s">
        <v>594</v>
      </c>
      <c r="X24" s="86"/>
      <c r="Y24" s="31" t="s">
        <v>261</v>
      </c>
      <c r="Z24" s="55">
        <v>656000</v>
      </c>
      <c r="AA24" s="55">
        <f t="shared" si="9"/>
        <v>124640</v>
      </c>
      <c r="AB24" s="55">
        <f t="shared" si="10"/>
        <v>780640</v>
      </c>
      <c r="AC24" s="55">
        <f t="shared" si="11"/>
        <v>780640</v>
      </c>
      <c r="AD24" s="31" t="s">
        <v>195</v>
      </c>
      <c r="AE24" s="31" t="s">
        <v>271</v>
      </c>
      <c r="AF24" s="84" t="s">
        <v>594</v>
      </c>
      <c r="AG24" s="84"/>
      <c r="AH24" s="10" t="s">
        <v>319</v>
      </c>
      <c r="AI24" s="48">
        <v>817200</v>
      </c>
      <c r="AJ24" s="48">
        <f t="shared" ref="AJ24:AJ25" si="23">+AI24*0.19</f>
        <v>155268</v>
      </c>
      <c r="AK24" s="48">
        <f t="shared" ref="AK24:AK25" si="24">+AI24*1.19</f>
        <v>972468</v>
      </c>
      <c r="AL24" s="48">
        <f>+F24*AK24</f>
        <v>972468</v>
      </c>
      <c r="AM24" s="30" t="s">
        <v>195</v>
      </c>
      <c r="AN24" s="30" t="s">
        <v>317</v>
      </c>
      <c r="AO24" s="86" t="s">
        <v>594</v>
      </c>
      <c r="AP24" s="86"/>
      <c r="AQ24" s="33" t="s">
        <v>342</v>
      </c>
      <c r="AR24" s="54">
        <v>650000</v>
      </c>
      <c r="AS24" s="54">
        <f t="shared" si="12"/>
        <v>123500</v>
      </c>
      <c r="AT24" s="54">
        <f t="shared" si="13"/>
        <v>773500</v>
      </c>
      <c r="AU24" s="54">
        <f t="shared" si="0"/>
        <v>773500</v>
      </c>
      <c r="AV24" s="67" t="s">
        <v>239</v>
      </c>
      <c r="AW24" s="67" t="s">
        <v>328</v>
      </c>
      <c r="AX24" s="84" t="s">
        <v>594</v>
      </c>
      <c r="AY24" s="84"/>
      <c r="AZ24" s="33" t="s">
        <v>342</v>
      </c>
      <c r="BA24" s="54">
        <v>635000</v>
      </c>
      <c r="BB24" s="54">
        <f t="shared" si="14"/>
        <v>120650</v>
      </c>
      <c r="BC24" s="54">
        <f t="shared" si="15"/>
        <v>755650</v>
      </c>
      <c r="BD24" s="54">
        <f t="shared" si="1"/>
        <v>755650</v>
      </c>
      <c r="BE24" s="33" t="s">
        <v>399</v>
      </c>
      <c r="BF24" s="33" t="s">
        <v>377</v>
      </c>
      <c r="BG24" s="84" t="s">
        <v>594</v>
      </c>
      <c r="BH24" s="84"/>
      <c r="BI24" s="54" t="s">
        <v>65</v>
      </c>
      <c r="BJ24" s="54">
        <v>705434.78260869568</v>
      </c>
      <c r="BK24" s="54">
        <f t="shared" si="16"/>
        <v>134032.60869565219</v>
      </c>
      <c r="BL24" s="54">
        <f t="shared" si="17"/>
        <v>839467.39130434778</v>
      </c>
      <c r="BM24" s="54">
        <f t="shared" si="2"/>
        <v>839467.39130434778</v>
      </c>
      <c r="BN24" s="32" t="s">
        <v>195</v>
      </c>
      <c r="BO24" s="32" t="s">
        <v>426</v>
      </c>
      <c r="BP24" s="86" t="s">
        <v>594</v>
      </c>
      <c r="BQ24" s="86"/>
      <c r="BR24" s="63"/>
      <c r="BS24" s="63"/>
      <c r="BT24" s="63"/>
      <c r="BU24" s="63"/>
      <c r="BV24" s="63"/>
      <c r="BW24" s="63"/>
      <c r="BX24" s="63"/>
      <c r="BY24" s="85"/>
      <c r="BZ24" s="85"/>
      <c r="CA24" s="13"/>
      <c r="CB24" s="13"/>
      <c r="CC24" s="63"/>
      <c r="CD24" s="63"/>
      <c r="CE24" s="63"/>
      <c r="CF24" s="13"/>
      <c r="CG24" s="13"/>
      <c r="CH24" s="13"/>
      <c r="CI24" s="13"/>
      <c r="CJ24" s="63" t="s">
        <v>510</v>
      </c>
      <c r="CK24" s="63">
        <v>853000</v>
      </c>
      <c r="CL24" s="63">
        <f t="shared" si="20"/>
        <v>162070</v>
      </c>
      <c r="CM24" s="63">
        <f t="shared" si="21"/>
        <v>1015070</v>
      </c>
      <c r="CN24" s="63">
        <f t="shared" si="22"/>
        <v>1015070</v>
      </c>
      <c r="CO24" s="86" t="s">
        <v>195</v>
      </c>
      <c r="CP24" s="86" t="s">
        <v>314</v>
      </c>
    </row>
    <row r="25" spans="1:94" ht="30" x14ac:dyDescent="0.25">
      <c r="A25" s="14">
        <v>16</v>
      </c>
      <c r="B25" s="16" t="s">
        <v>61</v>
      </c>
      <c r="C25" s="16" t="s">
        <v>66</v>
      </c>
      <c r="D25" s="14" t="s">
        <v>19</v>
      </c>
      <c r="E25" s="14" t="s">
        <v>67</v>
      </c>
      <c r="F25" s="14">
        <v>1</v>
      </c>
      <c r="G25" s="63" t="s">
        <v>566</v>
      </c>
      <c r="H25" s="63">
        <v>292000</v>
      </c>
      <c r="I25" s="62">
        <f t="shared" si="3"/>
        <v>55480</v>
      </c>
      <c r="J25" s="62">
        <f t="shared" si="4"/>
        <v>347480</v>
      </c>
      <c r="K25" s="62">
        <f t="shared" si="5"/>
        <v>347480</v>
      </c>
      <c r="L25" s="65" t="s">
        <v>239</v>
      </c>
      <c r="M25" s="65" t="s">
        <v>317</v>
      </c>
      <c r="N25" s="84" t="s">
        <v>594</v>
      </c>
      <c r="O25" s="84"/>
      <c r="P25" s="30" t="s">
        <v>213</v>
      </c>
      <c r="Q25" s="37">
        <v>360000</v>
      </c>
      <c r="R25" s="37">
        <f t="shared" si="6"/>
        <v>68400</v>
      </c>
      <c r="S25" s="37">
        <f t="shared" si="7"/>
        <v>428400</v>
      </c>
      <c r="T25" s="37">
        <f t="shared" si="8"/>
        <v>428400</v>
      </c>
      <c r="U25" s="30" t="s">
        <v>239</v>
      </c>
      <c r="V25" s="30" t="s">
        <v>240</v>
      </c>
      <c r="W25" s="86" t="s">
        <v>594</v>
      </c>
      <c r="X25" s="86"/>
      <c r="Y25" s="31" t="s">
        <v>262</v>
      </c>
      <c r="Z25" s="55">
        <v>29400</v>
      </c>
      <c r="AA25" s="55">
        <f t="shared" si="9"/>
        <v>5586</v>
      </c>
      <c r="AB25" s="55">
        <f t="shared" si="10"/>
        <v>34986</v>
      </c>
      <c r="AC25" s="55">
        <f t="shared" si="11"/>
        <v>34986</v>
      </c>
      <c r="AD25" s="31" t="s">
        <v>195</v>
      </c>
      <c r="AE25" s="31" t="s">
        <v>271</v>
      </c>
      <c r="AF25" s="84" t="s">
        <v>594</v>
      </c>
      <c r="AG25" s="84"/>
      <c r="AH25" s="10" t="s">
        <v>320</v>
      </c>
      <c r="AI25" s="48">
        <v>371500</v>
      </c>
      <c r="AJ25" s="48">
        <f t="shared" si="23"/>
        <v>70585</v>
      </c>
      <c r="AK25" s="48">
        <f t="shared" si="24"/>
        <v>442085</v>
      </c>
      <c r="AL25" s="48">
        <f>+F25*AK25</f>
        <v>442085</v>
      </c>
      <c r="AM25" s="30" t="s">
        <v>195</v>
      </c>
      <c r="AN25" s="30" t="s">
        <v>317</v>
      </c>
      <c r="AO25" s="86" t="s">
        <v>594</v>
      </c>
      <c r="AP25" s="86"/>
      <c r="AQ25" s="33" t="s">
        <v>343</v>
      </c>
      <c r="AR25" s="54">
        <v>243000</v>
      </c>
      <c r="AS25" s="54">
        <f t="shared" si="12"/>
        <v>46170</v>
      </c>
      <c r="AT25" s="54">
        <f t="shared" si="13"/>
        <v>289170</v>
      </c>
      <c r="AU25" s="54">
        <f t="shared" si="0"/>
        <v>289170</v>
      </c>
      <c r="AV25" s="67" t="s">
        <v>239</v>
      </c>
      <c r="AW25" s="67" t="s">
        <v>351</v>
      </c>
      <c r="AX25" s="84" t="s">
        <v>594</v>
      </c>
      <c r="AY25" s="84"/>
      <c r="AZ25" s="33" t="s">
        <v>343</v>
      </c>
      <c r="BA25" s="54">
        <v>290000</v>
      </c>
      <c r="BB25" s="54">
        <f t="shared" si="14"/>
        <v>55100</v>
      </c>
      <c r="BC25" s="54">
        <f t="shared" si="15"/>
        <v>345100</v>
      </c>
      <c r="BD25" s="54">
        <f t="shared" si="1"/>
        <v>345100</v>
      </c>
      <c r="BE25" s="33" t="s">
        <v>399</v>
      </c>
      <c r="BF25" s="33" t="s">
        <v>377</v>
      </c>
      <c r="BG25" s="84" t="s">
        <v>594</v>
      </c>
      <c r="BH25" s="84"/>
      <c r="BI25" s="54" t="s">
        <v>67</v>
      </c>
      <c r="BJ25" s="54">
        <v>292290.82937522838</v>
      </c>
      <c r="BK25" s="54">
        <f t="shared" si="16"/>
        <v>55535.257581293394</v>
      </c>
      <c r="BL25" s="54">
        <f t="shared" si="17"/>
        <v>347826.08695652173</v>
      </c>
      <c r="BM25" s="54">
        <f t="shared" si="2"/>
        <v>347826.08695652173</v>
      </c>
      <c r="BN25" s="32" t="s">
        <v>195</v>
      </c>
      <c r="BO25" s="32" t="s">
        <v>426</v>
      </c>
      <c r="BP25" s="86" t="s">
        <v>594</v>
      </c>
      <c r="BQ25" s="86"/>
      <c r="BR25" s="63" t="s">
        <v>477</v>
      </c>
      <c r="BS25" s="63">
        <v>312500</v>
      </c>
      <c r="BT25" s="63">
        <v>59375</v>
      </c>
      <c r="BU25" s="63">
        <v>371875</v>
      </c>
      <c r="BV25" s="63">
        <v>371875</v>
      </c>
      <c r="BW25" s="63" t="s">
        <v>428</v>
      </c>
      <c r="BX25" s="63" t="s">
        <v>478</v>
      </c>
      <c r="BY25" s="85" t="s">
        <v>594</v>
      </c>
      <c r="BZ25" s="85"/>
      <c r="CA25" s="13"/>
      <c r="CB25" s="13"/>
      <c r="CC25" s="63"/>
      <c r="CD25" s="63"/>
      <c r="CE25" s="63"/>
      <c r="CF25" s="13"/>
      <c r="CG25" s="13"/>
      <c r="CH25" s="13"/>
      <c r="CI25" s="13"/>
      <c r="CJ25" s="63" t="s">
        <v>511</v>
      </c>
      <c r="CK25" s="63">
        <v>335000</v>
      </c>
      <c r="CL25" s="63">
        <f t="shared" si="20"/>
        <v>63650</v>
      </c>
      <c r="CM25" s="63">
        <f t="shared" si="21"/>
        <v>398650</v>
      </c>
      <c r="CN25" s="63">
        <f t="shared" si="22"/>
        <v>398650</v>
      </c>
      <c r="CO25" s="86" t="s">
        <v>195</v>
      </c>
      <c r="CP25" s="86" t="s">
        <v>314</v>
      </c>
    </row>
    <row r="26" spans="1:94" ht="30" x14ac:dyDescent="0.25">
      <c r="A26" s="14">
        <v>17</v>
      </c>
      <c r="B26" s="16" t="s">
        <v>68</v>
      </c>
      <c r="C26" s="16" t="s">
        <v>69</v>
      </c>
      <c r="D26" s="14" t="s">
        <v>19</v>
      </c>
      <c r="E26" s="14" t="s">
        <v>70</v>
      </c>
      <c r="F26" s="14">
        <v>3</v>
      </c>
      <c r="G26" s="63" t="s">
        <v>567</v>
      </c>
      <c r="H26" s="63">
        <v>74000</v>
      </c>
      <c r="I26" s="62">
        <f t="shared" si="3"/>
        <v>14060</v>
      </c>
      <c r="J26" s="62">
        <f t="shared" si="4"/>
        <v>88060</v>
      </c>
      <c r="K26" s="62">
        <f t="shared" si="5"/>
        <v>264180</v>
      </c>
      <c r="L26" s="65" t="s">
        <v>239</v>
      </c>
      <c r="M26" s="65" t="s">
        <v>317</v>
      </c>
      <c r="N26" s="84" t="s">
        <v>594</v>
      </c>
      <c r="O26" s="84"/>
      <c r="P26" s="30" t="s">
        <v>214</v>
      </c>
      <c r="Q26" s="37">
        <v>30000</v>
      </c>
      <c r="R26" s="37">
        <f t="shared" si="6"/>
        <v>5700</v>
      </c>
      <c r="S26" s="37">
        <f t="shared" si="7"/>
        <v>35700</v>
      </c>
      <c r="T26" s="37">
        <f t="shared" si="8"/>
        <v>107100</v>
      </c>
      <c r="U26" s="30" t="s">
        <v>239</v>
      </c>
      <c r="V26" s="30" t="s">
        <v>240</v>
      </c>
      <c r="W26" s="86" t="s">
        <v>594</v>
      </c>
      <c r="X26" s="86"/>
      <c r="Y26" s="31" t="s">
        <v>263</v>
      </c>
      <c r="Z26" s="55">
        <v>40000</v>
      </c>
      <c r="AA26" s="55">
        <f t="shared" si="9"/>
        <v>7600</v>
      </c>
      <c r="AB26" s="55">
        <f t="shared" si="10"/>
        <v>47600</v>
      </c>
      <c r="AC26" s="55">
        <f t="shared" si="11"/>
        <v>142800</v>
      </c>
      <c r="AD26" s="31" t="s">
        <v>195</v>
      </c>
      <c r="AE26" s="31" t="s">
        <v>271</v>
      </c>
      <c r="AF26" s="84" t="s">
        <v>594</v>
      </c>
      <c r="AG26" s="84"/>
      <c r="AH26" s="10"/>
      <c r="AI26" s="10"/>
      <c r="AJ26" s="13"/>
      <c r="AK26" s="13"/>
      <c r="AL26" s="13"/>
      <c r="AM26" s="13"/>
      <c r="AN26" s="13"/>
      <c r="AO26" s="86"/>
      <c r="AP26" s="86"/>
      <c r="AQ26" s="33" t="s">
        <v>344</v>
      </c>
      <c r="AR26" s="54">
        <v>10700</v>
      </c>
      <c r="AS26" s="54">
        <f t="shared" si="12"/>
        <v>2033</v>
      </c>
      <c r="AT26" s="54">
        <f t="shared" si="13"/>
        <v>12733</v>
      </c>
      <c r="AU26" s="54">
        <f t="shared" si="0"/>
        <v>38199</v>
      </c>
      <c r="AV26" s="67" t="s">
        <v>239</v>
      </c>
      <c r="AW26" s="67" t="s">
        <v>328</v>
      </c>
      <c r="AX26" s="84" t="s">
        <v>594</v>
      </c>
      <c r="AY26" s="84"/>
      <c r="AZ26" s="33" t="s">
        <v>393</v>
      </c>
      <c r="BA26" s="54">
        <v>205000</v>
      </c>
      <c r="BB26" s="54">
        <f t="shared" si="14"/>
        <v>38950</v>
      </c>
      <c r="BC26" s="54">
        <f t="shared" si="15"/>
        <v>243950</v>
      </c>
      <c r="BD26" s="54">
        <f t="shared" si="1"/>
        <v>731850</v>
      </c>
      <c r="BE26" s="33" t="s">
        <v>399</v>
      </c>
      <c r="BF26" s="33" t="s">
        <v>377</v>
      </c>
      <c r="BG26" s="84" t="s">
        <v>594</v>
      </c>
      <c r="BH26" s="84"/>
      <c r="BI26" s="54" t="s">
        <v>441</v>
      </c>
      <c r="BJ26" s="54">
        <v>32791.377420533434</v>
      </c>
      <c r="BK26" s="54">
        <f t="shared" si="16"/>
        <v>6230.3617099013527</v>
      </c>
      <c r="BL26" s="54">
        <f t="shared" si="17"/>
        <v>39021.739130434784</v>
      </c>
      <c r="BM26" s="54">
        <f t="shared" si="2"/>
        <v>117065.21739130435</v>
      </c>
      <c r="BN26" s="32" t="s">
        <v>195</v>
      </c>
      <c r="BO26" s="32" t="s">
        <v>426</v>
      </c>
      <c r="BP26" s="86" t="s">
        <v>594</v>
      </c>
      <c r="BQ26" s="86"/>
      <c r="BR26" s="63"/>
      <c r="BS26" s="63"/>
      <c r="BT26" s="63"/>
      <c r="BU26" s="63"/>
      <c r="BV26" s="63"/>
      <c r="BW26" s="63"/>
      <c r="BX26" s="63"/>
      <c r="BY26" s="85"/>
      <c r="BZ26" s="85"/>
      <c r="CA26" s="13"/>
      <c r="CB26" s="13"/>
      <c r="CC26" s="63"/>
      <c r="CD26" s="63"/>
      <c r="CE26" s="63"/>
      <c r="CF26" s="13"/>
      <c r="CG26" s="13"/>
      <c r="CH26" s="13"/>
      <c r="CI26" s="13"/>
      <c r="CJ26" s="63"/>
      <c r="CK26" s="63"/>
      <c r="CL26" s="63"/>
      <c r="CM26" s="63"/>
      <c r="CN26" s="63"/>
      <c r="CO26" s="86"/>
      <c r="CP26" s="86"/>
    </row>
    <row r="27" spans="1:94" ht="75" x14ac:dyDescent="0.25">
      <c r="A27" s="14">
        <v>18</v>
      </c>
      <c r="B27" s="16" t="s">
        <v>71</v>
      </c>
      <c r="C27" s="16" t="s">
        <v>160</v>
      </c>
      <c r="D27" s="14" t="s">
        <v>19</v>
      </c>
      <c r="E27" s="14" t="s">
        <v>72</v>
      </c>
      <c r="F27" s="14">
        <v>2</v>
      </c>
      <c r="G27" s="63"/>
      <c r="H27" s="63">
        <v>360000</v>
      </c>
      <c r="I27" s="62">
        <f t="shared" si="3"/>
        <v>68400</v>
      </c>
      <c r="J27" s="62">
        <f t="shared" si="4"/>
        <v>428400</v>
      </c>
      <c r="K27" s="62">
        <f t="shared" si="5"/>
        <v>856800</v>
      </c>
      <c r="L27" s="65" t="s">
        <v>239</v>
      </c>
      <c r="M27" s="65" t="s">
        <v>317</v>
      </c>
      <c r="N27" s="84" t="s">
        <v>594</v>
      </c>
      <c r="O27" s="84"/>
      <c r="P27" s="30" t="s">
        <v>215</v>
      </c>
      <c r="Q27" s="37">
        <v>72000</v>
      </c>
      <c r="R27" s="37">
        <f t="shared" si="6"/>
        <v>13680</v>
      </c>
      <c r="S27" s="37">
        <f t="shared" si="7"/>
        <v>85680</v>
      </c>
      <c r="T27" s="37">
        <f t="shared" si="8"/>
        <v>171360</v>
      </c>
      <c r="U27" s="30" t="s">
        <v>239</v>
      </c>
      <c r="V27" s="30" t="s">
        <v>240</v>
      </c>
      <c r="W27" s="86" t="s">
        <v>594</v>
      </c>
      <c r="X27" s="86"/>
      <c r="Y27" s="31" t="s">
        <v>264</v>
      </c>
      <c r="Z27" s="55">
        <v>3105000</v>
      </c>
      <c r="AA27" s="55">
        <f t="shared" si="9"/>
        <v>589950</v>
      </c>
      <c r="AB27" s="55">
        <f t="shared" si="10"/>
        <v>3694950</v>
      </c>
      <c r="AC27" s="55">
        <f t="shared" si="11"/>
        <v>7389900</v>
      </c>
      <c r="AD27" s="31" t="s">
        <v>274</v>
      </c>
      <c r="AE27" s="31" t="s">
        <v>271</v>
      </c>
      <c r="AF27" s="84" t="s">
        <v>594</v>
      </c>
      <c r="AG27" s="84"/>
      <c r="AH27" s="10"/>
      <c r="AI27" s="10"/>
      <c r="AJ27" s="13"/>
      <c r="AK27" s="13"/>
      <c r="AL27" s="13"/>
      <c r="AM27" s="13"/>
      <c r="AN27" s="13"/>
      <c r="AO27" s="86"/>
      <c r="AP27" s="86"/>
      <c r="AQ27" s="33"/>
      <c r="AR27" s="54"/>
      <c r="AS27" s="54"/>
      <c r="AT27" s="54"/>
      <c r="AU27" s="54"/>
      <c r="AV27" s="67"/>
      <c r="AW27" s="67"/>
      <c r="AX27" s="84"/>
      <c r="AY27" s="84"/>
      <c r="AZ27" s="33"/>
      <c r="BA27" s="54"/>
      <c r="BB27" s="54"/>
      <c r="BC27" s="54"/>
      <c r="BD27" s="54"/>
      <c r="BE27" s="33"/>
      <c r="BF27" s="33"/>
      <c r="BG27" s="84"/>
      <c r="BH27" s="84"/>
      <c r="BI27" s="54" t="s">
        <v>442</v>
      </c>
      <c r="BJ27" s="54">
        <v>42930.215564486665</v>
      </c>
      <c r="BK27" s="54">
        <f t="shared" si="16"/>
        <v>8156.7409572524666</v>
      </c>
      <c r="BL27" s="54">
        <f t="shared" si="17"/>
        <v>51086.956521739128</v>
      </c>
      <c r="BM27" s="54">
        <f t="shared" si="2"/>
        <v>102173.91304347826</v>
      </c>
      <c r="BN27" s="32" t="s">
        <v>195</v>
      </c>
      <c r="BO27" s="32" t="s">
        <v>426</v>
      </c>
      <c r="BP27" s="86" t="s">
        <v>594</v>
      </c>
      <c r="BQ27" s="86"/>
      <c r="BR27" s="63"/>
      <c r="BS27" s="63"/>
      <c r="BT27" s="63"/>
      <c r="BU27" s="63"/>
      <c r="BV27" s="63"/>
      <c r="BW27" s="63"/>
      <c r="BX27" s="63"/>
      <c r="BY27" s="85"/>
      <c r="BZ27" s="85"/>
      <c r="CA27" s="13"/>
      <c r="CB27" s="13"/>
      <c r="CC27" s="63"/>
      <c r="CD27" s="63"/>
      <c r="CE27" s="63"/>
      <c r="CF27" s="13"/>
      <c r="CG27" s="13"/>
      <c r="CH27" s="13"/>
      <c r="CI27" s="13"/>
      <c r="CJ27" s="63" t="s">
        <v>512</v>
      </c>
      <c r="CK27" s="63">
        <v>77000</v>
      </c>
      <c r="CL27" s="63">
        <f t="shared" si="20"/>
        <v>14630</v>
      </c>
      <c r="CM27" s="63">
        <f t="shared" si="21"/>
        <v>91630</v>
      </c>
      <c r="CN27" s="63">
        <f t="shared" ref="CN27:CN33" si="25">+F27*CM27</f>
        <v>183260</v>
      </c>
      <c r="CO27" s="86" t="s">
        <v>538</v>
      </c>
      <c r="CP27" s="86" t="s">
        <v>314</v>
      </c>
    </row>
    <row r="28" spans="1:94" ht="150" x14ac:dyDescent="0.25">
      <c r="A28" s="14">
        <v>19</v>
      </c>
      <c r="B28" s="16" t="s">
        <v>73</v>
      </c>
      <c r="C28" s="16" t="s">
        <v>74</v>
      </c>
      <c r="D28" s="14" t="s">
        <v>19</v>
      </c>
      <c r="E28" s="14" t="s">
        <v>75</v>
      </c>
      <c r="F28" s="14">
        <v>6</v>
      </c>
      <c r="G28" s="63" t="s">
        <v>568</v>
      </c>
      <c r="H28" s="63">
        <v>88000</v>
      </c>
      <c r="I28" s="62">
        <f t="shared" si="3"/>
        <v>16720</v>
      </c>
      <c r="J28" s="62">
        <f t="shared" si="4"/>
        <v>104720</v>
      </c>
      <c r="K28" s="62">
        <f t="shared" si="5"/>
        <v>628320</v>
      </c>
      <c r="L28" s="65" t="s">
        <v>239</v>
      </c>
      <c r="M28" s="65" t="s">
        <v>317</v>
      </c>
      <c r="N28" s="84" t="s">
        <v>594</v>
      </c>
      <c r="O28" s="84"/>
      <c r="P28" s="30" t="s">
        <v>210</v>
      </c>
      <c r="Q28" s="37">
        <v>96000</v>
      </c>
      <c r="R28" s="37">
        <f t="shared" si="6"/>
        <v>18240</v>
      </c>
      <c r="S28" s="37">
        <f t="shared" si="7"/>
        <v>114240</v>
      </c>
      <c r="T28" s="37">
        <f t="shared" si="8"/>
        <v>685440</v>
      </c>
      <c r="U28" s="30" t="s">
        <v>239</v>
      </c>
      <c r="V28" s="30" t="s">
        <v>240</v>
      </c>
      <c r="W28" s="86" t="s">
        <v>594</v>
      </c>
      <c r="X28" s="86"/>
      <c r="Y28" s="31" t="s">
        <v>265</v>
      </c>
      <c r="Z28" s="55">
        <v>75000</v>
      </c>
      <c r="AA28" s="55">
        <f t="shared" si="9"/>
        <v>14250</v>
      </c>
      <c r="AB28" s="55">
        <f t="shared" si="10"/>
        <v>89250</v>
      </c>
      <c r="AC28" s="55">
        <f t="shared" si="11"/>
        <v>535500</v>
      </c>
      <c r="AD28" s="31" t="s">
        <v>195</v>
      </c>
      <c r="AE28" s="31" t="s">
        <v>271</v>
      </c>
      <c r="AF28" s="84" t="s">
        <v>594</v>
      </c>
      <c r="AG28" s="84"/>
      <c r="AH28" s="10"/>
      <c r="AI28" s="10"/>
      <c r="AJ28" s="13"/>
      <c r="AK28" s="13"/>
      <c r="AL28" s="13"/>
      <c r="AM28" s="13"/>
      <c r="AN28" s="13"/>
      <c r="AO28" s="86"/>
      <c r="AP28" s="86"/>
      <c r="AQ28" s="33" t="s">
        <v>345</v>
      </c>
      <c r="AR28" s="54">
        <v>125000</v>
      </c>
      <c r="AS28" s="54">
        <f t="shared" si="12"/>
        <v>23750</v>
      </c>
      <c r="AT28" s="54">
        <f t="shared" si="13"/>
        <v>148750</v>
      </c>
      <c r="AU28" s="54">
        <f t="shared" ref="AU28:AU33" si="26">+F28*AT28</f>
        <v>892500</v>
      </c>
      <c r="AV28" s="67" t="s">
        <v>239</v>
      </c>
      <c r="AW28" s="67" t="s">
        <v>328</v>
      </c>
      <c r="AX28" s="84"/>
      <c r="AY28" s="84" t="s">
        <v>596</v>
      </c>
      <c r="AZ28" s="33" t="s">
        <v>394</v>
      </c>
      <c r="BA28" s="54">
        <v>85000</v>
      </c>
      <c r="BB28" s="54">
        <f t="shared" si="14"/>
        <v>16150</v>
      </c>
      <c r="BC28" s="54">
        <f t="shared" si="15"/>
        <v>101150</v>
      </c>
      <c r="BD28" s="54">
        <f t="shared" ref="BD28:BD33" si="27">+F28*BC28</f>
        <v>606900</v>
      </c>
      <c r="BE28" s="33" t="s">
        <v>399</v>
      </c>
      <c r="BF28" s="33" t="s">
        <v>377</v>
      </c>
      <c r="BG28" s="84" t="s">
        <v>594</v>
      </c>
      <c r="BH28" s="84"/>
      <c r="BI28" s="54" t="s">
        <v>443</v>
      </c>
      <c r="BJ28" s="54">
        <v>77639.751552795031</v>
      </c>
      <c r="BK28" s="54">
        <f t="shared" si="16"/>
        <v>14751.552795031055</v>
      </c>
      <c r="BL28" s="54">
        <f t="shared" si="17"/>
        <v>92391.304347826081</v>
      </c>
      <c r="BM28" s="54">
        <f t="shared" si="2"/>
        <v>554347.82608695654</v>
      </c>
      <c r="BN28" s="32" t="s">
        <v>195</v>
      </c>
      <c r="BO28" s="32" t="s">
        <v>426</v>
      </c>
      <c r="BP28" s="86" t="s">
        <v>594</v>
      </c>
      <c r="BQ28" s="86"/>
      <c r="BR28" s="63"/>
      <c r="BS28" s="63"/>
      <c r="BT28" s="63"/>
      <c r="BU28" s="63"/>
      <c r="BV28" s="63"/>
      <c r="BW28" s="63"/>
      <c r="BX28" s="63"/>
      <c r="BY28" s="85"/>
      <c r="BZ28" s="85"/>
      <c r="CA28" s="65" t="s">
        <v>492</v>
      </c>
      <c r="CB28" s="63">
        <v>82000</v>
      </c>
      <c r="CC28" s="63">
        <f t="shared" si="18"/>
        <v>15580</v>
      </c>
      <c r="CD28" s="63">
        <f t="shared" si="19"/>
        <v>97580</v>
      </c>
      <c r="CE28" s="63">
        <f>+F28*CD28</f>
        <v>585480</v>
      </c>
      <c r="CF28" s="65" t="s">
        <v>489</v>
      </c>
      <c r="CG28" s="65" t="s">
        <v>328</v>
      </c>
      <c r="CH28" s="84" t="s">
        <v>594</v>
      </c>
      <c r="CI28" s="84"/>
      <c r="CJ28" s="63" t="s">
        <v>513</v>
      </c>
      <c r="CK28" s="63">
        <v>137000</v>
      </c>
      <c r="CL28" s="63">
        <f t="shared" si="20"/>
        <v>26030</v>
      </c>
      <c r="CM28" s="63">
        <f t="shared" si="21"/>
        <v>163030</v>
      </c>
      <c r="CN28" s="63">
        <f t="shared" si="25"/>
        <v>978180</v>
      </c>
      <c r="CO28" s="86" t="s">
        <v>272</v>
      </c>
      <c r="CP28" s="86" t="s">
        <v>314</v>
      </c>
    </row>
    <row r="29" spans="1:94" ht="45" x14ac:dyDescent="0.25">
      <c r="A29" s="14">
        <v>20</v>
      </c>
      <c r="B29" s="16" t="s">
        <v>76</v>
      </c>
      <c r="C29" s="16" t="s">
        <v>77</v>
      </c>
      <c r="D29" s="14" t="s">
        <v>19</v>
      </c>
      <c r="E29" s="14" t="s">
        <v>78</v>
      </c>
      <c r="F29" s="14">
        <v>2</v>
      </c>
      <c r="G29" s="63" t="s">
        <v>395</v>
      </c>
      <c r="H29" s="63">
        <v>598000</v>
      </c>
      <c r="I29" s="62">
        <f t="shared" si="3"/>
        <v>113620</v>
      </c>
      <c r="J29" s="62">
        <f t="shared" si="4"/>
        <v>711620</v>
      </c>
      <c r="K29" s="62">
        <f t="shared" si="5"/>
        <v>1423240</v>
      </c>
      <c r="L29" s="65" t="s">
        <v>239</v>
      </c>
      <c r="M29" s="65" t="s">
        <v>317</v>
      </c>
      <c r="N29" s="84" t="s">
        <v>594</v>
      </c>
      <c r="O29" s="84"/>
      <c r="P29" s="30" t="s">
        <v>216</v>
      </c>
      <c r="Q29" s="37">
        <v>504000</v>
      </c>
      <c r="R29" s="37">
        <f t="shared" si="6"/>
        <v>95760</v>
      </c>
      <c r="S29" s="37">
        <f t="shared" si="7"/>
        <v>599760</v>
      </c>
      <c r="T29" s="37">
        <f t="shared" si="8"/>
        <v>1199520</v>
      </c>
      <c r="U29" s="30" t="s">
        <v>239</v>
      </c>
      <c r="V29" s="30" t="s">
        <v>240</v>
      </c>
      <c r="W29" s="86" t="s">
        <v>594</v>
      </c>
      <c r="X29" s="86"/>
      <c r="Y29" s="31" t="s">
        <v>266</v>
      </c>
      <c r="Z29" s="55">
        <v>520000</v>
      </c>
      <c r="AA29" s="55">
        <f t="shared" si="9"/>
        <v>98800</v>
      </c>
      <c r="AB29" s="55">
        <f t="shared" si="10"/>
        <v>618800</v>
      </c>
      <c r="AC29" s="55">
        <f t="shared" si="11"/>
        <v>1237600</v>
      </c>
      <c r="AD29" s="31" t="s">
        <v>195</v>
      </c>
      <c r="AE29" s="31" t="s">
        <v>271</v>
      </c>
      <c r="AF29" s="84" t="s">
        <v>594</v>
      </c>
      <c r="AG29" s="84"/>
      <c r="AH29" s="10"/>
      <c r="AI29" s="10"/>
      <c r="AJ29" s="13"/>
      <c r="AK29" s="13"/>
      <c r="AL29" s="13"/>
      <c r="AM29" s="13"/>
      <c r="AN29" s="13"/>
      <c r="AO29" s="86"/>
      <c r="AP29" s="86"/>
      <c r="AQ29" s="33" t="s">
        <v>346</v>
      </c>
      <c r="AR29" s="54">
        <v>415000</v>
      </c>
      <c r="AS29" s="54">
        <f t="shared" si="12"/>
        <v>78850</v>
      </c>
      <c r="AT29" s="54">
        <f t="shared" si="13"/>
        <v>493850</v>
      </c>
      <c r="AU29" s="54">
        <f t="shared" si="26"/>
        <v>987700</v>
      </c>
      <c r="AV29" s="67"/>
      <c r="AW29" s="67"/>
      <c r="AX29" s="84"/>
      <c r="AY29" s="84" t="s">
        <v>596</v>
      </c>
      <c r="AZ29" s="33" t="s">
        <v>395</v>
      </c>
      <c r="BA29" s="54">
        <v>475000</v>
      </c>
      <c r="BB29" s="54">
        <f t="shared" si="14"/>
        <v>90250</v>
      </c>
      <c r="BC29" s="54">
        <f t="shared" si="15"/>
        <v>565250</v>
      </c>
      <c r="BD29" s="54">
        <f t="shared" si="27"/>
        <v>1130500</v>
      </c>
      <c r="BE29" s="33" t="s">
        <v>399</v>
      </c>
      <c r="BF29" s="33" t="s">
        <v>377</v>
      </c>
      <c r="BG29" s="84" t="s">
        <v>594</v>
      </c>
      <c r="BH29" s="84"/>
      <c r="BI29" s="54" t="s">
        <v>78</v>
      </c>
      <c r="BJ29" s="54">
        <v>470405.55352575809</v>
      </c>
      <c r="BK29" s="54">
        <f t="shared" si="16"/>
        <v>89377.05516989404</v>
      </c>
      <c r="BL29" s="54">
        <f t="shared" si="17"/>
        <v>559782.6086956521</v>
      </c>
      <c r="BM29" s="54">
        <f t="shared" si="2"/>
        <v>1119565.2173913042</v>
      </c>
      <c r="BN29" s="32" t="s">
        <v>195</v>
      </c>
      <c r="BO29" s="32" t="s">
        <v>426</v>
      </c>
      <c r="BP29" s="86" t="s">
        <v>594</v>
      </c>
      <c r="BQ29" s="86"/>
      <c r="BR29" s="63"/>
      <c r="BS29" s="63"/>
      <c r="BT29" s="63"/>
      <c r="BU29" s="63"/>
      <c r="BV29" s="63"/>
      <c r="BW29" s="63"/>
      <c r="BX29" s="63"/>
      <c r="BY29" s="85"/>
      <c r="BZ29" s="85"/>
      <c r="CA29" s="13"/>
      <c r="CB29" s="13"/>
      <c r="CC29" s="63"/>
      <c r="CD29" s="63"/>
      <c r="CE29" s="63"/>
      <c r="CF29" s="13"/>
      <c r="CG29" s="13"/>
      <c r="CH29" s="13"/>
      <c r="CI29" s="13"/>
      <c r="CJ29" s="63" t="s">
        <v>514</v>
      </c>
      <c r="CK29" s="63">
        <v>533000</v>
      </c>
      <c r="CL29" s="63">
        <f t="shared" si="20"/>
        <v>101270</v>
      </c>
      <c r="CM29" s="63">
        <f t="shared" si="21"/>
        <v>634270</v>
      </c>
      <c r="CN29" s="63">
        <f t="shared" si="25"/>
        <v>1268540</v>
      </c>
      <c r="CO29" s="86" t="s">
        <v>195</v>
      </c>
      <c r="CP29" s="86" t="s">
        <v>314</v>
      </c>
    </row>
    <row r="30" spans="1:94" ht="150" x14ac:dyDescent="0.25">
      <c r="A30" s="14">
        <v>21</v>
      </c>
      <c r="B30" s="16" t="s">
        <v>73</v>
      </c>
      <c r="C30" s="16" t="s">
        <v>79</v>
      </c>
      <c r="D30" s="14" t="s">
        <v>19</v>
      </c>
      <c r="E30" s="14" t="s">
        <v>75</v>
      </c>
      <c r="F30" s="14">
        <v>8</v>
      </c>
      <c r="G30" s="63" t="s">
        <v>396</v>
      </c>
      <c r="H30" s="63">
        <v>48000</v>
      </c>
      <c r="I30" s="62">
        <f t="shared" si="3"/>
        <v>9120</v>
      </c>
      <c r="J30" s="62">
        <f t="shared" si="4"/>
        <v>57120</v>
      </c>
      <c r="K30" s="62">
        <f t="shared" si="5"/>
        <v>456960</v>
      </c>
      <c r="L30" s="65" t="s">
        <v>239</v>
      </c>
      <c r="M30" s="65" t="s">
        <v>317</v>
      </c>
      <c r="N30" s="84" t="s">
        <v>594</v>
      </c>
      <c r="O30" s="84"/>
      <c r="P30" s="30" t="s">
        <v>210</v>
      </c>
      <c r="Q30" s="37">
        <v>54000</v>
      </c>
      <c r="R30" s="37">
        <f t="shared" si="6"/>
        <v>10260</v>
      </c>
      <c r="S30" s="37">
        <f t="shared" si="7"/>
        <v>64260</v>
      </c>
      <c r="T30" s="37">
        <f t="shared" si="8"/>
        <v>514080</v>
      </c>
      <c r="U30" s="30" t="s">
        <v>239</v>
      </c>
      <c r="V30" s="30" t="s">
        <v>240</v>
      </c>
      <c r="W30" s="86" t="s">
        <v>594</v>
      </c>
      <c r="X30" s="86"/>
      <c r="Y30" s="31" t="s">
        <v>267</v>
      </c>
      <c r="Z30" s="55">
        <v>37500</v>
      </c>
      <c r="AA30" s="55">
        <f t="shared" si="9"/>
        <v>7125</v>
      </c>
      <c r="AB30" s="55">
        <f t="shared" si="10"/>
        <v>44625</v>
      </c>
      <c r="AC30" s="55">
        <f t="shared" si="11"/>
        <v>357000</v>
      </c>
      <c r="AD30" s="31" t="s">
        <v>195</v>
      </c>
      <c r="AE30" s="31" t="s">
        <v>271</v>
      </c>
      <c r="AF30" s="84" t="s">
        <v>594</v>
      </c>
      <c r="AG30" s="84"/>
      <c r="AH30" s="10"/>
      <c r="AI30" s="10"/>
      <c r="AJ30" s="13"/>
      <c r="AK30" s="13"/>
      <c r="AL30" s="13"/>
      <c r="AM30" s="13"/>
      <c r="AN30" s="13"/>
      <c r="AO30" s="86"/>
      <c r="AP30" s="86"/>
      <c r="AQ30" s="33" t="s">
        <v>347</v>
      </c>
      <c r="AR30" s="54">
        <v>57000</v>
      </c>
      <c r="AS30" s="54">
        <f t="shared" si="12"/>
        <v>10830</v>
      </c>
      <c r="AT30" s="54">
        <f t="shared" si="13"/>
        <v>67830</v>
      </c>
      <c r="AU30" s="54">
        <f t="shared" si="26"/>
        <v>542640</v>
      </c>
      <c r="AV30" s="67" t="s">
        <v>239</v>
      </c>
      <c r="AW30" s="67" t="s">
        <v>351</v>
      </c>
      <c r="AX30" s="84"/>
      <c r="AY30" s="84" t="s">
        <v>596</v>
      </c>
      <c r="AZ30" s="33" t="s">
        <v>396</v>
      </c>
      <c r="BA30" s="54">
        <v>52500</v>
      </c>
      <c r="BB30" s="54">
        <f t="shared" si="14"/>
        <v>9975</v>
      </c>
      <c r="BC30" s="54">
        <f t="shared" si="15"/>
        <v>62475</v>
      </c>
      <c r="BD30" s="54">
        <f t="shared" si="27"/>
        <v>499800</v>
      </c>
      <c r="BE30" s="33" t="s">
        <v>399</v>
      </c>
      <c r="BF30" s="33" t="s">
        <v>377</v>
      </c>
      <c r="BG30" s="84" t="s">
        <v>594</v>
      </c>
      <c r="BH30" s="84"/>
      <c r="BI30" s="54" t="s">
        <v>444</v>
      </c>
      <c r="BJ30" s="54">
        <v>41103.397880891491</v>
      </c>
      <c r="BK30" s="54">
        <f t="shared" si="16"/>
        <v>7809.6455973693837</v>
      </c>
      <c r="BL30" s="54">
        <f t="shared" si="17"/>
        <v>48913.043478260872</v>
      </c>
      <c r="BM30" s="54">
        <f t="shared" si="2"/>
        <v>391304.34782608697</v>
      </c>
      <c r="BN30" s="32" t="s">
        <v>195</v>
      </c>
      <c r="BO30" s="32" t="s">
        <v>426</v>
      </c>
      <c r="BP30" s="86" t="s">
        <v>594</v>
      </c>
      <c r="BQ30" s="86"/>
      <c r="BR30" s="63"/>
      <c r="BS30" s="63"/>
      <c r="BT30" s="63"/>
      <c r="BU30" s="63"/>
      <c r="BV30" s="63"/>
      <c r="BW30" s="63"/>
      <c r="BX30" s="63"/>
      <c r="BY30" s="85"/>
      <c r="BZ30" s="85"/>
      <c r="CA30" s="63" t="s">
        <v>493</v>
      </c>
      <c r="CB30" s="63">
        <v>60000</v>
      </c>
      <c r="CC30" s="63">
        <f t="shared" si="18"/>
        <v>11400</v>
      </c>
      <c r="CD30" s="63">
        <f t="shared" si="19"/>
        <v>71400</v>
      </c>
      <c r="CE30" s="63">
        <f>+F30*CD30</f>
        <v>571200</v>
      </c>
      <c r="CF30" s="65" t="s">
        <v>489</v>
      </c>
      <c r="CG30" s="65" t="s">
        <v>328</v>
      </c>
      <c r="CH30" s="84" t="s">
        <v>594</v>
      </c>
      <c r="CI30" s="84"/>
      <c r="CJ30" s="63" t="s">
        <v>396</v>
      </c>
      <c r="CK30" s="63">
        <v>50700</v>
      </c>
      <c r="CL30" s="63">
        <f t="shared" si="20"/>
        <v>9633</v>
      </c>
      <c r="CM30" s="63">
        <f t="shared" si="21"/>
        <v>60333</v>
      </c>
      <c r="CN30" s="63">
        <f t="shared" si="25"/>
        <v>482664</v>
      </c>
      <c r="CO30" s="86" t="s">
        <v>195</v>
      </c>
      <c r="CP30" s="86" t="s">
        <v>314</v>
      </c>
    </row>
    <row r="31" spans="1:94" ht="60" x14ac:dyDescent="0.25">
      <c r="A31" s="14">
        <v>22</v>
      </c>
      <c r="B31" s="16" t="s">
        <v>58</v>
      </c>
      <c r="C31" s="16" t="s">
        <v>80</v>
      </c>
      <c r="D31" s="14" t="s">
        <v>19</v>
      </c>
      <c r="E31" s="14" t="s">
        <v>75</v>
      </c>
      <c r="F31" s="14">
        <v>1</v>
      </c>
      <c r="G31" s="63" t="s">
        <v>397</v>
      </c>
      <c r="H31" s="63">
        <v>750000</v>
      </c>
      <c r="I31" s="62">
        <f t="shared" si="3"/>
        <v>142500</v>
      </c>
      <c r="J31" s="62">
        <f t="shared" si="4"/>
        <v>892500</v>
      </c>
      <c r="K31" s="62">
        <f t="shared" si="5"/>
        <v>892500</v>
      </c>
      <c r="L31" s="65" t="s">
        <v>239</v>
      </c>
      <c r="M31" s="65" t="s">
        <v>317</v>
      </c>
      <c r="N31" s="84" t="s">
        <v>594</v>
      </c>
      <c r="O31" s="84"/>
      <c r="P31" s="30" t="s">
        <v>210</v>
      </c>
      <c r="Q31" s="37">
        <v>780000</v>
      </c>
      <c r="R31" s="37">
        <f t="shared" si="6"/>
        <v>148200</v>
      </c>
      <c r="S31" s="37">
        <f t="shared" si="7"/>
        <v>928200</v>
      </c>
      <c r="T31" s="37">
        <f t="shared" si="8"/>
        <v>928200</v>
      </c>
      <c r="U31" s="30" t="s">
        <v>239</v>
      </c>
      <c r="V31" s="30" t="s">
        <v>240</v>
      </c>
      <c r="W31" s="86" t="s">
        <v>594</v>
      </c>
      <c r="X31" s="86"/>
      <c r="Y31" s="31" t="s">
        <v>268</v>
      </c>
      <c r="Z31" s="55">
        <v>545000</v>
      </c>
      <c r="AA31" s="55">
        <f t="shared" si="9"/>
        <v>103550</v>
      </c>
      <c r="AB31" s="55">
        <f t="shared" si="10"/>
        <v>648550</v>
      </c>
      <c r="AC31" s="55">
        <f t="shared" si="11"/>
        <v>648550</v>
      </c>
      <c r="AD31" s="31" t="s">
        <v>273</v>
      </c>
      <c r="AE31" s="31" t="s">
        <v>271</v>
      </c>
      <c r="AF31" s="84" t="s">
        <v>594</v>
      </c>
      <c r="AG31" s="84"/>
      <c r="AH31" s="10"/>
      <c r="AI31" s="10"/>
      <c r="AJ31" s="13"/>
      <c r="AK31" s="13"/>
      <c r="AL31" s="13"/>
      <c r="AM31" s="13"/>
      <c r="AN31" s="13"/>
      <c r="AO31" s="86"/>
      <c r="AP31" s="86"/>
      <c r="AQ31" s="33" t="s">
        <v>348</v>
      </c>
      <c r="AR31" s="54">
        <v>425000</v>
      </c>
      <c r="AS31" s="54">
        <f t="shared" si="12"/>
        <v>80750</v>
      </c>
      <c r="AT31" s="54">
        <f t="shared" si="13"/>
        <v>505750</v>
      </c>
      <c r="AU31" s="54">
        <f t="shared" si="26"/>
        <v>505750</v>
      </c>
      <c r="AV31" s="67" t="s">
        <v>239</v>
      </c>
      <c r="AW31" s="67" t="s">
        <v>328</v>
      </c>
      <c r="AX31" s="84"/>
      <c r="AY31" s="84" t="s">
        <v>596</v>
      </c>
      <c r="AZ31" s="33" t="s">
        <v>397</v>
      </c>
      <c r="BA31" s="54">
        <v>545000</v>
      </c>
      <c r="BB31" s="54">
        <f t="shared" si="14"/>
        <v>103550</v>
      </c>
      <c r="BC31" s="54">
        <f t="shared" si="15"/>
        <v>648550</v>
      </c>
      <c r="BD31" s="54">
        <f t="shared" si="27"/>
        <v>648550</v>
      </c>
      <c r="BE31" s="33" t="s">
        <v>399</v>
      </c>
      <c r="BF31" s="33" t="s">
        <v>377</v>
      </c>
      <c r="BG31" s="84" t="s">
        <v>594</v>
      </c>
      <c r="BH31" s="84"/>
      <c r="BI31" s="54" t="s">
        <v>445</v>
      </c>
      <c r="BJ31" s="54">
        <v>502374.86298867373</v>
      </c>
      <c r="BK31" s="54">
        <f t="shared" si="16"/>
        <v>95451.223967848011</v>
      </c>
      <c r="BL31" s="54">
        <f t="shared" si="17"/>
        <v>597826.08695652173</v>
      </c>
      <c r="BM31" s="54">
        <f t="shared" si="2"/>
        <v>597826.08695652173</v>
      </c>
      <c r="BN31" s="32" t="s">
        <v>195</v>
      </c>
      <c r="BO31" s="32" t="s">
        <v>426</v>
      </c>
      <c r="BP31" s="86" t="s">
        <v>594</v>
      </c>
      <c r="BQ31" s="86"/>
      <c r="BR31" s="63"/>
      <c r="BS31" s="63"/>
      <c r="BT31" s="63"/>
      <c r="BU31" s="63"/>
      <c r="BV31" s="63"/>
      <c r="BW31" s="63"/>
      <c r="BX31" s="63"/>
      <c r="BY31" s="85"/>
      <c r="BZ31" s="85"/>
      <c r="CA31" s="63" t="s">
        <v>80</v>
      </c>
      <c r="CB31" s="63">
        <v>650000</v>
      </c>
      <c r="CC31" s="63">
        <f t="shared" si="18"/>
        <v>123500</v>
      </c>
      <c r="CD31" s="63">
        <f t="shared" si="19"/>
        <v>773500</v>
      </c>
      <c r="CE31" s="63">
        <f>+F31*CD31</f>
        <v>773500</v>
      </c>
      <c r="CF31" s="65" t="s">
        <v>489</v>
      </c>
      <c r="CG31" s="65" t="s">
        <v>328</v>
      </c>
      <c r="CH31" s="84" t="s">
        <v>594</v>
      </c>
      <c r="CI31" s="84"/>
      <c r="CJ31" s="63" t="s">
        <v>515</v>
      </c>
      <c r="CK31" s="63">
        <v>571000</v>
      </c>
      <c r="CL31" s="63">
        <f t="shared" si="20"/>
        <v>108490</v>
      </c>
      <c r="CM31" s="63">
        <f t="shared" si="21"/>
        <v>679490</v>
      </c>
      <c r="CN31" s="63">
        <f t="shared" si="25"/>
        <v>679490</v>
      </c>
      <c r="CO31" s="86" t="s">
        <v>195</v>
      </c>
      <c r="CP31" s="86" t="s">
        <v>314</v>
      </c>
    </row>
    <row r="32" spans="1:94" ht="30" x14ac:dyDescent="0.25">
      <c r="A32" s="14">
        <v>23</v>
      </c>
      <c r="B32" s="16" t="s">
        <v>81</v>
      </c>
      <c r="C32" s="16" t="s">
        <v>82</v>
      </c>
      <c r="D32" s="14" t="s">
        <v>19</v>
      </c>
      <c r="E32" s="14" t="s">
        <v>83</v>
      </c>
      <c r="F32" s="14">
        <v>8</v>
      </c>
      <c r="G32" s="63" t="s">
        <v>569</v>
      </c>
      <c r="H32" s="63">
        <v>240000</v>
      </c>
      <c r="I32" s="62">
        <f t="shared" si="3"/>
        <v>45600</v>
      </c>
      <c r="J32" s="62">
        <f t="shared" si="4"/>
        <v>285600</v>
      </c>
      <c r="K32" s="62">
        <f t="shared" si="5"/>
        <v>2284800</v>
      </c>
      <c r="L32" s="65" t="s">
        <v>239</v>
      </c>
      <c r="M32" s="65" t="s">
        <v>317</v>
      </c>
      <c r="N32" s="84" t="s">
        <v>594</v>
      </c>
      <c r="O32" s="84"/>
      <c r="P32" s="30" t="s">
        <v>217</v>
      </c>
      <c r="Q32" s="37">
        <v>192000</v>
      </c>
      <c r="R32" s="37">
        <f t="shared" si="6"/>
        <v>36480</v>
      </c>
      <c r="S32" s="37">
        <f t="shared" si="7"/>
        <v>228480</v>
      </c>
      <c r="T32" s="37">
        <f t="shared" si="8"/>
        <v>1827840</v>
      </c>
      <c r="U32" s="30" t="s">
        <v>239</v>
      </c>
      <c r="V32" s="30" t="s">
        <v>240</v>
      </c>
      <c r="W32" s="86" t="s">
        <v>594</v>
      </c>
      <c r="X32" s="86"/>
      <c r="Y32" s="31" t="s">
        <v>269</v>
      </c>
      <c r="Z32" s="55">
        <v>270000</v>
      </c>
      <c r="AA32" s="55">
        <f t="shared" si="9"/>
        <v>51300</v>
      </c>
      <c r="AB32" s="55">
        <f t="shared" si="10"/>
        <v>321300</v>
      </c>
      <c r="AC32" s="55">
        <f t="shared" si="11"/>
        <v>2570400</v>
      </c>
      <c r="AD32" s="31" t="s">
        <v>195</v>
      </c>
      <c r="AE32" s="31" t="s">
        <v>271</v>
      </c>
      <c r="AF32" s="84" t="s">
        <v>594</v>
      </c>
      <c r="AG32" s="84"/>
      <c r="AH32" s="10"/>
      <c r="AI32" s="10"/>
      <c r="AJ32" s="13"/>
      <c r="AK32" s="13"/>
      <c r="AL32" s="13"/>
      <c r="AM32" s="13"/>
      <c r="AN32" s="13"/>
      <c r="AO32" s="86"/>
      <c r="AP32" s="86"/>
      <c r="AQ32" s="33" t="s">
        <v>349</v>
      </c>
      <c r="AR32" s="54">
        <v>208000</v>
      </c>
      <c r="AS32" s="54">
        <f t="shared" si="12"/>
        <v>39520</v>
      </c>
      <c r="AT32" s="54">
        <f t="shared" si="13"/>
        <v>247520</v>
      </c>
      <c r="AU32" s="54">
        <f t="shared" si="26"/>
        <v>1980160</v>
      </c>
      <c r="AV32" s="67" t="s">
        <v>239</v>
      </c>
      <c r="AW32" s="67" t="s">
        <v>328</v>
      </c>
      <c r="AX32" s="84" t="s">
        <v>594</v>
      </c>
      <c r="AY32" s="84"/>
      <c r="AZ32" s="33" t="s">
        <v>398</v>
      </c>
      <c r="BA32" s="54">
        <v>189000</v>
      </c>
      <c r="BB32" s="54">
        <f t="shared" si="14"/>
        <v>35910</v>
      </c>
      <c r="BC32" s="54">
        <f t="shared" si="15"/>
        <v>224910</v>
      </c>
      <c r="BD32" s="54">
        <f t="shared" si="27"/>
        <v>1799280</v>
      </c>
      <c r="BE32" s="33" t="s">
        <v>399</v>
      </c>
      <c r="BF32" s="33" t="s">
        <v>377</v>
      </c>
      <c r="BG32" s="84" t="s">
        <v>594</v>
      </c>
      <c r="BH32" s="84"/>
      <c r="BI32" s="54" t="s">
        <v>446</v>
      </c>
      <c r="BJ32" s="54">
        <v>213043.47826086957</v>
      </c>
      <c r="BK32" s="54">
        <f t="shared" si="16"/>
        <v>40478.260869565216</v>
      </c>
      <c r="BL32" s="54">
        <f t="shared" si="17"/>
        <v>253521.73913043478</v>
      </c>
      <c r="BM32" s="54">
        <f t="shared" si="2"/>
        <v>2028173.9130434783</v>
      </c>
      <c r="BN32" s="32" t="s">
        <v>195</v>
      </c>
      <c r="BO32" s="32" t="s">
        <v>426</v>
      </c>
      <c r="BP32" s="86" t="s">
        <v>594</v>
      </c>
      <c r="BQ32" s="86"/>
      <c r="BR32" s="63"/>
      <c r="BS32" s="63"/>
      <c r="BT32" s="63"/>
      <c r="BU32" s="63"/>
      <c r="BV32" s="63"/>
      <c r="BW32" s="63"/>
      <c r="BX32" s="63"/>
      <c r="BY32" s="85"/>
      <c r="BZ32" s="85"/>
      <c r="CA32" s="13"/>
      <c r="CB32" s="13"/>
      <c r="CC32" s="63"/>
      <c r="CD32" s="63"/>
      <c r="CE32" s="63"/>
      <c r="CF32" s="13"/>
      <c r="CG32" s="13"/>
      <c r="CH32" s="13"/>
      <c r="CI32" s="13"/>
      <c r="CJ32" s="63" t="s">
        <v>516</v>
      </c>
      <c r="CK32" s="63">
        <v>217000</v>
      </c>
      <c r="CL32" s="63">
        <f t="shared" si="20"/>
        <v>41230</v>
      </c>
      <c r="CM32" s="63">
        <f t="shared" si="21"/>
        <v>258230</v>
      </c>
      <c r="CN32" s="63">
        <f t="shared" si="25"/>
        <v>2065840</v>
      </c>
      <c r="CO32" s="86" t="s">
        <v>195</v>
      </c>
      <c r="CP32" s="86" t="s">
        <v>314</v>
      </c>
    </row>
    <row r="33" spans="1:94" ht="115.5" customHeight="1" x14ac:dyDescent="0.25">
      <c r="A33" s="14">
        <v>24</v>
      </c>
      <c r="B33" s="16" t="s">
        <v>81</v>
      </c>
      <c r="C33" s="16" t="s">
        <v>84</v>
      </c>
      <c r="D33" s="14" t="s">
        <v>19</v>
      </c>
      <c r="E33" s="14" t="s">
        <v>85</v>
      </c>
      <c r="F33" s="14">
        <v>1</v>
      </c>
      <c r="G33" s="63" t="s">
        <v>570</v>
      </c>
      <c r="H33" s="63">
        <v>980000</v>
      </c>
      <c r="I33" s="62">
        <f t="shared" si="3"/>
        <v>186200</v>
      </c>
      <c r="J33" s="62">
        <f t="shared" si="4"/>
        <v>1166200</v>
      </c>
      <c r="K33" s="62">
        <f t="shared" si="5"/>
        <v>1166200</v>
      </c>
      <c r="L33" s="65" t="s">
        <v>239</v>
      </c>
      <c r="M33" s="65" t="s">
        <v>317</v>
      </c>
      <c r="N33" s="84" t="s">
        <v>594</v>
      </c>
      <c r="O33" s="84"/>
      <c r="P33" s="30" t="s">
        <v>218</v>
      </c>
      <c r="Q33" s="37">
        <v>660000</v>
      </c>
      <c r="R33" s="37">
        <f t="shared" si="6"/>
        <v>125400</v>
      </c>
      <c r="S33" s="37">
        <f t="shared" si="7"/>
        <v>785400</v>
      </c>
      <c r="T33" s="37">
        <f t="shared" si="8"/>
        <v>785400</v>
      </c>
      <c r="U33" s="30" t="s">
        <v>239</v>
      </c>
      <c r="V33" s="30" t="s">
        <v>240</v>
      </c>
      <c r="W33" s="86" t="s">
        <v>594</v>
      </c>
      <c r="X33" s="86"/>
      <c r="Y33" s="31" t="s">
        <v>270</v>
      </c>
      <c r="Z33" s="55">
        <v>700000</v>
      </c>
      <c r="AA33" s="55">
        <f t="shared" si="9"/>
        <v>133000</v>
      </c>
      <c r="AB33" s="55">
        <f t="shared" si="10"/>
        <v>833000</v>
      </c>
      <c r="AC33" s="55">
        <f t="shared" si="11"/>
        <v>833000</v>
      </c>
      <c r="AD33" s="31" t="s">
        <v>195</v>
      </c>
      <c r="AE33" s="31" t="s">
        <v>271</v>
      </c>
      <c r="AF33" s="84" t="s">
        <v>594</v>
      </c>
      <c r="AG33" s="84"/>
      <c r="AH33" s="10"/>
      <c r="AI33" s="10"/>
      <c r="AJ33" s="13"/>
      <c r="AK33" s="13"/>
      <c r="AL33" s="13"/>
      <c r="AM33" s="13"/>
      <c r="AN33" s="13"/>
      <c r="AO33" s="86"/>
      <c r="AP33" s="86"/>
      <c r="AQ33" s="33" t="s">
        <v>350</v>
      </c>
      <c r="AR33" s="54">
        <v>645000</v>
      </c>
      <c r="AS33" s="54">
        <f t="shared" si="12"/>
        <v>122550</v>
      </c>
      <c r="AT33" s="54">
        <f t="shared" si="13"/>
        <v>767550</v>
      </c>
      <c r="AU33" s="54">
        <f t="shared" si="26"/>
        <v>767550</v>
      </c>
      <c r="AV33" s="67" t="s">
        <v>239</v>
      </c>
      <c r="AW33" s="67" t="s">
        <v>351</v>
      </c>
      <c r="AX33" s="84" t="s">
        <v>594</v>
      </c>
      <c r="AY33" s="84"/>
      <c r="AZ33" s="33" t="s">
        <v>350</v>
      </c>
      <c r="BA33" s="54">
        <v>785000</v>
      </c>
      <c r="BB33" s="54">
        <f t="shared" si="14"/>
        <v>149150</v>
      </c>
      <c r="BC33" s="54">
        <f t="shared" si="15"/>
        <v>934150</v>
      </c>
      <c r="BD33" s="54">
        <f t="shared" si="27"/>
        <v>934150</v>
      </c>
      <c r="BE33" s="33" t="s">
        <v>399</v>
      </c>
      <c r="BF33" s="33" t="s">
        <v>377</v>
      </c>
      <c r="BG33" s="84" t="s">
        <v>594</v>
      </c>
      <c r="BH33" s="84"/>
      <c r="BI33" s="54" t="s">
        <v>85</v>
      </c>
      <c r="BJ33" s="54">
        <v>758129.33869199851</v>
      </c>
      <c r="BK33" s="54">
        <f t="shared" si="16"/>
        <v>144044.57435147971</v>
      </c>
      <c r="BL33" s="54">
        <f t="shared" si="17"/>
        <v>902173.91304347815</v>
      </c>
      <c r="BM33" s="54">
        <f t="shared" si="2"/>
        <v>902173.91304347815</v>
      </c>
      <c r="BN33" s="32" t="s">
        <v>195</v>
      </c>
      <c r="BO33" s="32" t="s">
        <v>426</v>
      </c>
      <c r="BP33" s="86" t="s">
        <v>594</v>
      </c>
      <c r="BQ33" s="86"/>
      <c r="BR33" s="63"/>
      <c r="BS33" s="63"/>
      <c r="BT33" s="63"/>
      <c r="BU33" s="63"/>
      <c r="BV33" s="63"/>
      <c r="BW33" s="63"/>
      <c r="BX33" s="63"/>
      <c r="BY33" s="85"/>
      <c r="BZ33" s="85"/>
      <c r="CA33" s="13"/>
      <c r="CB33" s="13"/>
      <c r="CC33" s="63"/>
      <c r="CD33" s="63"/>
      <c r="CE33" s="63"/>
      <c r="CF33" s="13"/>
      <c r="CG33" s="13"/>
      <c r="CH33" s="13"/>
      <c r="CI33" s="13"/>
      <c r="CJ33" s="63" t="s">
        <v>517</v>
      </c>
      <c r="CK33" s="63">
        <v>823000</v>
      </c>
      <c r="CL33" s="63">
        <f t="shared" si="20"/>
        <v>156370</v>
      </c>
      <c r="CM33" s="63">
        <f t="shared" si="21"/>
        <v>979370</v>
      </c>
      <c r="CN33" s="63">
        <f t="shared" si="25"/>
        <v>979370</v>
      </c>
      <c r="CO33" s="86" t="s">
        <v>195</v>
      </c>
      <c r="CP33" s="86" t="s">
        <v>314</v>
      </c>
    </row>
    <row r="34" spans="1:94" ht="37.5" customHeight="1" x14ac:dyDescent="0.25">
      <c r="A34" s="18"/>
      <c r="B34" s="18"/>
      <c r="C34" s="21" t="s">
        <v>142</v>
      </c>
      <c r="D34" s="22"/>
      <c r="E34" s="18"/>
      <c r="F34" s="18"/>
      <c r="G34" s="18"/>
      <c r="H34" s="18"/>
      <c r="I34" s="18"/>
      <c r="J34" s="18"/>
      <c r="K34" s="79">
        <f>SUM(K10:K33)</f>
        <v>55618220</v>
      </c>
      <c r="L34" s="18"/>
      <c r="M34" s="18"/>
      <c r="N34" s="18"/>
      <c r="O34" s="18"/>
      <c r="P34" s="18"/>
      <c r="Q34" s="20"/>
      <c r="R34" s="20"/>
      <c r="S34" s="20"/>
      <c r="T34" s="38">
        <f>SUM(T10:T33)</f>
        <v>45039120</v>
      </c>
      <c r="U34" s="17"/>
      <c r="V34" s="17"/>
      <c r="AC34" s="51">
        <f>SUM(AC10:AC33)</f>
        <v>46361091</v>
      </c>
      <c r="AL34" s="61">
        <f>SUM(AL10:AL33)</f>
        <v>7426433</v>
      </c>
      <c r="AU34" s="51">
        <f>SUM(AU10:AU33)</f>
        <v>36966279</v>
      </c>
      <c r="BD34" s="51">
        <f>SUM(BD10:BD33)</f>
        <v>41459600</v>
      </c>
      <c r="BM34" s="52">
        <f>SUM(BM10:BM33)</f>
        <v>36422703.722826093</v>
      </c>
      <c r="BV34" s="51">
        <f>SUM(BV10:BV33)</f>
        <v>22175174</v>
      </c>
      <c r="CE34" s="53">
        <f>SUM(CE10:CE33)</f>
        <v>20740510</v>
      </c>
      <c r="CN34" s="53">
        <f>SUM(CN10:CN33)</f>
        <v>38285394</v>
      </c>
    </row>
    <row r="35" spans="1:94" x14ac:dyDescent="0.25">
      <c r="A35" s="18"/>
      <c r="B35" s="18"/>
      <c r="C35" s="18"/>
      <c r="D35" s="18"/>
      <c r="E35" s="18"/>
      <c r="F35" s="18"/>
      <c r="G35" s="18"/>
      <c r="H35" s="18"/>
      <c r="I35" s="18"/>
      <c r="J35" s="18"/>
      <c r="K35" s="18"/>
      <c r="L35" s="18"/>
      <c r="M35" s="18"/>
      <c r="N35" s="18"/>
      <c r="O35" s="18"/>
      <c r="P35" s="18"/>
      <c r="Q35" s="20"/>
      <c r="R35" s="20"/>
      <c r="S35" s="20"/>
      <c r="T35" s="18"/>
      <c r="U35" s="17"/>
      <c r="V35" s="17"/>
    </row>
    <row r="36" spans="1:94" x14ac:dyDescent="0.25">
      <c r="A36" s="18"/>
      <c r="B36" s="18"/>
      <c r="C36" s="18"/>
      <c r="D36" s="18"/>
      <c r="E36" s="18"/>
      <c r="F36" s="18"/>
      <c r="G36" s="18"/>
      <c r="H36" s="18"/>
      <c r="I36" s="18"/>
      <c r="J36" s="18"/>
      <c r="K36" s="18"/>
      <c r="L36" s="18"/>
      <c r="M36" s="18"/>
      <c r="N36" s="18"/>
      <c r="O36" s="18"/>
      <c r="P36" s="18"/>
      <c r="Q36" s="20"/>
      <c r="R36" s="20"/>
      <c r="S36" s="20"/>
      <c r="T36" s="18"/>
      <c r="U36" s="17"/>
      <c r="V36" s="17"/>
    </row>
    <row r="37" spans="1:94" x14ac:dyDescent="0.25">
      <c r="A37" s="18"/>
      <c r="B37" s="18"/>
      <c r="C37" s="18"/>
      <c r="D37" s="18"/>
      <c r="E37" s="18"/>
      <c r="F37" s="18"/>
      <c r="G37" s="18"/>
      <c r="H37" s="18"/>
      <c r="I37" s="18"/>
      <c r="J37" s="18"/>
      <c r="K37" s="18"/>
      <c r="L37" s="18"/>
      <c r="M37" s="18"/>
      <c r="N37" s="18"/>
      <c r="O37" s="18"/>
      <c r="P37" s="18"/>
      <c r="Q37" s="20"/>
      <c r="R37" s="20"/>
      <c r="S37" s="20"/>
      <c r="T37" s="18"/>
      <c r="U37" s="17"/>
      <c r="V37" s="17"/>
    </row>
    <row r="38" spans="1:94" ht="65.25" customHeight="1" x14ac:dyDescent="0.25">
      <c r="A38" s="91" t="s">
        <v>602</v>
      </c>
      <c r="B38" s="91"/>
      <c r="C38" s="91"/>
      <c r="D38" s="91"/>
      <c r="E38" s="91"/>
      <c r="F38" s="91"/>
      <c r="G38" s="91"/>
      <c r="H38" s="91"/>
      <c r="I38" s="91"/>
      <c r="J38" s="91"/>
      <c r="K38" s="18"/>
      <c r="L38" s="18"/>
      <c r="M38" s="18"/>
      <c r="N38" s="18"/>
      <c r="O38" s="18"/>
      <c r="P38" s="18"/>
      <c r="Q38" s="20"/>
      <c r="R38" s="20"/>
      <c r="S38" s="20"/>
      <c r="T38" s="18"/>
      <c r="U38" s="17"/>
      <c r="V38" s="17"/>
    </row>
  </sheetData>
  <mergeCells count="16">
    <mergeCell ref="CJ8:CP8"/>
    <mergeCell ref="G8:O8"/>
    <mergeCell ref="P8:X8"/>
    <mergeCell ref="Y8:AG8"/>
    <mergeCell ref="A1:T1"/>
    <mergeCell ref="A2:T2"/>
    <mergeCell ref="A3:T3"/>
    <mergeCell ref="A4:T4"/>
    <mergeCell ref="A5:T5"/>
    <mergeCell ref="BR8:BZ8"/>
    <mergeCell ref="CA8:CI8"/>
    <mergeCell ref="A38:J38"/>
    <mergeCell ref="AH8:AP8"/>
    <mergeCell ref="AQ8:AY8"/>
    <mergeCell ref="AZ8:BH8"/>
    <mergeCell ref="BI8:BQ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21"/>
  <sheetViews>
    <sheetView topLeftCell="BF4" zoomScale="60" zoomScaleNormal="60" workbookViewId="0">
      <selection activeCell="BH11" sqref="BH11"/>
    </sheetView>
  </sheetViews>
  <sheetFormatPr baseColWidth="10" defaultRowHeight="15" x14ac:dyDescent="0.25"/>
  <cols>
    <col min="1" max="1" width="16.140625" customWidth="1"/>
    <col min="2" max="2" width="33.140625" customWidth="1"/>
    <col min="3" max="3" width="82.7109375" customWidth="1"/>
    <col min="4" max="4" width="19" customWidth="1"/>
    <col min="5" max="5" width="19" style="17" customWidth="1"/>
    <col min="6" max="6" width="11.140625" bestFit="1" customWidth="1"/>
    <col min="7" max="7" width="14.28515625" style="17" customWidth="1"/>
    <col min="8" max="8" width="14.7109375" style="17" customWidth="1"/>
    <col min="9" max="9" width="15.85546875" style="17" customWidth="1"/>
    <col min="10" max="10" width="14.42578125" style="17" bestFit="1" customWidth="1"/>
    <col min="11" max="11" width="13.42578125" style="17" customWidth="1"/>
    <col min="12" max="12" width="15.42578125" style="17" customWidth="1"/>
    <col min="13" max="13" width="16.85546875" style="17" customWidth="1"/>
    <col min="14" max="14" width="14.7109375" style="17" customWidth="1"/>
    <col min="15" max="15" width="14.28515625" style="17" customWidth="1"/>
    <col min="16" max="16" width="25.140625" customWidth="1"/>
    <col min="17" max="17" width="19.5703125" customWidth="1"/>
    <col min="18" max="18" width="15.85546875" customWidth="1"/>
    <col min="19" max="19" width="14.85546875" customWidth="1"/>
    <col min="20" max="20" width="20.5703125" customWidth="1"/>
    <col min="21" max="21" width="15.7109375" customWidth="1"/>
    <col min="22" max="22" width="15.5703125" customWidth="1"/>
    <col min="23" max="23" width="15.5703125" style="17" customWidth="1"/>
    <col min="24" max="24" width="21" style="17" customWidth="1"/>
    <col min="25" max="25" width="19.5703125" customWidth="1"/>
    <col min="26" max="26" width="15.85546875" customWidth="1"/>
    <col min="27" max="27" width="15.5703125" customWidth="1"/>
    <col min="28" max="28" width="16" customWidth="1"/>
    <col min="29" max="29" width="13" customWidth="1"/>
    <col min="30" max="30" width="17.85546875" customWidth="1"/>
    <col min="31" max="31" width="17.5703125" customWidth="1"/>
    <col min="32" max="33" width="17.5703125" style="17" customWidth="1"/>
    <col min="34" max="34" width="18.28515625" customWidth="1"/>
    <col min="35" max="35" width="19.28515625" customWidth="1"/>
    <col min="36" max="36" width="11.42578125" customWidth="1"/>
    <col min="37" max="37" width="15.7109375" customWidth="1"/>
    <col min="38" max="38" width="11.42578125" customWidth="1"/>
    <col min="39" max="39" width="15.42578125" customWidth="1"/>
    <col min="40" max="40" width="15.28515625" customWidth="1"/>
    <col min="41" max="42" width="15.28515625" style="17" customWidth="1"/>
    <col min="43" max="43" width="11.42578125" customWidth="1"/>
    <col min="44" max="44" width="15.42578125" customWidth="1"/>
    <col min="45" max="45" width="11.42578125" customWidth="1"/>
    <col min="46" max="46" width="17" customWidth="1"/>
    <col min="47" max="47" width="12.5703125" customWidth="1"/>
    <col min="48" max="48" width="15.42578125" customWidth="1"/>
    <col min="49" max="49" width="14.5703125" customWidth="1"/>
    <col min="50" max="51" width="14.5703125" style="17" customWidth="1"/>
    <col min="52" max="52" width="19.140625" customWidth="1"/>
    <col min="53" max="53" width="16.140625" customWidth="1"/>
    <col min="54" max="54" width="11.42578125" customWidth="1"/>
    <col min="55" max="55" width="19.140625" customWidth="1"/>
    <col min="56" max="56" width="12" customWidth="1"/>
    <col min="57" max="57" width="14.5703125" customWidth="1"/>
    <col min="58" max="58" width="15" customWidth="1"/>
    <col min="59" max="59" width="15" style="17" customWidth="1"/>
    <col min="60" max="60" width="18.28515625" style="17" customWidth="1"/>
    <col min="61" max="61" width="22.85546875" customWidth="1"/>
    <col min="62" max="62" width="15.42578125" customWidth="1"/>
    <col min="63" max="63" width="11.42578125" customWidth="1"/>
    <col min="64" max="64" width="11.7109375" customWidth="1"/>
    <col min="65" max="65" width="13.42578125" customWidth="1"/>
    <col min="66" max="66" width="15.42578125" customWidth="1"/>
    <col min="67" max="67" width="15.28515625" customWidth="1"/>
    <col min="68" max="69" width="15.28515625" style="17" customWidth="1"/>
    <col min="70" max="70" width="14.5703125" customWidth="1"/>
    <col min="71" max="71" width="16.42578125" customWidth="1"/>
    <col min="72" max="74" width="11.42578125" customWidth="1"/>
    <col min="75" max="75" width="15.7109375" customWidth="1"/>
    <col min="76" max="76" width="18.140625" customWidth="1"/>
    <col min="77" max="78" width="18.140625" style="17" customWidth="1"/>
    <col min="79" max="79" width="11.42578125" customWidth="1"/>
    <col min="80" max="80" width="14.7109375" customWidth="1"/>
    <col min="81" max="83" width="11.42578125" customWidth="1"/>
    <col min="84" max="84" width="14.5703125" customWidth="1"/>
    <col min="85" max="85" width="14.28515625" customWidth="1"/>
    <col min="86" max="86" width="14.28515625" style="17" customWidth="1"/>
    <col min="87" max="87" width="29" style="17" customWidth="1"/>
    <col min="88" max="88" width="19" customWidth="1"/>
    <col min="89" max="89" width="14.85546875" customWidth="1"/>
    <col min="90" max="90" width="11.42578125" customWidth="1"/>
    <col min="91" max="91" width="19.140625" customWidth="1"/>
    <col min="92" max="92" width="12.5703125" customWidth="1"/>
    <col min="93" max="94" width="11.42578125" customWidth="1"/>
    <col min="95" max="95" width="12.42578125" style="17" customWidth="1"/>
    <col min="96" max="96" width="13.5703125" style="17" customWidth="1"/>
    <col min="97" max="97" width="11.42578125" customWidth="1"/>
    <col min="98" max="98" width="15.42578125" customWidth="1"/>
    <col min="99" max="99" width="11.42578125" customWidth="1"/>
    <col min="100" max="100" width="19.140625" bestFit="1" customWidth="1"/>
    <col min="101" max="101" width="13.42578125" customWidth="1"/>
    <col min="102" max="102" width="15.28515625" customWidth="1"/>
    <col min="103" max="103" width="14.5703125" customWidth="1"/>
    <col min="104" max="104" width="12.5703125" style="17" customWidth="1"/>
    <col min="105" max="105" width="14.7109375" style="17" customWidth="1"/>
  </cols>
  <sheetData>
    <row r="1" spans="1:105" x14ac:dyDescent="0.25">
      <c r="A1" s="102" t="s">
        <v>0</v>
      </c>
      <c r="B1" s="103"/>
      <c r="C1" s="103"/>
      <c r="D1" s="103"/>
      <c r="E1" s="103"/>
      <c r="F1" s="103"/>
      <c r="G1" s="103"/>
      <c r="H1" s="103"/>
      <c r="I1" s="103"/>
      <c r="J1" s="103"/>
      <c r="K1" s="103"/>
      <c r="L1" s="103"/>
      <c r="M1" s="103"/>
      <c r="N1" s="103"/>
      <c r="O1" s="103"/>
      <c r="P1" s="103"/>
      <c r="Q1" s="103"/>
      <c r="R1" s="103"/>
      <c r="S1" s="103"/>
      <c r="T1" s="103"/>
      <c r="U1" s="1"/>
      <c r="V1" s="1"/>
      <c r="W1" s="1"/>
      <c r="X1" s="1"/>
    </row>
    <row r="2" spans="1:105" x14ac:dyDescent="0.25">
      <c r="A2" s="102" t="s">
        <v>1</v>
      </c>
      <c r="B2" s="103"/>
      <c r="C2" s="103"/>
      <c r="D2" s="103"/>
      <c r="E2" s="103"/>
      <c r="F2" s="103"/>
      <c r="G2" s="103"/>
      <c r="H2" s="103"/>
      <c r="I2" s="103"/>
      <c r="J2" s="103"/>
      <c r="K2" s="103"/>
      <c r="L2" s="103"/>
      <c r="M2" s="103"/>
      <c r="N2" s="103"/>
      <c r="O2" s="103"/>
      <c r="P2" s="103"/>
      <c r="Q2" s="103"/>
      <c r="R2" s="103"/>
      <c r="S2" s="103"/>
      <c r="T2" s="103"/>
      <c r="U2" s="1"/>
      <c r="V2" s="1"/>
      <c r="W2" s="1"/>
      <c r="X2" s="1"/>
    </row>
    <row r="3" spans="1:105" x14ac:dyDescent="0.25">
      <c r="A3" s="104" t="s">
        <v>16</v>
      </c>
      <c r="B3" s="105"/>
      <c r="C3" s="105"/>
      <c r="D3" s="105"/>
      <c r="E3" s="105"/>
      <c r="F3" s="105"/>
      <c r="G3" s="105"/>
      <c r="H3" s="105"/>
      <c r="I3" s="105"/>
      <c r="J3" s="105"/>
      <c r="K3" s="105"/>
      <c r="L3" s="105"/>
      <c r="M3" s="105"/>
      <c r="N3" s="105"/>
      <c r="O3" s="105"/>
      <c r="P3" s="105"/>
      <c r="Q3" s="105"/>
      <c r="R3" s="105"/>
      <c r="S3" s="105"/>
      <c r="T3" s="105"/>
      <c r="U3" s="1"/>
      <c r="V3" s="1"/>
      <c r="W3" s="1"/>
      <c r="X3" s="1"/>
    </row>
    <row r="4" spans="1:105" x14ac:dyDescent="0.25">
      <c r="A4" s="106" t="s">
        <v>17</v>
      </c>
      <c r="B4" s="107"/>
      <c r="C4" s="107"/>
      <c r="D4" s="107"/>
      <c r="E4" s="107"/>
      <c r="F4" s="107"/>
      <c r="G4" s="107"/>
      <c r="H4" s="107"/>
      <c r="I4" s="107"/>
      <c r="J4" s="107"/>
      <c r="K4" s="107"/>
      <c r="L4" s="107"/>
      <c r="M4" s="107"/>
      <c r="N4" s="107"/>
      <c r="O4" s="107"/>
      <c r="P4" s="107"/>
      <c r="Q4" s="107"/>
      <c r="R4" s="107"/>
      <c r="S4" s="107"/>
      <c r="T4" s="107"/>
      <c r="U4" s="1"/>
      <c r="V4" s="1"/>
      <c r="W4" s="1"/>
      <c r="X4" s="1"/>
    </row>
    <row r="5" spans="1:105" x14ac:dyDescent="0.25">
      <c r="A5" s="102" t="s">
        <v>187</v>
      </c>
      <c r="B5" s="103"/>
      <c r="C5" s="103"/>
      <c r="D5" s="103"/>
      <c r="E5" s="103"/>
      <c r="F5" s="103"/>
      <c r="G5" s="103"/>
      <c r="H5" s="103"/>
      <c r="I5" s="103"/>
      <c r="J5" s="103"/>
      <c r="K5" s="103"/>
      <c r="L5" s="103"/>
      <c r="M5" s="103"/>
      <c r="N5" s="103"/>
      <c r="O5" s="103"/>
      <c r="P5" s="103"/>
      <c r="Q5" s="103"/>
      <c r="R5" s="103"/>
      <c r="S5" s="103"/>
      <c r="T5" s="103"/>
      <c r="U5" s="1"/>
      <c r="V5" s="1"/>
      <c r="W5" s="1"/>
      <c r="X5" s="1"/>
    </row>
    <row r="6" spans="1:105" x14ac:dyDescent="0.25">
      <c r="A6" s="2"/>
      <c r="B6" s="1"/>
      <c r="C6" s="1"/>
      <c r="D6" s="1"/>
      <c r="E6" s="1"/>
      <c r="F6" s="1"/>
      <c r="G6" s="1"/>
      <c r="H6" s="1"/>
      <c r="I6" s="1"/>
      <c r="J6" s="1"/>
      <c r="K6" s="1"/>
      <c r="L6" s="1"/>
      <c r="M6" s="1"/>
      <c r="N6" s="1"/>
      <c r="O6" s="1"/>
      <c r="P6" s="1"/>
      <c r="Q6" s="4"/>
      <c r="R6" s="4"/>
      <c r="S6" s="4"/>
      <c r="T6" s="1"/>
      <c r="U6" s="1"/>
      <c r="V6" s="1"/>
      <c r="W6" s="1"/>
      <c r="X6" s="1"/>
    </row>
    <row r="7" spans="1:105" x14ac:dyDescent="0.25">
      <c r="A7" s="5" t="s">
        <v>87</v>
      </c>
      <c r="B7" s="1"/>
      <c r="C7" s="1"/>
      <c r="D7" s="1"/>
      <c r="E7" s="1"/>
      <c r="F7" s="1"/>
      <c r="G7" s="1"/>
      <c r="H7" s="1"/>
      <c r="I7" s="1"/>
      <c r="J7" s="1"/>
      <c r="K7" s="1"/>
      <c r="L7" s="1"/>
      <c r="M7" s="1"/>
      <c r="N7" s="1"/>
      <c r="O7" s="1"/>
      <c r="P7" s="1"/>
      <c r="Q7" s="4"/>
      <c r="R7" s="4"/>
      <c r="S7" s="4"/>
      <c r="T7" s="1"/>
      <c r="U7" s="1"/>
      <c r="V7" s="1"/>
      <c r="W7" s="1"/>
      <c r="X7" s="1"/>
    </row>
    <row r="8" spans="1:105" ht="52.5" customHeight="1" x14ac:dyDescent="0.25">
      <c r="A8" s="1"/>
      <c r="B8" s="6"/>
      <c r="C8" s="6"/>
      <c r="D8" s="6"/>
      <c r="E8" s="6"/>
      <c r="F8" s="6"/>
      <c r="G8" s="95" t="s">
        <v>550</v>
      </c>
      <c r="H8" s="96"/>
      <c r="I8" s="96"/>
      <c r="J8" s="96"/>
      <c r="K8" s="96"/>
      <c r="L8" s="96"/>
      <c r="M8" s="96"/>
      <c r="N8" s="96"/>
      <c r="O8" s="97"/>
      <c r="P8" s="95" t="s">
        <v>194</v>
      </c>
      <c r="Q8" s="96"/>
      <c r="R8" s="96"/>
      <c r="S8" s="96"/>
      <c r="T8" s="96"/>
      <c r="U8" s="96"/>
      <c r="V8" s="96"/>
      <c r="W8" s="96"/>
      <c r="X8" s="97"/>
      <c r="Y8" s="95" t="s">
        <v>246</v>
      </c>
      <c r="Z8" s="96"/>
      <c r="AA8" s="96"/>
      <c r="AB8" s="96"/>
      <c r="AC8" s="96"/>
      <c r="AD8" s="96"/>
      <c r="AE8" s="96"/>
      <c r="AF8" s="96"/>
      <c r="AG8" s="97"/>
      <c r="AH8" s="95" t="s">
        <v>315</v>
      </c>
      <c r="AI8" s="96"/>
      <c r="AJ8" s="96"/>
      <c r="AK8" s="96"/>
      <c r="AL8" s="96"/>
      <c r="AM8" s="96"/>
      <c r="AN8" s="96"/>
      <c r="AO8" s="96"/>
      <c r="AP8" s="97"/>
      <c r="AQ8" s="95" t="s">
        <v>324</v>
      </c>
      <c r="AR8" s="96"/>
      <c r="AS8" s="96"/>
      <c r="AT8" s="96"/>
      <c r="AU8" s="96"/>
      <c r="AV8" s="96"/>
      <c r="AW8" s="96"/>
      <c r="AX8" s="96"/>
      <c r="AY8" s="97"/>
      <c r="AZ8" s="95" t="s">
        <v>381</v>
      </c>
      <c r="BA8" s="96"/>
      <c r="BB8" s="96"/>
      <c r="BC8" s="96"/>
      <c r="BD8" s="96"/>
      <c r="BE8" s="96"/>
      <c r="BF8" s="96"/>
      <c r="BG8" s="96"/>
      <c r="BH8" s="97"/>
      <c r="BI8" s="95" t="s">
        <v>422</v>
      </c>
      <c r="BJ8" s="96"/>
      <c r="BK8" s="96"/>
      <c r="BL8" s="96"/>
      <c r="BM8" s="96"/>
      <c r="BN8" s="96"/>
      <c r="BO8" s="96"/>
      <c r="BP8" s="96"/>
      <c r="BQ8" s="97"/>
      <c r="BR8" s="95" t="s">
        <v>455</v>
      </c>
      <c r="BS8" s="96"/>
      <c r="BT8" s="96"/>
      <c r="BU8" s="96"/>
      <c r="BV8" s="96"/>
      <c r="BW8" s="96"/>
      <c r="BX8" s="96"/>
      <c r="BY8" s="96"/>
      <c r="BZ8" s="97"/>
      <c r="CA8" s="95" t="s">
        <v>470</v>
      </c>
      <c r="CB8" s="96"/>
      <c r="CC8" s="96"/>
      <c r="CD8" s="96"/>
      <c r="CE8" s="96"/>
      <c r="CF8" s="96"/>
      <c r="CG8" s="96"/>
      <c r="CH8" s="96"/>
      <c r="CI8" s="97"/>
      <c r="CJ8" s="95" t="s">
        <v>487</v>
      </c>
      <c r="CK8" s="96"/>
      <c r="CL8" s="96"/>
      <c r="CM8" s="96"/>
      <c r="CN8" s="96"/>
      <c r="CO8" s="96"/>
      <c r="CP8" s="96"/>
      <c r="CQ8" s="96"/>
      <c r="CR8" s="97"/>
      <c r="CS8" s="101" t="s">
        <v>498</v>
      </c>
      <c r="CT8" s="101"/>
      <c r="CU8" s="101"/>
      <c r="CV8" s="101"/>
      <c r="CW8" s="101"/>
      <c r="CX8" s="101"/>
      <c r="CY8" s="101"/>
      <c r="CZ8" s="101"/>
      <c r="DA8" s="101"/>
    </row>
    <row r="9" spans="1:105" ht="60" x14ac:dyDescent="0.25">
      <c r="A9" s="7" t="s">
        <v>2</v>
      </c>
      <c r="B9" s="7" t="s">
        <v>3</v>
      </c>
      <c r="C9" s="7" t="s">
        <v>4</v>
      </c>
      <c r="D9" s="7" t="s">
        <v>6</v>
      </c>
      <c r="E9" s="7" t="s">
        <v>5</v>
      </c>
      <c r="F9" s="7" t="s">
        <v>7</v>
      </c>
      <c r="G9" s="7" t="s">
        <v>8</v>
      </c>
      <c r="H9" s="7" t="s">
        <v>9</v>
      </c>
      <c r="I9" s="7" t="s">
        <v>10</v>
      </c>
      <c r="J9" s="7" t="s">
        <v>11</v>
      </c>
      <c r="K9" s="7" t="s">
        <v>12</v>
      </c>
      <c r="L9" s="7" t="s">
        <v>13</v>
      </c>
      <c r="M9" s="7" t="s">
        <v>14</v>
      </c>
      <c r="N9" s="7" t="s">
        <v>591</v>
      </c>
      <c r="O9" s="7" t="s">
        <v>592</v>
      </c>
      <c r="P9" s="7" t="s">
        <v>8</v>
      </c>
      <c r="Q9" s="7" t="s">
        <v>9</v>
      </c>
      <c r="R9" s="7" t="s">
        <v>10</v>
      </c>
      <c r="S9" s="7" t="s">
        <v>11</v>
      </c>
      <c r="T9" s="7" t="s">
        <v>12</v>
      </c>
      <c r="U9" s="7" t="s">
        <v>13</v>
      </c>
      <c r="V9" s="7" t="s">
        <v>14</v>
      </c>
      <c r="W9" s="7" t="s">
        <v>591</v>
      </c>
      <c r="X9" s="7" t="s">
        <v>592</v>
      </c>
      <c r="Y9" s="7" t="s">
        <v>8</v>
      </c>
      <c r="Z9" s="7" t="s">
        <v>9</v>
      </c>
      <c r="AA9" s="7" t="s">
        <v>10</v>
      </c>
      <c r="AB9" s="7" t="s">
        <v>11</v>
      </c>
      <c r="AC9" s="7" t="s">
        <v>12</v>
      </c>
      <c r="AD9" s="7" t="s">
        <v>13</v>
      </c>
      <c r="AE9" s="7" t="s">
        <v>14</v>
      </c>
      <c r="AF9" s="7" t="s">
        <v>591</v>
      </c>
      <c r="AG9" s="7" t="s">
        <v>592</v>
      </c>
      <c r="AH9" s="7" t="s">
        <v>8</v>
      </c>
      <c r="AI9" s="7" t="s">
        <v>9</v>
      </c>
      <c r="AJ9" s="7" t="s">
        <v>10</v>
      </c>
      <c r="AK9" s="7" t="s">
        <v>11</v>
      </c>
      <c r="AL9" s="7" t="s">
        <v>12</v>
      </c>
      <c r="AM9" s="7" t="s">
        <v>13</v>
      </c>
      <c r="AN9" s="7" t="s">
        <v>14</v>
      </c>
      <c r="AO9" s="7" t="s">
        <v>591</v>
      </c>
      <c r="AP9" s="7" t="s">
        <v>592</v>
      </c>
      <c r="AQ9" s="7" t="s">
        <v>8</v>
      </c>
      <c r="AR9" s="7" t="s">
        <v>9</v>
      </c>
      <c r="AS9" s="7" t="s">
        <v>10</v>
      </c>
      <c r="AT9" s="7" t="s">
        <v>11</v>
      </c>
      <c r="AU9" s="7" t="s">
        <v>12</v>
      </c>
      <c r="AV9" s="7" t="s">
        <v>13</v>
      </c>
      <c r="AW9" s="7" t="s">
        <v>14</v>
      </c>
      <c r="AX9" s="7" t="s">
        <v>591</v>
      </c>
      <c r="AY9" s="7" t="s">
        <v>592</v>
      </c>
      <c r="AZ9" s="7" t="s">
        <v>8</v>
      </c>
      <c r="BA9" s="7" t="s">
        <v>9</v>
      </c>
      <c r="BB9" s="7" t="s">
        <v>10</v>
      </c>
      <c r="BC9" s="7" t="s">
        <v>11</v>
      </c>
      <c r="BD9" s="7" t="s">
        <v>12</v>
      </c>
      <c r="BE9" s="7" t="s">
        <v>13</v>
      </c>
      <c r="BF9" s="7" t="s">
        <v>14</v>
      </c>
      <c r="BG9" s="7" t="s">
        <v>591</v>
      </c>
      <c r="BH9" s="7" t="s">
        <v>592</v>
      </c>
      <c r="BI9" s="7" t="s">
        <v>8</v>
      </c>
      <c r="BJ9" s="7" t="s">
        <v>9</v>
      </c>
      <c r="BK9" s="7" t="s">
        <v>10</v>
      </c>
      <c r="BL9" s="7" t="s">
        <v>11</v>
      </c>
      <c r="BM9" s="7" t="s">
        <v>12</v>
      </c>
      <c r="BN9" s="7" t="s">
        <v>13</v>
      </c>
      <c r="BO9" s="7" t="s">
        <v>14</v>
      </c>
      <c r="BP9" s="7" t="s">
        <v>591</v>
      </c>
      <c r="BQ9" s="7" t="s">
        <v>592</v>
      </c>
      <c r="BR9" s="7" t="s">
        <v>8</v>
      </c>
      <c r="BS9" s="7" t="s">
        <v>9</v>
      </c>
      <c r="BT9" s="7" t="s">
        <v>10</v>
      </c>
      <c r="BU9" s="7" t="s">
        <v>11</v>
      </c>
      <c r="BV9" s="7" t="s">
        <v>12</v>
      </c>
      <c r="BW9" s="7" t="s">
        <v>13</v>
      </c>
      <c r="BX9" s="7" t="s">
        <v>14</v>
      </c>
      <c r="BY9" s="7" t="s">
        <v>591</v>
      </c>
      <c r="BZ9" s="7" t="s">
        <v>592</v>
      </c>
      <c r="CA9" s="7" t="s">
        <v>8</v>
      </c>
      <c r="CB9" s="7" t="s">
        <v>9</v>
      </c>
      <c r="CC9" s="7" t="s">
        <v>10</v>
      </c>
      <c r="CD9" s="7" t="s">
        <v>11</v>
      </c>
      <c r="CE9" s="7" t="s">
        <v>12</v>
      </c>
      <c r="CF9" s="7" t="s">
        <v>13</v>
      </c>
      <c r="CG9" s="7" t="s">
        <v>14</v>
      </c>
      <c r="CH9" s="7" t="s">
        <v>591</v>
      </c>
      <c r="CI9" s="7" t="s">
        <v>592</v>
      </c>
      <c r="CJ9" s="7" t="s">
        <v>8</v>
      </c>
      <c r="CK9" s="7" t="s">
        <v>9</v>
      </c>
      <c r="CL9" s="7" t="s">
        <v>10</v>
      </c>
      <c r="CM9" s="7" t="s">
        <v>11</v>
      </c>
      <c r="CN9" s="7" t="s">
        <v>12</v>
      </c>
      <c r="CO9" s="7" t="s">
        <v>13</v>
      </c>
      <c r="CP9" s="7" t="s">
        <v>14</v>
      </c>
      <c r="CQ9" s="7" t="s">
        <v>591</v>
      </c>
      <c r="CR9" s="7" t="s">
        <v>592</v>
      </c>
      <c r="CS9" s="7" t="s">
        <v>8</v>
      </c>
      <c r="CT9" s="7" t="s">
        <v>9</v>
      </c>
      <c r="CU9" s="7" t="s">
        <v>10</v>
      </c>
      <c r="CV9" s="7" t="s">
        <v>11</v>
      </c>
      <c r="CW9" s="7" t="s">
        <v>12</v>
      </c>
      <c r="CX9" s="7" t="s">
        <v>13</v>
      </c>
      <c r="CY9" s="7" t="s">
        <v>14</v>
      </c>
      <c r="CZ9" s="7" t="s">
        <v>591</v>
      </c>
      <c r="DA9" s="7" t="s">
        <v>592</v>
      </c>
    </row>
    <row r="10" spans="1:105" s="26" customFormat="1" ht="71.25" customHeight="1" x14ac:dyDescent="0.25">
      <c r="A10" s="24">
        <v>1</v>
      </c>
      <c r="B10" s="25" t="s">
        <v>88</v>
      </c>
      <c r="C10" s="25" t="s">
        <v>89</v>
      </c>
      <c r="D10" s="27" t="s">
        <v>35</v>
      </c>
      <c r="E10" s="28" t="s">
        <v>185</v>
      </c>
      <c r="F10" s="29">
        <v>4</v>
      </c>
      <c r="G10" s="81" t="s">
        <v>571</v>
      </c>
      <c r="H10" s="81">
        <v>920000</v>
      </c>
      <c r="I10" s="83">
        <f>+H10*0.19</f>
        <v>174800</v>
      </c>
      <c r="J10" s="83">
        <f>+H10*1.19</f>
        <v>1094800</v>
      </c>
      <c r="K10" s="83">
        <f>+F10*J10</f>
        <v>4379200</v>
      </c>
      <c r="L10" s="80" t="s">
        <v>239</v>
      </c>
      <c r="M10" s="80" t="s">
        <v>317</v>
      </c>
      <c r="N10" s="80" t="s">
        <v>594</v>
      </c>
      <c r="O10" s="80"/>
      <c r="P10" s="24" t="s">
        <v>219</v>
      </c>
      <c r="Q10" s="40">
        <v>828000</v>
      </c>
      <c r="R10" s="41">
        <f>Q10*0.19</f>
        <v>157320</v>
      </c>
      <c r="S10" s="42">
        <f>+Q10*1.19</f>
        <v>985320</v>
      </c>
      <c r="T10" s="43">
        <f>F10*S10</f>
        <v>3941280</v>
      </c>
      <c r="U10" s="39" t="s">
        <v>239</v>
      </c>
      <c r="V10" s="39" t="s">
        <v>240</v>
      </c>
      <c r="W10" s="39" t="s">
        <v>594</v>
      </c>
      <c r="X10" s="39"/>
      <c r="Y10" s="24" t="s">
        <v>275</v>
      </c>
      <c r="Z10" s="40">
        <v>840000</v>
      </c>
      <c r="AA10" s="59">
        <f>Z10*0.19</f>
        <v>159600</v>
      </c>
      <c r="AB10" s="40">
        <f>+Z10*1.19</f>
        <v>999600</v>
      </c>
      <c r="AC10" s="60">
        <f>+F10*AB10</f>
        <v>3998400</v>
      </c>
      <c r="AD10" s="24" t="s">
        <v>281</v>
      </c>
      <c r="AE10" s="39" t="s">
        <v>271</v>
      </c>
      <c r="AF10" s="24" t="s">
        <v>594</v>
      </c>
      <c r="AG10" s="39"/>
      <c r="AH10" s="58" t="s">
        <v>219</v>
      </c>
      <c r="AI10" s="58">
        <v>628600</v>
      </c>
      <c r="AJ10" s="58">
        <f>+AI10*0.19</f>
        <v>119434</v>
      </c>
      <c r="AK10" s="58">
        <f>+AI10*1.19</f>
        <v>748034</v>
      </c>
      <c r="AL10" s="58">
        <f>+F10*AK10</f>
        <v>2992136</v>
      </c>
      <c r="AM10" s="44" t="s">
        <v>195</v>
      </c>
      <c r="AN10" s="44" t="s">
        <v>317</v>
      </c>
      <c r="AO10" s="44" t="s">
        <v>594</v>
      </c>
      <c r="AP10" s="44"/>
      <c r="AQ10" s="24" t="s">
        <v>352</v>
      </c>
      <c r="AR10" s="40">
        <v>424000</v>
      </c>
      <c r="AS10" s="40">
        <f>+AR10*0.19</f>
        <v>80560</v>
      </c>
      <c r="AT10" s="40">
        <f>+AR10*1.19</f>
        <v>504560</v>
      </c>
      <c r="AU10" s="40">
        <f>+F10*AT10</f>
        <v>2018240</v>
      </c>
      <c r="AV10" s="24" t="s">
        <v>239</v>
      </c>
      <c r="AW10" s="24" t="s">
        <v>328</v>
      </c>
      <c r="AX10" s="24"/>
      <c r="AY10" s="24" t="s">
        <v>609</v>
      </c>
      <c r="AZ10" s="24" t="s">
        <v>400</v>
      </c>
      <c r="BA10" s="40">
        <v>320000</v>
      </c>
      <c r="BB10" s="40">
        <f>+BA10*0.19</f>
        <v>60800</v>
      </c>
      <c r="BC10" s="40">
        <f>+BA10*1.19</f>
        <v>380800</v>
      </c>
      <c r="BD10" s="40">
        <f>+F10*BC10</f>
        <v>1523200</v>
      </c>
      <c r="BE10" s="24" t="s">
        <v>399</v>
      </c>
      <c r="BF10" s="24" t="s">
        <v>377</v>
      </c>
      <c r="BG10" s="24"/>
      <c r="BH10" s="24" t="s">
        <v>609</v>
      </c>
      <c r="BI10" s="24" t="s">
        <v>447</v>
      </c>
      <c r="BJ10" s="70">
        <v>1233101.9364267446</v>
      </c>
      <c r="BK10" s="70">
        <f>+BJ10*0.19</f>
        <v>234289.36792108146</v>
      </c>
      <c r="BL10" s="70">
        <f>+BJ10*1.19</f>
        <v>1467391.3043478259</v>
      </c>
      <c r="BM10" s="70">
        <f t="shared" ref="BM10:BM15" si="0">+F10*BL10</f>
        <v>5869565.2173913037</v>
      </c>
      <c r="BN10" s="44" t="s">
        <v>195</v>
      </c>
      <c r="BO10" s="44" t="s">
        <v>426</v>
      </c>
      <c r="BP10" s="44" t="s">
        <v>593</v>
      </c>
      <c r="BQ10" s="44"/>
      <c r="BR10" s="24" t="s">
        <v>457</v>
      </c>
      <c r="BS10" s="40">
        <v>740000</v>
      </c>
      <c r="BT10" s="40">
        <f>+BS10*0.19</f>
        <v>140600</v>
      </c>
      <c r="BU10" s="40">
        <f>+BS10*1.19</f>
        <v>880600</v>
      </c>
      <c r="BV10" s="40">
        <f>+F10*BU10</f>
        <v>3522400</v>
      </c>
      <c r="BW10" s="44" t="s">
        <v>428</v>
      </c>
      <c r="BX10" s="44" t="s">
        <v>456</v>
      </c>
      <c r="BY10" s="44" t="s">
        <v>594</v>
      </c>
      <c r="BZ10" s="44"/>
      <c r="CA10" s="40" t="s">
        <v>479</v>
      </c>
      <c r="CB10" s="40">
        <v>571700</v>
      </c>
      <c r="CC10" s="40">
        <f>+CB10*0.19</f>
        <v>108623</v>
      </c>
      <c r="CD10" s="40">
        <f>+CB10*1.19</f>
        <v>680323</v>
      </c>
      <c r="CE10" s="40">
        <f>+F10*CD10</f>
        <v>2721292</v>
      </c>
      <c r="CF10" s="44" t="s">
        <v>428</v>
      </c>
      <c r="CG10" s="44" t="s">
        <v>481</v>
      </c>
      <c r="CH10" s="44"/>
      <c r="CI10" s="24" t="s">
        <v>604</v>
      </c>
      <c r="CJ10" s="56"/>
      <c r="CK10" s="56"/>
      <c r="CL10" s="56"/>
      <c r="CM10" s="56"/>
      <c r="CN10" s="56"/>
      <c r="CO10" s="56"/>
      <c r="CP10" s="56"/>
      <c r="CQ10" s="56"/>
      <c r="CR10" s="56"/>
      <c r="CS10" s="40" t="s">
        <v>518</v>
      </c>
      <c r="CT10" s="40">
        <v>677000</v>
      </c>
      <c r="CU10" s="40">
        <f>+CT10*0.19</f>
        <v>128630</v>
      </c>
      <c r="CV10" s="40">
        <f>+CT10*1.19</f>
        <v>805630</v>
      </c>
      <c r="CW10" s="40">
        <f t="shared" ref="CW10:CW15" si="1">+F10*CV10</f>
        <v>3222520</v>
      </c>
      <c r="CX10" s="44" t="s">
        <v>195</v>
      </c>
      <c r="CY10" s="44" t="s">
        <v>314</v>
      </c>
      <c r="CZ10" s="44" t="s">
        <v>594</v>
      </c>
      <c r="DA10" s="44"/>
    </row>
    <row r="11" spans="1:105" s="26" customFormat="1" ht="75" x14ac:dyDescent="0.25">
      <c r="A11" s="24">
        <v>2</v>
      </c>
      <c r="B11" s="25" t="s">
        <v>90</v>
      </c>
      <c r="C11" s="25" t="s">
        <v>91</v>
      </c>
      <c r="D11" s="27" t="s">
        <v>35</v>
      </c>
      <c r="E11" s="27" t="s">
        <v>98</v>
      </c>
      <c r="F11" s="27">
        <v>4</v>
      </c>
      <c r="G11" s="82" t="s">
        <v>572</v>
      </c>
      <c r="H11" s="82">
        <v>180000</v>
      </c>
      <c r="I11" s="83">
        <f t="shared" ref="I11:I15" si="2">+H11*0.19</f>
        <v>34200</v>
      </c>
      <c r="J11" s="83">
        <f t="shared" ref="J11:J15" si="3">+H11*1.19</f>
        <v>214200</v>
      </c>
      <c r="K11" s="83">
        <f t="shared" ref="K11:K15" si="4">+F11*J11</f>
        <v>856800</v>
      </c>
      <c r="L11" s="27" t="s">
        <v>239</v>
      </c>
      <c r="M11" s="27" t="s">
        <v>317</v>
      </c>
      <c r="N11" s="27" t="s">
        <v>594</v>
      </c>
      <c r="O11" s="27"/>
      <c r="P11" s="24" t="s">
        <v>98</v>
      </c>
      <c r="Q11" s="40">
        <v>384000</v>
      </c>
      <c r="R11" s="41">
        <f t="shared" ref="R11:R15" si="5">Q11*0.19</f>
        <v>72960</v>
      </c>
      <c r="S11" s="42">
        <f t="shared" ref="S11:S15" si="6">+Q11*1.19</f>
        <v>456960</v>
      </c>
      <c r="T11" s="43">
        <f t="shared" ref="T11:T15" si="7">F11*S11</f>
        <v>1827840</v>
      </c>
      <c r="U11" s="39" t="s">
        <v>239</v>
      </c>
      <c r="V11" s="39" t="s">
        <v>240</v>
      </c>
      <c r="W11" s="39" t="s">
        <v>594</v>
      </c>
      <c r="X11" s="39"/>
      <c r="Y11" s="24" t="s">
        <v>276</v>
      </c>
      <c r="Z11" s="40">
        <v>195000</v>
      </c>
      <c r="AA11" s="59">
        <f t="shared" ref="AA11:AA15" si="8">Z11*0.19</f>
        <v>37050</v>
      </c>
      <c r="AB11" s="40">
        <f t="shared" ref="AB11:AB15" si="9">+Z11*1.19</f>
        <v>232050</v>
      </c>
      <c r="AC11" s="60">
        <f t="shared" ref="AC11:AC15" si="10">+F11*AB11</f>
        <v>928200</v>
      </c>
      <c r="AD11" s="24" t="s">
        <v>282</v>
      </c>
      <c r="AE11" s="39" t="s">
        <v>271</v>
      </c>
      <c r="AF11" s="24" t="s">
        <v>594</v>
      </c>
      <c r="AG11" s="39"/>
      <c r="AH11" s="58"/>
      <c r="AI11" s="58"/>
      <c r="AJ11" s="58"/>
      <c r="AK11" s="58"/>
      <c r="AL11" s="58"/>
      <c r="AM11" s="56"/>
      <c r="AN11" s="56"/>
      <c r="AO11" s="56"/>
      <c r="AP11" s="56"/>
      <c r="AQ11" s="24" t="s">
        <v>98</v>
      </c>
      <c r="AR11" s="40">
        <v>314000</v>
      </c>
      <c r="AS11" s="40">
        <f t="shared" ref="AS11:AS15" si="11">+AR11*0.19</f>
        <v>59660</v>
      </c>
      <c r="AT11" s="40">
        <f>+AR11*1.19</f>
        <v>373660</v>
      </c>
      <c r="AU11" s="40">
        <f>+F11*AT11</f>
        <v>1494640</v>
      </c>
      <c r="AV11" s="24" t="s">
        <v>239</v>
      </c>
      <c r="AW11" s="24" t="s">
        <v>328</v>
      </c>
      <c r="AX11" s="24" t="s">
        <v>594</v>
      </c>
      <c r="AY11" s="24"/>
      <c r="AZ11" s="24" t="s">
        <v>401</v>
      </c>
      <c r="BA11" s="40">
        <v>265000</v>
      </c>
      <c r="BB11" s="40">
        <f t="shared" ref="BB11:BB15" si="12">+BA11*0.19</f>
        <v>50350</v>
      </c>
      <c r="BC11" s="40">
        <f t="shared" ref="BC11:BC15" si="13">+BA11*1.19</f>
        <v>315350</v>
      </c>
      <c r="BD11" s="40">
        <f>+F11*BC11</f>
        <v>1261400</v>
      </c>
      <c r="BE11" s="24" t="s">
        <v>399</v>
      </c>
      <c r="BF11" s="24" t="s">
        <v>377</v>
      </c>
      <c r="BG11" s="24" t="s">
        <v>594</v>
      </c>
      <c r="BH11" s="24"/>
      <c r="BI11" s="24" t="s">
        <v>448</v>
      </c>
      <c r="BJ11" s="70">
        <v>203708.43989769818</v>
      </c>
      <c r="BK11" s="70">
        <f t="shared" ref="BK11:BK15" si="14">+BJ11*0.19</f>
        <v>38704.603580562652</v>
      </c>
      <c r="BL11" s="70">
        <f t="shared" ref="BL11:BL15" si="15">+BJ11*1.19</f>
        <v>242413.04347826081</v>
      </c>
      <c r="BM11" s="70">
        <f t="shared" si="0"/>
        <v>969652.17391304323</v>
      </c>
      <c r="BN11" s="44" t="s">
        <v>195</v>
      </c>
      <c r="BO11" s="44" t="s">
        <v>426</v>
      </c>
      <c r="BP11" s="44" t="s">
        <v>593</v>
      </c>
      <c r="BQ11" s="44"/>
      <c r="BR11" s="56"/>
      <c r="BS11" s="56"/>
      <c r="BT11" s="40"/>
      <c r="BU11" s="40"/>
      <c r="BV11" s="40"/>
      <c r="BW11" s="56"/>
      <c r="BX11" s="56"/>
      <c r="BY11" s="56"/>
      <c r="BZ11" s="56"/>
      <c r="CA11" s="40"/>
      <c r="CB11" s="40"/>
      <c r="CC11" s="40"/>
      <c r="CD11" s="40"/>
      <c r="CE11" s="40"/>
      <c r="CF11" s="44"/>
      <c r="CG11" s="44"/>
      <c r="CH11" s="44"/>
      <c r="CI11" s="44"/>
      <c r="CJ11" s="56"/>
      <c r="CK11" s="56"/>
      <c r="CL11" s="56"/>
      <c r="CM11" s="56"/>
      <c r="CN11" s="56"/>
      <c r="CO11" s="56"/>
      <c r="CP11" s="56"/>
      <c r="CQ11" s="56"/>
      <c r="CR11" s="56"/>
      <c r="CS11" s="40" t="s">
        <v>519</v>
      </c>
      <c r="CT11" s="40">
        <v>449000</v>
      </c>
      <c r="CU11" s="40">
        <f t="shared" ref="CU11:CU15" si="16">+CT11*0.19</f>
        <v>85310</v>
      </c>
      <c r="CV11" s="40">
        <f t="shared" ref="CV11:CV15" si="17">+CT11*1.19</f>
        <v>534310</v>
      </c>
      <c r="CW11" s="40">
        <f t="shared" si="1"/>
        <v>2137240</v>
      </c>
      <c r="CX11" s="44" t="s">
        <v>195</v>
      </c>
      <c r="CY11" s="44" t="s">
        <v>497</v>
      </c>
      <c r="CZ11" s="44" t="s">
        <v>594</v>
      </c>
      <c r="DA11" s="44"/>
    </row>
    <row r="12" spans="1:105" s="26" customFormat="1" ht="90" customHeight="1" x14ac:dyDescent="0.25">
      <c r="A12" s="24">
        <v>3</v>
      </c>
      <c r="B12" s="25" t="s">
        <v>45</v>
      </c>
      <c r="C12" s="25" t="s">
        <v>92</v>
      </c>
      <c r="D12" s="27" t="s">
        <v>35</v>
      </c>
      <c r="E12" s="27" t="s">
        <v>99</v>
      </c>
      <c r="F12" s="27">
        <v>1</v>
      </c>
      <c r="G12" s="82" t="s">
        <v>573</v>
      </c>
      <c r="H12" s="82">
        <v>790000</v>
      </c>
      <c r="I12" s="83">
        <f t="shared" si="2"/>
        <v>150100</v>
      </c>
      <c r="J12" s="83">
        <f t="shared" si="3"/>
        <v>940100</v>
      </c>
      <c r="K12" s="83">
        <f t="shared" si="4"/>
        <v>940100</v>
      </c>
      <c r="L12" s="27" t="s">
        <v>239</v>
      </c>
      <c r="M12" s="27" t="s">
        <v>317</v>
      </c>
      <c r="N12" s="27" t="s">
        <v>594</v>
      </c>
      <c r="O12" s="27"/>
      <c r="P12" s="24" t="s">
        <v>220</v>
      </c>
      <c r="Q12" s="40">
        <v>900000</v>
      </c>
      <c r="R12" s="41">
        <f t="shared" si="5"/>
        <v>171000</v>
      </c>
      <c r="S12" s="42">
        <f t="shared" si="6"/>
        <v>1071000</v>
      </c>
      <c r="T12" s="43">
        <f t="shared" si="7"/>
        <v>1071000</v>
      </c>
      <c r="U12" s="39" t="s">
        <v>239</v>
      </c>
      <c r="V12" s="39" t="s">
        <v>240</v>
      </c>
      <c r="W12" s="39" t="s">
        <v>594</v>
      </c>
      <c r="X12" s="39"/>
      <c r="Y12" s="24" t="s">
        <v>277</v>
      </c>
      <c r="Z12" s="40">
        <v>620000</v>
      </c>
      <c r="AA12" s="59">
        <f t="shared" si="8"/>
        <v>117800</v>
      </c>
      <c r="AB12" s="40">
        <f t="shared" si="9"/>
        <v>737800</v>
      </c>
      <c r="AC12" s="60">
        <f t="shared" si="10"/>
        <v>737800</v>
      </c>
      <c r="AD12" s="24" t="s">
        <v>281</v>
      </c>
      <c r="AE12" s="39" t="s">
        <v>271</v>
      </c>
      <c r="AF12" s="24" t="s">
        <v>594</v>
      </c>
      <c r="AG12" s="39"/>
      <c r="AH12" s="58"/>
      <c r="AI12" s="58"/>
      <c r="AJ12" s="58"/>
      <c r="AK12" s="58"/>
      <c r="AL12" s="58"/>
      <c r="AM12" s="56"/>
      <c r="AN12" s="56"/>
      <c r="AO12" s="56"/>
      <c r="AP12" s="56"/>
      <c r="AQ12" s="24"/>
      <c r="AR12" s="40"/>
      <c r="AS12" s="40"/>
      <c r="AT12" s="40"/>
      <c r="AU12" s="40"/>
      <c r="AV12" s="24"/>
      <c r="AW12" s="24"/>
      <c r="AX12" s="24"/>
      <c r="AY12" s="24"/>
      <c r="AZ12" s="24"/>
      <c r="BA12" s="40"/>
      <c r="BB12" s="40"/>
      <c r="BC12" s="40"/>
      <c r="BD12" s="40"/>
      <c r="BE12" s="24"/>
      <c r="BF12" s="24"/>
      <c r="BG12" s="24"/>
      <c r="BH12" s="24"/>
      <c r="BI12" s="24" t="s">
        <v>449</v>
      </c>
      <c r="BJ12" s="70">
        <v>143350.38363171357</v>
      </c>
      <c r="BK12" s="70">
        <f t="shared" si="14"/>
        <v>27236.572890025578</v>
      </c>
      <c r="BL12" s="70">
        <f t="shared" si="15"/>
        <v>170586.95652173914</v>
      </c>
      <c r="BM12" s="70">
        <f t="shared" si="0"/>
        <v>170586.95652173914</v>
      </c>
      <c r="BN12" s="44" t="s">
        <v>195</v>
      </c>
      <c r="BO12" s="44" t="s">
        <v>426</v>
      </c>
      <c r="BP12" s="44" t="s">
        <v>593</v>
      </c>
      <c r="BQ12" s="44"/>
      <c r="BR12" s="56"/>
      <c r="BS12" s="56"/>
      <c r="BT12" s="40"/>
      <c r="BU12" s="40"/>
      <c r="BV12" s="40"/>
      <c r="BW12" s="56"/>
      <c r="BX12" s="56"/>
      <c r="BY12" s="56"/>
      <c r="BZ12" s="56"/>
      <c r="CA12" s="40"/>
      <c r="CB12" s="40"/>
      <c r="CC12" s="40"/>
      <c r="CD12" s="40"/>
      <c r="CE12" s="40"/>
      <c r="CF12" s="44"/>
      <c r="CG12" s="44"/>
      <c r="CH12" s="44"/>
      <c r="CI12" s="44"/>
      <c r="CJ12" s="56"/>
      <c r="CK12" s="56"/>
      <c r="CL12" s="56"/>
      <c r="CM12" s="56"/>
      <c r="CN12" s="56"/>
      <c r="CO12" s="56"/>
      <c r="CP12" s="56"/>
      <c r="CQ12" s="56"/>
      <c r="CR12" s="56"/>
      <c r="CS12" s="40" t="s">
        <v>520</v>
      </c>
      <c r="CT12" s="40">
        <v>697000</v>
      </c>
      <c r="CU12" s="40">
        <f t="shared" si="16"/>
        <v>132430</v>
      </c>
      <c r="CV12" s="40">
        <f t="shared" si="17"/>
        <v>829430</v>
      </c>
      <c r="CW12" s="40">
        <f t="shared" si="1"/>
        <v>829430</v>
      </c>
      <c r="CX12" s="44" t="s">
        <v>195</v>
      </c>
      <c r="CY12" s="44" t="s">
        <v>497</v>
      </c>
      <c r="CZ12" s="44" t="s">
        <v>594</v>
      </c>
      <c r="DA12" s="44"/>
    </row>
    <row r="13" spans="1:105" s="26" customFormat="1" ht="135.75" customHeight="1" x14ac:dyDescent="0.25">
      <c r="A13" s="24">
        <v>4</v>
      </c>
      <c r="B13" s="25" t="s">
        <v>45</v>
      </c>
      <c r="C13" s="25" t="s">
        <v>93</v>
      </c>
      <c r="D13" s="27" t="s">
        <v>35</v>
      </c>
      <c r="E13" s="27" t="s">
        <v>100</v>
      </c>
      <c r="F13" s="27">
        <v>1</v>
      </c>
      <c r="G13" s="82" t="s">
        <v>574</v>
      </c>
      <c r="H13" s="82">
        <v>290000</v>
      </c>
      <c r="I13" s="83">
        <f t="shared" si="2"/>
        <v>55100</v>
      </c>
      <c r="J13" s="83">
        <f t="shared" si="3"/>
        <v>345100</v>
      </c>
      <c r="K13" s="83">
        <f t="shared" si="4"/>
        <v>345100</v>
      </c>
      <c r="L13" s="27" t="s">
        <v>239</v>
      </c>
      <c r="M13" s="27" t="s">
        <v>317</v>
      </c>
      <c r="N13" s="27"/>
      <c r="O13" s="27" t="s">
        <v>600</v>
      </c>
      <c r="P13" s="24" t="s">
        <v>221</v>
      </c>
      <c r="Q13" s="40">
        <v>108000</v>
      </c>
      <c r="R13" s="41">
        <f t="shared" si="5"/>
        <v>20520</v>
      </c>
      <c r="S13" s="42">
        <f t="shared" si="6"/>
        <v>128520</v>
      </c>
      <c r="T13" s="43">
        <f t="shared" si="7"/>
        <v>128520</v>
      </c>
      <c r="U13" s="39" t="s">
        <v>239</v>
      </c>
      <c r="V13" s="39" t="s">
        <v>240</v>
      </c>
      <c r="W13" s="39"/>
      <c r="X13" s="39" t="s">
        <v>601</v>
      </c>
      <c r="Y13" s="24" t="s">
        <v>278</v>
      </c>
      <c r="Z13" s="40">
        <v>330000</v>
      </c>
      <c r="AA13" s="59">
        <f t="shared" si="8"/>
        <v>62700</v>
      </c>
      <c r="AB13" s="40">
        <f t="shared" si="9"/>
        <v>392700</v>
      </c>
      <c r="AC13" s="60">
        <f t="shared" si="10"/>
        <v>392700</v>
      </c>
      <c r="AD13" s="24" t="s">
        <v>281</v>
      </c>
      <c r="AE13" s="39" t="s">
        <v>271</v>
      </c>
      <c r="AF13" s="24" t="s">
        <v>594</v>
      </c>
      <c r="AG13" s="39"/>
      <c r="AH13" s="58"/>
      <c r="AI13" s="58"/>
      <c r="AJ13" s="58"/>
      <c r="AK13" s="58"/>
      <c r="AL13" s="58"/>
      <c r="AM13" s="56"/>
      <c r="AN13" s="56"/>
      <c r="AO13" s="56"/>
      <c r="AP13" s="56"/>
      <c r="AQ13" s="24" t="s">
        <v>353</v>
      </c>
      <c r="AR13" s="40">
        <v>49000</v>
      </c>
      <c r="AS13" s="40">
        <f t="shared" si="11"/>
        <v>9310</v>
      </c>
      <c r="AT13" s="40">
        <f t="shared" ref="AT13:AT15" si="18">+AR13*1.19</f>
        <v>58310</v>
      </c>
      <c r="AU13" s="40">
        <f>+F13*AT13</f>
        <v>58310</v>
      </c>
      <c r="AV13" s="24" t="s">
        <v>239</v>
      </c>
      <c r="AW13" s="24" t="s">
        <v>328</v>
      </c>
      <c r="AX13" s="24"/>
      <c r="AY13" s="24" t="s">
        <v>603</v>
      </c>
      <c r="AZ13" s="24" t="s">
        <v>100</v>
      </c>
      <c r="BA13" s="40">
        <v>289000</v>
      </c>
      <c r="BB13" s="40">
        <f t="shared" si="12"/>
        <v>54910</v>
      </c>
      <c r="BC13" s="40">
        <f t="shared" si="13"/>
        <v>343910</v>
      </c>
      <c r="BD13" s="40">
        <f>+F13*BC13</f>
        <v>343910</v>
      </c>
      <c r="BE13" s="24" t="s">
        <v>399</v>
      </c>
      <c r="BF13" s="24" t="s">
        <v>377</v>
      </c>
      <c r="BG13" s="24" t="s">
        <v>594</v>
      </c>
      <c r="BH13" s="24"/>
      <c r="BI13" s="24" t="s">
        <v>450</v>
      </c>
      <c r="BJ13" s="70">
        <v>169757.03324808183</v>
      </c>
      <c r="BK13" s="70">
        <f t="shared" si="14"/>
        <v>32253.836317135549</v>
      </c>
      <c r="BL13" s="70">
        <f t="shared" si="15"/>
        <v>202010.86956521738</v>
      </c>
      <c r="BM13" s="70">
        <f t="shared" si="0"/>
        <v>202010.86956521738</v>
      </c>
      <c r="BN13" s="44" t="s">
        <v>195</v>
      </c>
      <c r="BO13" s="44" t="s">
        <v>426</v>
      </c>
      <c r="BP13" s="44" t="s">
        <v>593</v>
      </c>
      <c r="BQ13" s="44"/>
      <c r="BR13" s="56"/>
      <c r="BS13" s="56"/>
      <c r="BT13" s="40"/>
      <c r="BU13" s="40"/>
      <c r="BV13" s="40"/>
      <c r="BW13" s="56"/>
      <c r="BX13" s="56"/>
      <c r="BY13" s="56"/>
      <c r="BZ13" s="56"/>
      <c r="CA13" s="40"/>
      <c r="CB13" s="40"/>
      <c r="CC13" s="40"/>
      <c r="CD13" s="40"/>
      <c r="CE13" s="40"/>
      <c r="CF13" s="44"/>
      <c r="CG13" s="44"/>
      <c r="CH13" s="44"/>
      <c r="CI13" s="44"/>
      <c r="CJ13" s="56"/>
      <c r="CK13" s="56"/>
      <c r="CL13" s="56"/>
      <c r="CM13" s="56"/>
      <c r="CN13" s="56"/>
      <c r="CO13" s="56"/>
      <c r="CP13" s="56"/>
      <c r="CQ13" s="56"/>
      <c r="CR13" s="56"/>
      <c r="CS13" s="40" t="s">
        <v>100</v>
      </c>
      <c r="CT13" s="40">
        <v>567000</v>
      </c>
      <c r="CU13" s="40">
        <f t="shared" si="16"/>
        <v>107730</v>
      </c>
      <c r="CV13" s="40">
        <f t="shared" si="17"/>
        <v>674730</v>
      </c>
      <c r="CW13" s="40">
        <f t="shared" si="1"/>
        <v>674730</v>
      </c>
      <c r="CX13" s="44" t="s">
        <v>195</v>
      </c>
      <c r="CY13" s="44" t="s">
        <v>497</v>
      </c>
      <c r="CZ13" s="44" t="s">
        <v>594</v>
      </c>
      <c r="DA13" s="44"/>
    </row>
    <row r="14" spans="1:105" s="26" customFormat="1" ht="60" x14ac:dyDescent="0.25">
      <c r="A14" s="24">
        <v>5</v>
      </c>
      <c r="B14" s="25" t="s">
        <v>94</v>
      </c>
      <c r="C14" s="25" t="s">
        <v>95</v>
      </c>
      <c r="D14" s="27" t="s">
        <v>35</v>
      </c>
      <c r="E14" s="27" t="s">
        <v>101</v>
      </c>
      <c r="F14" s="27">
        <v>1</v>
      </c>
      <c r="G14" s="82" t="s">
        <v>575</v>
      </c>
      <c r="H14" s="82">
        <v>12120000</v>
      </c>
      <c r="I14" s="83">
        <f t="shared" si="2"/>
        <v>2302800</v>
      </c>
      <c r="J14" s="83">
        <f t="shared" si="3"/>
        <v>14422800</v>
      </c>
      <c r="K14" s="83">
        <f t="shared" si="4"/>
        <v>14422800</v>
      </c>
      <c r="L14" s="27" t="s">
        <v>239</v>
      </c>
      <c r="M14" s="27" t="s">
        <v>317</v>
      </c>
      <c r="N14" s="27" t="s">
        <v>594</v>
      </c>
      <c r="O14" s="27"/>
      <c r="P14" s="24" t="s">
        <v>222</v>
      </c>
      <c r="Q14" s="40">
        <v>11400000</v>
      </c>
      <c r="R14" s="41">
        <f t="shared" si="5"/>
        <v>2166000</v>
      </c>
      <c r="S14" s="42">
        <f t="shared" si="6"/>
        <v>13566000</v>
      </c>
      <c r="T14" s="43">
        <f t="shared" si="7"/>
        <v>13566000</v>
      </c>
      <c r="U14" s="39" t="s">
        <v>239</v>
      </c>
      <c r="V14" s="39" t="s">
        <v>240</v>
      </c>
      <c r="W14" s="39" t="s">
        <v>594</v>
      </c>
      <c r="X14" s="39"/>
      <c r="Y14" s="24" t="s">
        <v>279</v>
      </c>
      <c r="Z14" s="40">
        <v>10500000</v>
      </c>
      <c r="AA14" s="59">
        <f t="shared" si="8"/>
        <v>1995000</v>
      </c>
      <c r="AB14" s="40">
        <f t="shared" si="9"/>
        <v>12495000</v>
      </c>
      <c r="AC14" s="60">
        <f t="shared" si="10"/>
        <v>12495000</v>
      </c>
      <c r="AD14" s="24" t="s">
        <v>195</v>
      </c>
      <c r="AE14" s="39" t="s">
        <v>271</v>
      </c>
      <c r="AF14" s="24" t="s">
        <v>594</v>
      </c>
      <c r="AG14" s="39"/>
      <c r="AH14" s="58"/>
      <c r="AI14" s="58"/>
      <c r="AJ14" s="58"/>
      <c r="AK14" s="58"/>
      <c r="AL14" s="58"/>
      <c r="AM14" s="56"/>
      <c r="AN14" s="56"/>
      <c r="AO14" s="56"/>
      <c r="AP14" s="56"/>
      <c r="AQ14" s="24" t="s">
        <v>354</v>
      </c>
      <c r="AR14" s="40">
        <v>10780000</v>
      </c>
      <c r="AS14" s="40">
        <f t="shared" si="11"/>
        <v>2048200</v>
      </c>
      <c r="AT14" s="40">
        <f t="shared" si="18"/>
        <v>12828200</v>
      </c>
      <c r="AU14" s="40">
        <f>+F14*AT14</f>
        <v>12828200</v>
      </c>
      <c r="AV14" s="24" t="s">
        <v>239</v>
      </c>
      <c r="AW14" s="24" t="s">
        <v>328</v>
      </c>
      <c r="AX14" s="24" t="s">
        <v>594</v>
      </c>
      <c r="AY14" s="24"/>
      <c r="AZ14" s="24" t="s">
        <v>402</v>
      </c>
      <c r="BA14" s="40">
        <v>11390000</v>
      </c>
      <c r="BB14" s="40">
        <f t="shared" si="12"/>
        <v>2164100</v>
      </c>
      <c r="BC14" s="40">
        <f t="shared" si="13"/>
        <v>13554100</v>
      </c>
      <c r="BD14" s="40">
        <f>+F14*BC14</f>
        <v>13554100</v>
      </c>
      <c r="BE14" s="24" t="s">
        <v>399</v>
      </c>
      <c r="BF14" s="24" t="s">
        <v>377</v>
      </c>
      <c r="BG14" s="24" t="s">
        <v>594</v>
      </c>
      <c r="BH14" s="24"/>
      <c r="BI14" s="24" t="s">
        <v>451</v>
      </c>
      <c r="BJ14" s="70">
        <v>12445076.726342712</v>
      </c>
      <c r="BK14" s="70">
        <f t="shared" si="14"/>
        <v>2364564.578005115</v>
      </c>
      <c r="BL14" s="70">
        <f t="shared" si="15"/>
        <v>14809641.304347826</v>
      </c>
      <c r="BM14" s="70">
        <f t="shared" si="0"/>
        <v>14809641.304347826</v>
      </c>
      <c r="BN14" s="44" t="s">
        <v>195</v>
      </c>
      <c r="BO14" s="44" t="s">
        <v>426</v>
      </c>
      <c r="BP14" s="44" t="s">
        <v>593</v>
      </c>
      <c r="BQ14" s="44"/>
      <c r="BR14" s="56"/>
      <c r="BS14" s="56"/>
      <c r="BT14" s="40"/>
      <c r="BU14" s="40"/>
      <c r="BV14" s="40"/>
      <c r="BW14" s="56"/>
      <c r="BX14" s="56"/>
      <c r="BY14" s="56"/>
      <c r="BZ14" s="56"/>
      <c r="CA14" s="40"/>
      <c r="CB14" s="40"/>
      <c r="CC14" s="40"/>
      <c r="CD14" s="40"/>
      <c r="CE14" s="40"/>
      <c r="CF14" s="44"/>
      <c r="CG14" s="44"/>
      <c r="CH14" s="44"/>
      <c r="CI14" s="44"/>
      <c r="CJ14" s="40" t="s">
        <v>494</v>
      </c>
      <c r="CK14" s="40">
        <v>11000000</v>
      </c>
      <c r="CL14" s="40">
        <f>+CK14*0.19</f>
        <v>2090000</v>
      </c>
      <c r="CM14" s="40">
        <f>+CK14*1.19</f>
        <v>13090000</v>
      </c>
      <c r="CN14" s="40">
        <f>+F14*CM14</f>
        <v>13090000</v>
      </c>
      <c r="CO14" s="44" t="s">
        <v>489</v>
      </c>
      <c r="CP14" s="44" t="s">
        <v>196</v>
      </c>
      <c r="CQ14" s="44" t="s">
        <v>594</v>
      </c>
      <c r="CR14" s="44"/>
      <c r="CS14" s="40" t="s">
        <v>521</v>
      </c>
      <c r="CT14" s="40">
        <v>10470000</v>
      </c>
      <c r="CU14" s="40">
        <f t="shared" si="16"/>
        <v>1989300</v>
      </c>
      <c r="CV14" s="40">
        <f t="shared" si="17"/>
        <v>12459300</v>
      </c>
      <c r="CW14" s="40">
        <f t="shared" si="1"/>
        <v>12459300</v>
      </c>
      <c r="CX14" s="44" t="s">
        <v>195</v>
      </c>
      <c r="CY14" s="44" t="s">
        <v>497</v>
      </c>
      <c r="CZ14" s="44" t="s">
        <v>594</v>
      </c>
      <c r="DA14" s="44"/>
    </row>
    <row r="15" spans="1:105" s="26" customFormat="1" ht="74.25" customHeight="1" x14ac:dyDescent="0.25">
      <c r="A15" s="24">
        <v>6</v>
      </c>
      <c r="B15" s="25" t="s">
        <v>37</v>
      </c>
      <c r="C15" s="25" t="s">
        <v>96</v>
      </c>
      <c r="D15" s="27" t="s">
        <v>35</v>
      </c>
      <c r="E15" s="27" t="s">
        <v>101</v>
      </c>
      <c r="F15" s="27">
        <v>1</v>
      </c>
      <c r="G15" s="82" t="s">
        <v>576</v>
      </c>
      <c r="H15" s="82">
        <v>4480000</v>
      </c>
      <c r="I15" s="83">
        <f t="shared" si="2"/>
        <v>851200</v>
      </c>
      <c r="J15" s="83">
        <f t="shared" si="3"/>
        <v>5331200</v>
      </c>
      <c r="K15" s="83">
        <f t="shared" si="4"/>
        <v>5331200</v>
      </c>
      <c r="L15" s="27" t="s">
        <v>239</v>
      </c>
      <c r="M15" s="27" t="s">
        <v>317</v>
      </c>
      <c r="N15" s="27" t="s">
        <v>594</v>
      </c>
      <c r="O15" s="27"/>
      <c r="P15" s="24" t="s">
        <v>222</v>
      </c>
      <c r="Q15" s="40">
        <v>2280000</v>
      </c>
      <c r="R15" s="41">
        <f t="shared" si="5"/>
        <v>433200</v>
      </c>
      <c r="S15" s="42">
        <f t="shared" si="6"/>
        <v>2713200</v>
      </c>
      <c r="T15" s="43">
        <f t="shared" si="7"/>
        <v>2713200</v>
      </c>
      <c r="U15" s="39" t="s">
        <v>239</v>
      </c>
      <c r="V15" s="39" t="s">
        <v>240</v>
      </c>
      <c r="W15" s="39" t="s">
        <v>594</v>
      </c>
      <c r="X15" s="39"/>
      <c r="Y15" s="24" t="s">
        <v>280</v>
      </c>
      <c r="Z15" s="40">
        <v>2350000</v>
      </c>
      <c r="AA15" s="59">
        <f t="shared" si="8"/>
        <v>446500</v>
      </c>
      <c r="AB15" s="40">
        <f t="shared" si="9"/>
        <v>2796500</v>
      </c>
      <c r="AC15" s="60">
        <f t="shared" si="10"/>
        <v>2796500</v>
      </c>
      <c r="AD15" s="24" t="s">
        <v>195</v>
      </c>
      <c r="AE15" s="39" t="s">
        <v>271</v>
      </c>
      <c r="AF15" s="24" t="s">
        <v>594</v>
      </c>
      <c r="AG15" s="39"/>
      <c r="AH15" s="58"/>
      <c r="AI15" s="58"/>
      <c r="AJ15" s="58"/>
      <c r="AK15" s="58"/>
      <c r="AL15" s="58"/>
      <c r="AM15" s="56"/>
      <c r="AN15" s="56"/>
      <c r="AO15" s="56"/>
      <c r="AP15" s="56"/>
      <c r="AQ15" s="24" t="s">
        <v>355</v>
      </c>
      <c r="AR15" s="40">
        <v>2500000</v>
      </c>
      <c r="AS15" s="40">
        <f t="shared" si="11"/>
        <v>475000</v>
      </c>
      <c r="AT15" s="40">
        <f t="shared" si="18"/>
        <v>2975000</v>
      </c>
      <c r="AU15" s="40">
        <f>+F15*AT15</f>
        <v>2975000</v>
      </c>
      <c r="AV15" s="24" t="s">
        <v>239</v>
      </c>
      <c r="AW15" s="24" t="s">
        <v>328</v>
      </c>
      <c r="AX15" s="24" t="s">
        <v>594</v>
      </c>
      <c r="AY15" s="24"/>
      <c r="AZ15" s="24" t="s">
        <v>403</v>
      </c>
      <c r="BA15" s="40">
        <v>3150000</v>
      </c>
      <c r="BB15" s="40">
        <f t="shared" si="12"/>
        <v>598500</v>
      </c>
      <c r="BC15" s="40">
        <f t="shared" si="13"/>
        <v>3748500</v>
      </c>
      <c r="BD15" s="40">
        <f>+F15*BC15</f>
        <v>3748500</v>
      </c>
      <c r="BE15" s="24" t="s">
        <v>399</v>
      </c>
      <c r="BF15" s="24" t="s">
        <v>377</v>
      </c>
      <c r="BG15" s="24" t="s">
        <v>594</v>
      </c>
      <c r="BH15" s="24"/>
      <c r="BI15" s="24" t="s">
        <v>452</v>
      </c>
      <c r="BJ15" s="70">
        <v>3768606.1381074162</v>
      </c>
      <c r="BK15" s="70">
        <f t="shared" si="14"/>
        <v>716035.16624040913</v>
      </c>
      <c r="BL15" s="70">
        <f t="shared" si="15"/>
        <v>4484641.3043478252</v>
      </c>
      <c r="BM15" s="70">
        <f t="shared" si="0"/>
        <v>4484641.3043478252</v>
      </c>
      <c r="BN15" s="44" t="s">
        <v>195</v>
      </c>
      <c r="BO15" s="44" t="s">
        <v>426</v>
      </c>
      <c r="BP15" s="44" t="s">
        <v>593</v>
      </c>
      <c r="BQ15" s="44"/>
      <c r="BR15" s="56"/>
      <c r="BS15" s="56"/>
      <c r="BT15" s="40"/>
      <c r="BU15" s="40"/>
      <c r="BV15" s="40"/>
      <c r="BW15" s="56"/>
      <c r="BX15" s="56"/>
      <c r="BY15" s="56"/>
      <c r="BZ15" s="56"/>
      <c r="CA15" s="40" t="s">
        <v>480</v>
      </c>
      <c r="CB15" s="40">
        <v>4630500</v>
      </c>
      <c r="CC15" s="40">
        <f t="shared" ref="CC15" si="19">+CB15*0.19</f>
        <v>879795</v>
      </c>
      <c r="CD15" s="40">
        <f t="shared" ref="CD15" si="20">+CB15*1.19</f>
        <v>5510295</v>
      </c>
      <c r="CE15" s="40">
        <f>+F15*CD15</f>
        <v>5510295</v>
      </c>
      <c r="CF15" s="44" t="s">
        <v>428</v>
      </c>
      <c r="CG15" s="44" t="s">
        <v>456</v>
      </c>
      <c r="CH15" s="44"/>
      <c r="CI15" s="24" t="s">
        <v>605</v>
      </c>
      <c r="CJ15" s="40" t="s">
        <v>495</v>
      </c>
      <c r="CK15" s="40">
        <v>4086000</v>
      </c>
      <c r="CL15" s="40">
        <f>+CK15*0.19</f>
        <v>776340</v>
      </c>
      <c r="CM15" s="40">
        <f>+CK15*1.19</f>
        <v>4862340</v>
      </c>
      <c r="CN15" s="40">
        <f>+F15*CM15</f>
        <v>4862340</v>
      </c>
      <c r="CO15" s="44" t="s">
        <v>489</v>
      </c>
      <c r="CP15" s="44" t="s">
        <v>196</v>
      </c>
      <c r="CQ15" s="44" t="s">
        <v>594</v>
      </c>
      <c r="CR15" s="44"/>
      <c r="CS15" s="40" t="s">
        <v>522</v>
      </c>
      <c r="CT15" s="40">
        <v>2437000</v>
      </c>
      <c r="CU15" s="40">
        <f t="shared" si="16"/>
        <v>463030</v>
      </c>
      <c r="CV15" s="40">
        <f t="shared" si="17"/>
        <v>2900030</v>
      </c>
      <c r="CW15" s="40">
        <f t="shared" si="1"/>
        <v>2900030</v>
      </c>
      <c r="CX15" s="44" t="s">
        <v>195</v>
      </c>
      <c r="CY15" s="44" t="s">
        <v>497</v>
      </c>
      <c r="CZ15" s="44" t="s">
        <v>594</v>
      </c>
      <c r="DA15" s="44"/>
    </row>
    <row r="16" spans="1:105" x14ac:dyDescent="0.25">
      <c r="A16" s="18"/>
      <c r="B16" s="18"/>
      <c r="C16" s="21" t="s">
        <v>143</v>
      </c>
      <c r="D16" s="18"/>
      <c r="E16" s="18"/>
      <c r="F16" s="18"/>
      <c r="G16" s="18"/>
      <c r="H16" s="18"/>
      <c r="I16" s="18"/>
      <c r="J16" s="18"/>
      <c r="K16" s="79">
        <f>SUM(K10:K15)</f>
        <v>26275200</v>
      </c>
      <c r="L16" s="18"/>
      <c r="M16" s="18"/>
      <c r="N16" s="18"/>
      <c r="O16" s="18"/>
      <c r="P16" s="18"/>
      <c r="Q16" s="20"/>
      <c r="R16" s="20"/>
      <c r="S16" s="20"/>
      <c r="T16" s="36">
        <f>SUM(T10:T15)</f>
        <v>23247840</v>
      </c>
      <c r="AC16" s="51">
        <f>SUM(AC10:AC15)</f>
        <v>21348600</v>
      </c>
      <c r="AL16" s="53">
        <f>SUM(AL10)</f>
        <v>2992136</v>
      </c>
      <c r="AU16" s="51">
        <f>SUM(AU10:AU15)</f>
        <v>19374390</v>
      </c>
      <c r="BD16" s="51">
        <f>SUM(BD10:BD15)</f>
        <v>20431110</v>
      </c>
      <c r="BM16" s="51">
        <f>SUM(BM10:BM15)</f>
        <v>26506097.826086953</v>
      </c>
      <c r="CN16" s="53">
        <f>SUM(CN14:CN15)</f>
        <v>17952340</v>
      </c>
      <c r="CW16" s="53">
        <f>SUM(CW10:CW15)</f>
        <v>22223250</v>
      </c>
    </row>
    <row r="17" spans="1:20" x14ac:dyDescent="0.25">
      <c r="A17" s="18"/>
      <c r="B17" s="18"/>
      <c r="C17" s="18"/>
      <c r="D17" s="18"/>
      <c r="E17" s="18"/>
      <c r="F17" s="18"/>
      <c r="G17" s="18"/>
      <c r="H17" s="18"/>
      <c r="I17" s="18"/>
      <c r="J17" s="18"/>
      <c r="K17" s="18"/>
      <c r="L17" s="18"/>
      <c r="M17" s="18"/>
      <c r="N17" s="18"/>
      <c r="O17" s="18"/>
      <c r="P17" s="18"/>
      <c r="Q17" s="20"/>
      <c r="R17" s="20"/>
      <c r="S17" s="20"/>
      <c r="T17" s="18"/>
    </row>
    <row r="18" spans="1:20" x14ac:dyDescent="0.25">
      <c r="A18" s="18"/>
      <c r="B18" s="18"/>
      <c r="C18" s="18"/>
      <c r="D18" s="18"/>
      <c r="E18" s="18"/>
      <c r="F18" s="18"/>
      <c r="G18" s="18"/>
      <c r="H18" s="18"/>
      <c r="I18" s="18"/>
      <c r="J18" s="18"/>
      <c r="K18" s="18"/>
      <c r="L18" s="18"/>
      <c r="M18" s="18"/>
      <c r="N18" s="18"/>
      <c r="O18" s="18"/>
      <c r="P18" s="18"/>
      <c r="Q18" s="20"/>
      <c r="R18" s="20"/>
      <c r="S18" s="20"/>
      <c r="T18" s="18"/>
    </row>
    <row r="19" spans="1:20" x14ac:dyDescent="0.25">
      <c r="A19" s="18"/>
      <c r="B19" s="18"/>
      <c r="C19" s="18"/>
      <c r="D19" s="18"/>
      <c r="E19" s="18"/>
      <c r="F19" s="18"/>
      <c r="G19" s="18"/>
      <c r="H19" s="18"/>
      <c r="I19" s="18"/>
      <c r="J19" s="18"/>
      <c r="K19" s="18"/>
      <c r="L19" s="18"/>
      <c r="M19" s="18"/>
      <c r="N19" s="18"/>
      <c r="O19" s="18"/>
      <c r="P19" s="18"/>
      <c r="Q19" s="20"/>
      <c r="R19" s="20"/>
      <c r="S19" s="20"/>
      <c r="T19" s="18"/>
    </row>
    <row r="20" spans="1:20" x14ac:dyDescent="0.25">
      <c r="A20" s="17"/>
      <c r="B20" s="17"/>
      <c r="C20" s="17"/>
      <c r="D20" s="17"/>
      <c r="F20" s="17"/>
      <c r="P20" s="17"/>
      <c r="Q20" s="17"/>
      <c r="R20" s="17"/>
      <c r="S20" s="17"/>
      <c r="T20" s="17"/>
    </row>
    <row r="21" spans="1:20" ht="43.5" customHeight="1" x14ac:dyDescent="0.25">
      <c r="A21" s="91" t="s">
        <v>602</v>
      </c>
      <c r="B21" s="91"/>
      <c r="C21" s="91"/>
      <c r="D21" s="91"/>
      <c r="E21" s="91"/>
      <c r="F21" s="91"/>
      <c r="G21" s="91"/>
      <c r="H21" s="91"/>
      <c r="I21" s="91"/>
      <c r="J21" s="91"/>
    </row>
  </sheetData>
  <mergeCells count="17">
    <mergeCell ref="A1:T1"/>
    <mergeCell ref="A2:T2"/>
    <mergeCell ref="A3:T3"/>
    <mergeCell ref="A4:T4"/>
    <mergeCell ref="A5:T5"/>
    <mergeCell ref="Y8:AG8"/>
    <mergeCell ref="AH8:AP8"/>
    <mergeCell ref="A21:J21"/>
    <mergeCell ref="AQ8:AY8"/>
    <mergeCell ref="AZ8:BH8"/>
    <mergeCell ref="G8:O8"/>
    <mergeCell ref="P8:X8"/>
    <mergeCell ref="BI8:BQ8"/>
    <mergeCell ref="BR8:BZ8"/>
    <mergeCell ref="CA8:CI8"/>
    <mergeCell ref="CJ8:CR8"/>
    <mergeCell ref="CS8:DA8"/>
  </mergeCells>
  <pageMargins left="0.7" right="0.7" top="0.75" bottom="0.75" header="0.3" footer="0.3"/>
  <ignoredErrors>
    <ignoredError sqref="I10:K10 I11:K1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15"/>
  <sheetViews>
    <sheetView zoomScale="60" zoomScaleNormal="60" workbookViewId="0">
      <selection activeCell="BZ11" sqref="BZ11"/>
    </sheetView>
  </sheetViews>
  <sheetFormatPr baseColWidth="10" defaultRowHeight="15" x14ac:dyDescent="0.25"/>
  <cols>
    <col min="1" max="1" width="16.140625" customWidth="1"/>
    <col min="2" max="2" width="33.140625" customWidth="1"/>
    <col min="3" max="3" width="72.28515625" customWidth="1"/>
    <col min="4" max="4" width="18.42578125" style="17" customWidth="1"/>
    <col min="5" max="5" width="19" customWidth="1"/>
    <col min="6" max="6" width="11.140625" bestFit="1" customWidth="1"/>
    <col min="7" max="7" width="11.140625" style="17" customWidth="1"/>
    <col min="8" max="8" width="13.28515625" style="17" customWidth="1"/>
    <col min="9" max="10" width="11.140625" style="17" customWidth="1"/>
    <col min="11" max="11" width="13" style="17" customWidth="1"/>
    <col min="12" max="13" width="11.140625" style="17" customWidth="1"/>
    <col min="14" max="14" width="13.5703125" style="26" customWidth="1"/>
    <col min="15" max="15" width="15.140625" style="26" customWidth="1"/>
    <col min="16" max="16" width="25.140625" customWidth="1"/>
    <col min="17" max="17" width="16.5703125" customWidth="1"/>
    <col min="18" max="18" width="10.42578125" customWidth="1"/>
    <col min="19" max="19" width="14.85546875" customWidth="1"/>
    <col min="20" max="20" width="15.42578125" customWidth="1"/>
    <col min="21" max="21" width="15.7109375" customWidth="1"/>
    <col min="22" max="22" width="15.5703125" customWidth="1"/>
    <col min="23" max="24" width="15.5703125" style="17" customWidth="1"/>
    <col min="25" max="25" width="19.140625" customWidth="1"/>
    <col min="26" max="26" width="16.140625" customWidth="1"/>
    <col min="27" max="28" width="11.42578125" customWidth="1"/>
    <col min="29" max="29" width="12.28515625" customWidth="1"/>
    <col min="30" max="30" width="16.7109375" customWidth="1"/>
    <col min="31" max="31" width="14.28515625" customWidth="1"/>
    <col min="32" max="33" width="14.28515625" style="26" customWidth="1"/>
    <col min="34" max="34" width="11.42578125" customWidth="1"/>
    <col min="35" max="35" width="14.140625" customWidth="1"/>
    <col min="36" max="37" width="11.42578125" customWidth="1"/>
    <col min="38" max="38" width="14.7109375" customWidth="1"/>
    <col min="39" max="39" width="18.28515625" customWidth="1"/>
    <col min="40" max="40" width="20.85546875" customWidth="1"/>
    <col min="41" max="42" width="20.85546875" style="17" customWidth="1"/>
    <col min="43" max="43" width="51.140625" customWidth="1"/>
    <col min="44" max="44" width="14.7109375" customWidth="1"/>
    <col min="45" max="46" width="11.42578125" customWidth="1"/>
    <col min="47" max="47" width="15.42578125" customWidth="1"/>
    <col min="48" max="48" width="16" customWidth="1"/>
    <col min="49" max="49" width="15.42578125" customWidth="1"/>
    <col min="50" max="51" width="15.42578125" style="17" customWidth="1"/>
    <col min="52" max="52" width="39.5703125" customWidth="1"/>
    <col min="53" max="53" width="25" customWidth="1"/>
    <col min="54" max="55" width="11.42578125" customWidth="1"/>
    <col min="56" max="56" width="14.7109375" customWidth="1"/>
    <col min="57" max="58" width="11.42578125" customWidth="1"/>
    <col min="59" max="59" width="14.28515625" style="17" customWidth="1"/>
    <col min="60" max="60" width="13.28515625" style="17" customWidth="1"/>
    <col min="61" max="61" width="16" customWidth="1"/>
    <col min="62" max="62" width="14.5703125" customWidth="1"/>
    <col min="63" max="64" width="11.42578125" customWidth="1"/>
    <col min="65" max="65" width="14.140625" customWidth="1"/>
    <col min="66" max="67" width="11.42578125" customWidth="1"/>
    <col min="68" max="68" width="12.85546875" style="17" customWidth="1"/>
    <col min="69" max="69" width="13.140625" style="17" customWidth="1"/>
    <col min="70" max="70" width="24.42578125" customWidth="1"/>
    <col min="71" max="71" width="21.42578125" customWidth="1"/>
    <col min="72" max="72" width="11.42578125" customWidth="1"/>
    <col min="73" max="73" width="19.7109375" customWidth="1"/>
    <col min="74" max="74" width="12.28515625" customWidth="1"/>
    <col min="75" max="76" width="11.42578125" customWidth="1"/>
    <col min="77" max="78" width="12.5703125" style="17" customWidth="1"/>
    <col min="79" max="79" width="18.28515625" customWidth="1"/>
    <col min="80" max="80" width="14.140625" customWidth="1"/>
    <col min="81" max="81" width="13.42578125" customWidth="1"/>
    <col min="82" max="82" width="15.140625" bestFit="1" customWidth="1"/>
    <col min="83" max="83" width="15.140625" customWidth="1"/>
    <col min="84" max="85" width="11.42578125" customWidth="1"/>
    <col min="86" max="86" width="13.140625" style="17" customWidth="1"/>
    <col min="87" max="87" width="12.5703125" style="17" customWidth="1"/>
    <col min="88" max="88" width="28.140625" customWidth="1"/>
  </cols>
  <sheetData>
    <row r="1" spans="1:88" x14ac:dyDescent="0.25">
      <c r="A1" s="102" t="s">
        <v>0</v>
      </c>
      <c r="B1" s="103"/>
      <c r="C1" s="103"/>
      <c r="D1" s="103"/>
      <c r="E1" s="103"/>
      <c r="F1" s="103"/>
      <c r="G1" s="103"/>
      <c r="H1" s="103"/>
      <c r="I1" s="103"/>
      <c r="J1" s="103"/>
      <c r="K1" s="103"/>
      <c r="L1" s="103"/>
      <c r="M1" s="103"/>
      <c r="N1" s="103"/>
      <c r="O1" s="103"/>
      <c r="P1" s="103"/>
      <c r="Q1" s="103"/>
      <c r="R1" s="103"/>
      <c r="S1" s="103"/>
      <c r="T1" s="103"/>
      <c r="U1" s="1"/>
      <c r="V1" s="1"/>
      <c r="W1" s="1"/>
      <c r="X1" s="1"/>
    </row>
    <row r="2" spans="1:88" x14ac:dyDescent="0.25">
      <c r="A2" s="102" t="s">
        <v>1</v>
      </c>
      <c r="B2" s="103"/>
      <c r="C2" s="103"/>
      <c r="D2" s="103"/>
      <c r="E2" s="103"/>
      <c r="F2" s="103"/>
      <c r="G2" s="103"/>
      <c r="H2" s="103"/>
      <c r="I2" s="103"/>
      <c r="J2" s="103"/>
      <c r="K2" s="103"/>
      <c r="L2" s="103"/>
      <c r="M2" s="103"/>
      <c r="N2" s="103"/>
      <c r="O2" s="103"/>
      <c r="P2" s="103"/>
      <c r="Q2" s="103"/>
      <c r="R2" s="103"/>
      <c r="S2" s="103"/>
      <c r="T2" s="103"/>
      <c r="U2" s="1"/>
      <c r="V2" s="1"/>
      <c r="W2" s="1"/>
      <c r="X2" s="1"/>
    </row>
    <row r="3" spans="1:88" x14ac:dyDescent="0.25">
      <c r="A3" s="104" t="s">
        <v>16</v>
      </c>
      <c r="B3" s="105"/>
      <c r="C3" s="105"/>
      <c r="D3" s="105"/>
      <c r="E3" s="105"/>
      <c r="F3" s="105"/>
      <c r="G3" s="105"/>
      <c r="H3" s="105"/>
      <c r="I3" s="105"/>
      <c r="J3" s="105"/>
      <c r="K3" s="105"/>
      <c r="L3" s="105"/>
      <c r="M3" s="105"/>
      <c r="N3" s="105"/>
      <c r="O3" s="105"/>
      <c r="P3" s="105"/>
      <c r="Q3" s="105"/>
      <c r="R3" s="105"/>
      <c r="S3" s="105"/>
      <c r="T3" s="105"/>
      <c r="U3" s="1"/>
      <c r="V3" s="1"/>
      <c r="W3" s="1"/>
      <c r="X3" s="1"/>
    </row>
    <row r="4" spans="1:88" x14ac:dyDescent="0.25">
      <c r="A4" s="106" t="s">
        <v>17</v>
      </c>
      <c r="B4" s="107"/>
      <c r="C4" s="107"/>
      <c r="D4" s="107"/>
      <c r="E4" s="107"/>
      <c r="F4" s="107"/>
      <c r="G4" s="107"/>
      <c r="H4" s="107"/>
      <c r="I4" s="107"/>
      <c r="J4" s="107"/>
      <c r="K4" s="107"/>
      <c r="L4" s="107"/>
      <c r="M4" s="107"/>
      <c r="N4" s="107"/>
      <c r="O4" s="107"/>
      <c r="P4" s="107"/>
      <c r="Q4" s="107"/>
      <c r="R4" s="107"/>
      <c r="S4" s="107"/>
      <c r="T4" s="107"/>
      <c r="U4" s="1"/>
      <c r="V4" s="1"/>
      <c r="W4" s="1"/>
      <c r="X4" s="1"/>
    </row>
    <row r="5" spans="1:88" x14ac:dyDescent="0.25">
      <c r="A5" s="102" t="s">
        <v>187</v>
      </c>
      <c r="B5" s="103"/>
      <c r="C5" s="103"/>
      <c r="D5" s="103"/>
      <c r="E5" s="103"/>
      <c r="F5" s="103"/>
      <c r="G5" s="103"/>
      <c r="H5" s="103"/>
      <c r="I5" s="103"/>
      <c r="J5" s="103"/>
      <c r="K5" s="103"/>
      <c r="L5" s="103"/>
      <c r="M5" s="103"/>
      <c r="N5" s="103"/>
      <c r="O5" s="103"/>
      <c r="P5" s="103"/>
      <c r="Q5" s="103"/>
      <c r="R5" s="103"/>
      <c r="S5" s="103"/>
      <c r="T5" s="103"/>
      <c r="U5" s="1"/>
      <c r="V5" s="1"/>
      <c r="W5" s="1"/>
      <c r="X5" s="1"/>
    </row>
    <row r="6" spans="1:88" x14ac:dyDescent="0.25">
      <c r="A6" s="2"/>
      <c r="B6" s="1"/>
      <c r="C6" s="1"/>
      <c r="D6" s="1"/>
      <c r="E6" s="1"/>
      <c r="F6" s="1"/>
      <c r="G6" s="1"/>
      <c r="H6" s="1"/>
      <c r="I6" s="1"/>
      <c r="J6" s="1"/>
      <c r="K6" s="1"/>
      <c r="L6" s="1"/>
      <c r="M6" s="1"/>
      <c r="N6" s="89"/>
      <c r="O6" s="89"/>
      <c r="P6" s="1"/>
      <c r="Q6" s="4"/>
      <c r="R6" s="4"/>
      <c r="S6" s="4"/>
      <c r="T6" s="1"/>
      <c r="U6" s="1"/>
      <c r="V6" s="1"/>
      <c r="W6" s="1"/>
      <c r="X6" s="1"/>
    </row>
    <row r="7" spans="1:88" x14ac:dyDescent="0.25">
      <c r="A7" s="5" t="s">
        <v>107</v>
      </c>
      <c r="B7" s="1"/>
      <c r="C7" s="1"/>
      <c r="D7" s="1"/>
      <c r="E7" s="1"/>
      <c r="F7" s="1"/>
      <c r="G7" s="1"/>
      <c r="H7" s="1"/>
      <c r="I7" s="1"/>
      <c r="J7" s="1"/>
      <c r="K7" s="1"/>
      <c r="L7" s="1"/>
      <c r="M7" s="1"/>
      <c r="N7" s="89"/>
      <c r="O7" s="89"/>
      <c r="P7" s="1"/>
      <c r="Q7" s="4"/>
      <c r="R7" s="4"/>
      <c r="S7" s="4"/>
      <c r="T7" s="1"/>
      <c r="U7" s="1"/>
      <c r="V7" s="1"/>
      <c r="W7" s="1"/>
      <c r="X7" s="1"/>
    </row>
    <row r="8" spans="1:88" ht="33.75" customHeight="1" x14ac:dyDescent="0.25">
      <c r="A8" s="1"/>
      <c r="B8" s="6"/>
      <c r="C8" s="6"/>
      <c r="D8" s="6"/>
      <c r="E8" s="6"/>
      <c r="F8" s="6"/>
      <c r="G8" s="95" t="s">
        <v>550</v>
      </c>
      <c r="H8" s="96"/>
      <c r="I8" s="96"/>
      <c r="J8" s="96"/>
      <c r="K8" s="96"/>
      <c r="L8" s="96"/>
      <c r="M8" s="96"/>
      <c r="N8" s="96"/>
      <c r="O8" s="97"/>
      <c r="P8" s="95" t="s">
        <v>194</v>
      </c>
      <c r="Q8" s="96"/>
      <c r="R8" s="96"/>
      <c r="S8" s="96"/>
      <c r="T8" s="96"/>
      <c r="U8" s="96"/>
      <c r="V8" s="96"/>
      <c r="W8" s="96"/>
      <c r="X8" s="97"/>
      <c r="Y8" s="95" t="s">
        <v>246</v>
      </c>
      <c r="Z8" s="96"/>
      <c r="AA8" s="96"/>
      <c r="AB8" s="96"/>
      <c r="AC8" s="96"/>
      <c r="AD8" s="96"/>
      <c r="AE8" s="96"/>
      <c r="AF8" s="96"/>
      <c r="AG8" s="97"/>
      <c r="AH8" s="95" t="s">
        <v>315</v>
      </c>
      <c r="AI8" s="96"/>
      <c r="AJ8" s="96"/>
      <c r="AK8" s="96"/>
      <c r="AL8" s="96"/>
      <c r="AM8" s="96"/>
      <c r="AN8" s="96"/>
      <c r="AO8" s="96"/>
      <c r="AP8" s="97"/>
      <c r="AQ8" s="95" t="s">
        <v>324</v>
      </c>
      <c r="AR8" s="96"/>
      <c r="AS8" s="96"/>
      <c r="AT8" s="96"/>
      <c r="AU8" s="96"/>
      <c r="AV8" s="96"/>
      <c r="AW8" s="96"/>
      <c r="AX8" s="96"/>
      <c r="AY8" s="97"/>
      <c r="AZ8" s="95" t="s">
        <v>381</v>
      </c>
      <c r="BA8" s="96"/>
      <c r="BB8" s="96"/>
      <c r="BC8" s="96"/>
      <c r="BD8" s="96"/>
      <c r="BE8" s="96"/>
      <c r="BF8" s="96"/>
      <c r="BG8" s="96"/>
      <c r="BH8" s="97"/>
      <c r="BI8" s="95" t="s">
        <v>422</v>
      </c>
      <c r="BJ8" s="96"/>
      <c r="BK8" s="96"/>
      <c r="BL8" s="96"/>
      <c r="BM8" s="96"/>
      <c r="BN8" s="96"/>
      <c r="BO8" s="96"/>
      <c r="BP8" s="96"/>
      <c r="BQ8" s="97"/>
      <c r="BR8" s="95" t="s">
        <v>470</v>
      </c>
      <c r="BS8" s="96"/>
      <c r="BT8" s="96"/>
      <c r="BU8" s="96"/>
      <c r="BV8" s="96"/>
      <c r="BW8" s="96"/>
      <c r="BX8" s="96"/>
      <c r="BY8" s="96"/>
      <c r="BZ8" s="97"/>
      <c r="CA8" s="101" t="s">
        <v>498</v>
      </c>
      <c r="CB8" s="101"/>
      <c r="CC8" s="101"/>
      <c r="CD8" s="101"/>
      <c r="CE8" s="101"/>
      <c r="CF8" s="101"/>
      <c r="CG8" s="101"/>
      <c r="CH8" s="101"/>
      <c r="CI8" s="101"/>
    </row>
    <row r="9" spans="1:88" ht="75" x14ac:dyDescent="0.25">
      <c r="A9" s="7" t="s">
        <v>2</v>
      </c>
      <c r="B9" s="7" t="s">
        <v>3</v>
      </c>
      <c r="C9" s="7" t="s">
        <v>4</v>
      </c>
      <c r="D9" s="7" t="s">
        <v>6</v>
      </c>
      <c r="E9" s="7" t="s">
        <v>5</v>
      </c>
      <c r="F9" s="7" t="s">
        <v>7</v>
      </c>
      <c r="G9" s="7" t="s">
        <v>8</v>
      </c>
      <c r="H9" s="7" t="s">
        <v>9</v>
      </c>
      <c r="I9" s="7" t="s">
        <v>10</v>
      </c>
      <c r="J9" s="7" t="s">
        <v>11</v>
      </c>
      <c r="K9" s="7" t="s">
        <v>12</v>
      </c>
      <c r="L9" s="7" t="s">
        <v>13</v>
      </c>
      <c r="M9" s="7" t="s">
        <v>14</v>
      </c>
      <c r="N9" s="23" t="s">
        <v>591</v>
      </c>
      <c r="O9" s="23" t="s">
        <v>592</v>
      </c>
      <c r="P9" s="7" t="s">
        <v>8</v>
      </c>
      <c r="Q9" s="7" t="s">
        <v>9</v>
      </c>
      <c r="R9" s="7" t="s">
        <v>10</v>
      </c>
      <c r="S9" s="7" t="s">
        <v>11</v>
      </c>
      <c r="T9" s="7" t="s">
        <v>12</v>
      </c>
      <c r="U9" s="7" t="s">
        <v>13</v>
      </c>
      <c r="V9" s="7" t="s">
        <v>14</v>
      </c>
      <c r="W9" s="7" t="s">
        <v>591</v>
      </c>
      <c r="X9" s="7" t="s">
        <v>592</v>
      </c>
      <c r="Y9" s="7" t="s">
        <v>8</v>
      </c>
      <c r="Z9" s="7" t="s">
        <v>9</v>
      </c>
      <c r="AA9" s="7" t="s">
        <v>10</v>
      </c>
      <c r="AB9" s="7" t="s">
        <v>11</v>
      </c>
      <c r="AC9" s="7" t="s">
        <v>12</v>
      </c>
      <c r="AD9" s="7" t="s">
        <v>13</v>
      </c>
      <c r="AE9" s="7" t="s">
        <v>14</v>
      </c>
      <c r="AF9" s="23" t="s">
        <v>591</v>
      </c>
      <c r="AG9" s="23" t="s">
        <v>592</v>
      </c>
      <c r="AH9" s="7" t="s">
        <v>8</v>
      </c>
      <c r="AI9" s="7" t="s">
        <v>9</v>
      </c>
      <c r="AJ9" s="7" t="s">
        <v>10</v>
      </c>
      <c r="AK9" s="7" t="s">
        <v>11</v>
      </c>
      <c r="AL9" s="7" t="s">
        <v>12</v>
      </c>
      <c r="AM9" s="7" t="s">
        <v>13</v>
      </c>
      <c r="AN9" s="7" t="s">
        <v>14</v>
      </c>
      <c r="AO9" s="7" t="s">
        <v>591</v>
      </c>
      <c r="AP9" s="7" t="s">
        <v>592</v>
      </c>
      <c r="AQ9" s="7" t="s">
        <v>8</v>
      </c>
      <c r="AR9" s="7" t="s">
        <v>9</v>
      </c>
      <c r="AS9" s="7" t="s">
        <v>10</v>
      </c>
      <c r="AT9" s="7" t="s">
        <v>11</v>
      </c>
      <c r="AU9" s="7" t="s">
        <v>12</v>
      </c>
      <c r="AV9" s="7" t="s">
        <v>13</v>
      </c>
      <c r="AW9" s="7" t="s">
        <v>14</v>
      </c>
      <c r="AX9" s="7" t="s">
        <v>591</v>
      </c>
      <c r="AY9" s="7" t="s">
        <v>592</v>
      </c>
      <c r="AZ9" s="7" t="s">
        <v>8</v>
      </c>
      <c r="BA9" s="7" t="s">
        <v>9</v>
      </c>
      <c r="BB9" s="7" t="s">
        <v>10</v>
      </c>
      <c r="BC9" s="7" t="s">
        <v>11</v>
      </c>
      <c r="BD9" s="7" t="s">
        <v>12</v>
      </c>
      <c r="BE9" s="7" t="s">
        <v>13</v>
      </c>
      <c r="BF9" s="7" t="s">
        <v>14</v>
      </c>
      <c r="BG9" s="7" t="s">
        <v>591</v>
      </c>
      <c r="BH9" s="7" t="s">
        <v>592</v>
      </c>
      <c r="BI9" s="7" t="s">
        <v>8</v>
      </c>
      <c r="BJ9" s="7" t="s">
        <v>9</v>
      </c>
      <c r="BK9" s="7" t="s">
        <v>10</v>
      </c>
      <c r="BL9" s="7" t="s">
        <v>11</v>
      </c>
      <c r="BM9" s="7" t="s">
        <v>12</v>
      </c>
      <c r="BN9" s="7" t="s">
        <v>13</v>
      </c>
      <c r="BO9" s="7" t="s">
        <v>14</v>
      </c>
      <c r="BP9" s="7" t="s">
        <v>591</v>
      </c>
      <c r="BQ9" s="7" t="s">
        <v>592</v>
      </c>
      <c r="BR9" s="7" t="s">
        <v>8</v>
      </c>
      <c r="BS9" s="7" t="s">
        <v>9</v>
      </c>
      <c r="BT9" s="7" t="s">
        <v>10</v>
      </c>
      <c r="BU9" s="7" t="s">
        <v>11</v>
      </c>
      <c r="BV9" s="7" t="s">
        <v>12</v>
      </c>
      <c r="BW9" s="7" t="s">
        <v>13</v>
      </c>
      <c r="BX9" s="7" t="s">
        <v>14</v>
      </c>
      <c r="BY9" s="7" t="s">
        <v>591</v>
      </c>
      <c r="BZ9" s="7" t="s">
        <v>592</v>
      </c>
      <c r="CA9" s="7" t="s">
        <v>8</v>
      </c>
      <c r="CB9" s="7" t="s">
        <v>9</v>
      </c>
      <c r="CC9" s="7" t="s">
        <v>10</v>
      </c>
      <c r="CD9" s="7" t="s">
        <v>11</v>
      </c>
      <c r="CE9" s="7" t="s">
        <v>12</v>
      </c>
      <c r="CF9" s="7" t="s">
        <v>13</v>
      </c>
      <c r="CG9" s="7" t="s">
        <v>14</v>
      </c>
      <c r="CH9" s="7" t="s">
        <v>591</v>
      </c>
      <c r="CI9" s="7" t="s">
        <v>592</v>
      </c>
    </row>
    <row r="10" spans="1:88" s="26" customFormat="1" ht="152.25" customHeight="1" thickBot="1" x14ac:dyDescent="0.3">
      <c r="A10" s="24">
        <v>1</v>
      </c>
      <c r="B10" s="25" t="s">
        <v>102</v>
      </c>
      <c r="C10" s="25" t="s">
        <v>103</v>
      </c>
      <c r="D10" s="24" t="s">
        <v>19</v>
      </c>
      <c r="E10" s="24" t="s">
        <v>104</v>
      </c>
      <c r="F10" s="24">
        <v>1</v>
      </c>
      <c r="G10" s="40" t="s">
        <v>283</v>
      </c>
      <c r="H10" s="40">
        <v>1724000</v>
      </c>
      <c r="I10" s="40">
        <f>+H10*0.19</f>
        <v>327560</v>
      </c>
      <c r="J10" s="40">
        <f>+H10*1.19</f>
        <v>2051560</v>
      </c>
      <c r="K10" s="40">
        <f>+F10*J10</f>
        <v>2051560</v>
      </c>
      <c r="L10" s="24" t="s">
        <v>239</v>
      </c>
      <c r="M10" s="24" t="s">
        <v>317</v>
      </c>
      <c r="N10" s="24" t="s">
        <v>594</v>
      </c>
      <c r="O10" s="24"/>
      <c r="P10" s="24" t="s">
        <v>223</v>
      </c>
      <c r="Q10" s="40">
        <v>2400000</v>
      </c>
      <c r="R10" s="40">
        <f>+Q10*0.19</f>
        <v>456000</v>
      </c>
      <c r="S10" s="40">
        <f>+Q10*1.19</f>
        <v>2856000</v>
      </c>
      <c r="T10" s="40">
        <f>+F10*S10</f>
        <v>2856000</v>
      </c>
      <c r="U10" s="24" t="s">
        <v>239</v>
      </c>
      <c r="V10" s="24" t="s">
        <v>240</v>
      </c>
      <c r="W10" s="24" t="s">
        <v>594</v>
      </c>
      <c r="X10" s="24"/>
      <c r="Y10" s="40" t="s">
        <v>283</v>
      </c>
      <c r="Z10" s="40">
        <v>2120000</v>
      </c>
      <c r="AA10" s="40">
        <f>+Z10*0.19</f>
        <v>402800</v>
      </c>
      <c r="AB10" s="40">
        <f>+Z10*1.19</f>
        <v>2522800</v>
      </c>
      <c r="AC10" s="40">
        <f>+F10*AB10</f>
        <v>2522800</v>
      </c>
      <c r="AD10" s="24" t="s">
        <v>273</v>
      </c>
      <c r="AE10" s="24" t="s">
        <v>271</v>
      </c>
      <c r="AF10" s="24" t="s">
        <v>594</v>
      </c>
      <c r="AG10" s="24"/>
      <c r="AH10" s="24" t="s">
        <v>321</v>
      </c>
      <c r="AI10" s="40">
        <v>2196900</v>
      </c>
      <c r="AJ10" s="40">
        <f>+AI10*0.19</f>
        <v>417411</v>
      </c>
      <c r="AK10" s="40">
        <f>+AI10*1.19</f>
        <v>2614311</v>
      </c>
      <c r="AL10" s="40">
        <f>+F10*AK10</f>
        <v>2614311</v>
      </c>
      <c r="AM10" s="24" t="s">
        <v>195</v>
      </c>
      <c r="AN10" s="24" t="s">
        <v>317</v>
      </c>
      <c r="AO10" s="24" t="s">
        <v>594</v>
      </c>
      <c r="AP10" s="24"/>
      <c r="AQ10" s="25" t="s">
        <v>357</v>
      </c>
      <c r="AR10" s="40">
        <v>1850000</v>
      </c>
      <c r="AS10" s="40">
        <f>+AR10*0.19</f>
        <v>351500</v>
      </c>
      <c r="AT10" s="40">
        <f>+AR10*1.19</f>
        <v>2201500</v>
      </c>
      <c r="AU10" s="40">
        <f>+F10*AT10</f>
        <v>2201500</v>
      </c>
      <c r="AV10" s="44" t="s">
        <v>327</v>
      </c>
      <c r="AW10" s="44" t="s">
        <v>328</v>
      </c>
      <c r="AX10" s="44" t="s">
        <v>594</v>
      </c>
      <c r="AY10" s="44"/>
      <c r="AZ10" s="24" t="s">
        <v>404</v>
      </c>
      <c r="BA10" s="40">
        <v>4400000</v>
      </c>
      <c r="BB10" s="40">
        <f>+BA10*0.19</f>
        <v>836000</v>
      </c>
      <c r="BC10" s="40">
        <f>+BA10*1.19</f>
        <v>5236000</v>
      </c>
      <c r="BD10" s="40">
        <f>+F10*BC10</f>
        <v>5236000</v>
      </c>
      <c r="BE10" s="24" t="s">
        <v>405</v>
      </c>
      <c r="BF10" s="24" t="s">
        <v>377</v>
      </c>
      <c r="BG10" s="24" t="s">
        <v>594</v>
      </c>
      <c r="BH10" s="24"/>
      <c r="BI10" s="24" t="s">
        <v>453</v>
      </c>
      <c r="BJ10" s="40">
        <v>1670624.7716477897</v>
      </c>
      <c r="BK10" s="40">
        <f>+BJ10*0.19</f>
        <v>317418.70661308005</v>
      </c>
      <c r="BL10" s="40">
        <f>+BJ10*1.19</f>
        <v>1988043.4782608696</v>
      </c>
      <c r="BM10" s="40">
        <f>+F10*BL10</f>
        <v>1988043.4782608696</v>
      </c>
      <c r="BN10" s="44" t="s">
        <v>195</v>
      </c>
      <c r="BO10" s="44" t="s">
        <v>426</v>
      </c>
      <c r="BP10" s="44" t="s">
        <v>594</v>
      </c>
      <c r="BQ10" s="44"/>
      <c r="BR10" s="56"/>
      <c r="BS10" s="56"/>
      <c r="BT10" s="56"/>
      <c r="BU10" s="56"/>
      <c r="BV10" s="56"/>
      <c r="BW10" s="56"/>
      <c r="BX10" s="56"/>
      <c r="BY10" s="56"/>
      <c r="BZ10" s="56"/>
      <c r="CA10" s="24" t="s">
        <v>523</v>
      </c>
      <c r="CB10" s="40">
        <v>1687000</v>
      </c>
      <c r="CC10" s="58">
        <f>+CB10*0.19</f>
        <v>320530</v>
      </c>
      <c r="CD10" s="58">
        <f>+CB10*1.19</f>
        <v>2007530</v>
      </c>
      <c r="CE10" s="58">
        <f>+F10*CD10</f>
        <v>2007530</v>
      </c>
      <c r="CF10" s="24" t="s">
        <v>195</v>
      </c>
      <c r="CG10" s="24" t="s">
        <v>314</v>
      </c>
      <c r="CH10" s="24" t="s">
        <v>594</v>
      </c>
      <c r="CI10" s="24"/>
    </row>
    <row r="11" spans="1:88" s="127" customFormat="1" ht="361.5" customHeight="1" thickBot="1" x14ac:dyDescent="0.3">
      <c r="A11" s="120">
        <v>2</v>
      </c>
      <c r="B11" s="121" t="s">
        <v>105</v>
      </c>
      <c r="C11" s="121" t="s">
        <v>190</v>
      </c>
      <c r="D11" s="120" t="s">
        <v>19</v>
      </c>
      <c r="E11" s="120" t="s">
        <v>106</v>
      </c>
      <c r="F11" s="120">
        <v>1</v>
      </c>
      <c r="G11" s="122" t="s">
        <v>322</v>
      </c>
      <c r="H11" s="122">
        <v>3500000</v>
      </c>
      <c r="I11" s="122">
        <f>+H11*0.19</f>
        <v>665000</v>
      </c>
      <c r="J11" s="122">
        <f>+H11*1.19</f>
        <v>4165000</v>
      </c>
      <c r="K11" s="122">
        <f>+F11*J11</f>
        <v>4165000</v>
      </c>
      <c r="L11" s="120" t="s">
        <v>239</v>
      </c>
      <c r="M11" s="120" t="s">
        <v>317</v>
      </c>
      <c r="N11" s="120" t="s">
        <v>594</v>
      </c>
      <c r="O11" s="120"/>
      <c r="P11" s="120" t="s">
        <v>224</v>
      </c>
      <c r="Q11" s="122">
        <v>5880000</v>
      </c>
      <c r="R11" s="122">
        <f>+Q11*0.19</f>
        <v>1117200</v>
      </c>
      <c r="S11" s="122">
        <f>+Q11*1.19</f>
        <v>6997200</v>
      </c>
      <c r="T11" s="122">
        <f>+F11*S11</f>
        <v>6997200</v>
      </c>
      <c r="U11" s="120" t="s">
        <v>239</v>
      </c>
      <c r="V11" s="120" t="s">
        <v>240</v>
      </c>
      <c r="W11" s="120" t="s">
        <v>594</v>
      </c>
      <c r="X11" s="120"/>
      <c r="Y11" s="122" t="s">
        <v>284</v>
      </c>
      <c r="Z11" s="122">
        <v>2945000</v>
      </c>
      <c r="AA11" s="122">
        <f>+Z11*0.19</f>
        <v>559550</v>
      </c>
      <c r="AB11" s="122">
        <f>+Z11*1.19</f>
        <v>3504550</v>
      </c>
      <c r="AC11" s="122">
        <f>+F11*AB11</f>
        <v>3504550</v>
      </c>
      <c r="AD11" s="120" t="s">
        <v>244</v>
      </c>
      <c r="AE11" s="120" t="s">
        <v>271</v>
      </c>
      <c r="AF11" s="120" t="s">
        <v>594</v>
      </c>
      <c r="AG11" s="120"/>
      <c r="AH11" s="120" t="s">
        <v>322</v>
      </c>
      <c r="AI11" s="122">
        <v>4147900</v>
      </c>
      <c r="AJ11" s="122">
        <f>+AI11*0.19</f>
        <v>788101</v>
      </c>
      <c r="AK11" s="122">
        <f>+AI11*1.19</f>
        <v>4936001</v>
      </c>
      <c r="AL11" s="122">
        <f>+F11*AK11</f>
        <v>4936001</v>
      </c>
      <c r="AM11" s="120" t="s">
        <v>356</v>
      </c>
      <c r="AN11" s="120" t="s">
        <v>317</v>
      </c>
      <c r="AO11" s="120" t="s">
        <v>594</v>
      </c>
      <c r="AP11" s="120"/>
      <c r="AQ11" s="123" t="s">
        <v>358</v>
      </c>
      <c r="AR11" s="122">
        <v>4296000</v>
      </c>
      <c r="AS11" s="122">
        <f>+AR11*0.19</f>
        <v>816240</v>
      </c>
      <c r="AT11" s="122">
        <f>+AR11*1.19</f>
        <v>5112240</v>
      </c>
      <c r="AU11" s="122">
        <f>+F11*AT11</f>
        <v>5112240</v>
      </c>
      <c r="AV11" s="124" t="s">
        <v>327</v>
      </c>
      <c r="AW11" s="124" t="s">
        <v>328</v>
      </c>
      <c r="AX11" s="124"/>
      <c r="AY11" s="120" t="s">
        <v>606</v>
      </c>
      <c r="AZ11" s="125"/>
      <c r="BA11" s="125"/>
      <c r="BB11" s="125"/>
      <c r="BC11" s="125"/>
      <c r="BD11" s="125"/>
      <c r="BE11" s="125"/>
      <c r="BF11" s="125"/>
      <c r="BG11" s="125"/>
      <c r="BH11" s="125"/>
      <c r="BI11" s="120" t="s">
        <v>454</v>
      </c>
      <c r="BJ11" s="122">
        <v>3240473.1457800516</v>
      </c>
      <c r="BK11" s="122">
        <f>+BJ11*0.19</f>
        <v>615689.89769820985</v>
      </c>
      <c r="BL11" s="122">
        <f>+BJ11*1.19</f>
        <v>3856163.0434782612</v>
      </c>
      <c r="BM11" s="122">
        <f>+F11*BL11</f>
        <v>3856163.0434782612</v>
      </c>
      <c r="BN11" s="124" t="s">
        <v>195</v>
      </c>
      <c r="BO11" s="124" t="s">
        <v>426</v>
      </c>
      <c r="BP11" s="124" t="s">
        <v>594</v>
      </c>
      <c r="BQ11" s="124"/>
      <c r="BR11" s="120" t="s">
        <v>454</v>
      </c>
      <c r="BS11" s="126">
        <v>3688800</v>
      </c>
      <c r="BT11" s="126">
        <f>+BS11*0.19</f>
        <v>700872</v>
      </c>
      <c r="BU11" s="126">
        <f>+BS11*1.19</f>
        <v>4389672</v>
      </c>
      <c r="BV11" s="126">
        <f>+F11*BU11</f>
        <v>4389672</v>
      </c>
      <c r="BW11" s="124" t="s">
        <v>428</v>
      </c>
      <c r="BX11" s="124" t="s">
        <v>456</v>
      </c>
      <c r="BY11" s="124" t="s">
        <v>594</v>
      </c>
      <c r="BZ11" s="124"/>
      <c r="CA11" s="120" t="s">
        <v>524</v>
      </c>
      <c r="CB11" s="122">
        <v>4413000</v>
      </c>
      <c r="CC11" s="126">
        <f>+CB11*0.19</f>
        <v>838470</v>
      </c>
      <c r="CD11" s="126">
        <f>+CB11*1.19</f>
        <v>5251470</v>
      </c>
      <c r="CE11" s="126">
        <f>+F11*CD11</f>
        <v>5251470</v>
      </c>
      <c r="CF11" s="120" t="s">
        <v>525</v>
      </c>
      <c r="CG11" s="120" t="s">
        <v>314</v>
      </c>
      <c r="CH11" s="120" t="s">
        <v>594</v>
      </c>
      <c r="CI11" s="128"/>
      <c r="CJ11" s="129" t="s">
        <v>610</v>
      </c>
    </row>
    <row r="12" spans="1:88" x14ac:dyDescent="0.25">
      <c r="A12" s="18"/>
      <c r="B12" s="18"/>
      <c r="C12" s="21" t="s">
        <v>144</v>
      </c>
      <c r="D12" s="22"/>
      <c r="E12" s="18"/>
      <c r="F12" s="18"/>
      <c r="G12" s="18"/>
      <c r="H12" s="18"/>
      <c r="I12" s="18"/>
      <c r="J12" s="18"/>
      <c r="K12" s="79">
        <f>SUM(K10:K11)</f>
        <v>6216560</v>
      </c>
      <c r="L12" s="18"/>
      <c r="M12" s="18"/>
      <c r="N12" s="90"/>
      <c r="O12" s="90"/>
      <c r="P12" s="18"/>
      <c r="Q12" s="20"/>
      <c r="R12" s="20"/>
      <c r="S12" s="20"/>
      <c r="T12" s="38">
        <f>SUM(T10:T11)</f>
        <v>9853200</v>
      </c>
      <c r="AC12" s="53">
        <f>SUM(AC10:AC11)</f>
        <v>6027350</v>
      </c>
      <c r="AL12" s="61">
        <f>SUM(AL10:AL11)</f>
        <v>7550312</v>
      </c>
      <c r="AU12" s="51">
        <f>SUM(AU10:AU11)</f>
        <v>7313740</v>
      </c>
      <c r="BD12" s="51">
        <f>SUM(BD10)</f>
        <v>5236000</v>
      </c>
      <c r="BM12" s="51">
        <f>SUM(BM10:BM11)</f>
        <v>5844206.5217391308</v>
      </c>
      <c r="CE12" s="53">
        <f>SUM(CE10:CE11)</f>
        <v>7259000</v>
      </c>
    </row>
    <row r="13" spans="1:88" x14ac:dyDescent="0.25">
      <c r="A13" s="18"/>
      <c r="B13" s="18"/>
      <c r="C13" s="18"/>
      <c r="D13" s="18"/>
      <c r="E13" s="18"/>
      <c r="F13" s="18"/>
      <c r="G13" s="18"/>
      <c r="H13" s="18"/>
      <c r="I13" s="18"/>
      <c r="J13" s="18"/>
      <c r="K13" s="18"/>
      <c r="L13" s="18"/>
      <c r="M13" s="18"/>
      <c r="N13" s="90"/>
      <c r="O13" s="90"/>
      <c r="P13" s="18"/>
      <c r="Q13" s="20"/>
      <c r="R13" s="20"/>
      <c r="S13" s="20"/>
      <c r="T13" s="18"/>
    </row>
    <row r="14" spans="1:88" x14ac:dyDescent="0.25">
      <c r="A14" s="18"/>
      <c r="B14" s="18"/>
      <c r="C14" s="18"/>
      <c r="D14" s="18"/>
      <c r="E14" s="18"/>
      <c r="F14" s="18"/>
      <c r="G14" s="18"/>
      <c r="H14" s="18"/>
      <c r="I14" s="18"/>
      <c r="J14" s="18"/>
      <c r="K14" s="18"/>
      <c r="L14" s="18"/>
      <c r="M14" s="18"/>
      <c r="N14" s="90"/>
      <c r="O14" s="90"/>
      <c r="P14" s="18"/>
      <c r="Q14" s="20"/>
      <c r="R14" s="20"/>
      <c r="S14" s="20"/>
      <c r="T14" s="18"/>
    </row>
    <row r="15" spans="1:88" ht="69" customHeight="1" x14ac:dyDescent="0.25">
      <c r="A15" s="91" t="s">
        <v>602</v>
      </c>
      <c r="B15" s="91"/>
      <c r="C15" s="91"/>
      <c r="D15" s="91"/>
      <c r="E15" s="91"/>
      <c r="F15" s="91"/>
      <c r="G15" s="91"/>
      <c r="H15" s="91"/>
      <c r="I15" s="91"/>
      <c r="J15" s="91"/>
      <c r="K15" s="18"/>
      <c r="L15" s="18"/>
      <c r="M15" s="18"/>
      <c r="N15" s="90"/>
      <c r="O15" s="90"/>
      <c r="P15" s="18"/>
      <c r="Q15" s="20"/>
      <c r="R15" s="20"/>
      <c r="S15" s="20"/>
      <c r="T15" s="18"/>
    </row>
  </sheetData>
  <mergeCells count="15">
    <mergeCell ref="A1:T1"/>
    <mergeCell ref="A2:T2"/>
    <mergeCell ref="A3:T3"/>
    <mergeCell ref="A4:T4"/>
    <mergeCell ref="A5:T5"/>
    <mergeCell ref="AQ8:AY8"/>
    <mergeCell ref="AZ8:BH8"/>
    <mergeCell ref="BI8:BQ8"/>
    <mergeCell ref="BR8:BZ8"/>
    <mergeCell ref="CA8:CI8"/>
    <mergeCell ref="A15:J15"/>
    <mergeCell ref="G8:O8"/>
    <mergeCell ref="P8:X8"/>
    <mergeCell ref="Y8:AG8"/>
    <mergeCell ref="AH8:A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41"/>
  <sheetViews>
    <sheetView topLeftCell="Z1" zoomScale="60" zoomScaleNormal="60" workbookViewId="0">
      <selection activeCell="AO9" sqref="AO9:AP9"/>
    </sheetView>
  </sheetViews>
  <sheetFormatPr baseColWidth="10" defaultRowHeight="15" x14ac:dyDescent="0.25"/>
  <cols>
    <col min="1" max="1" width="16.140625" customWidth="1"/>
    <col min="2" max="2" width="33.140625" customWidth="1"/>
    <col min="3" max="3" width="82.7109375" customWidth="1"/>
    <col min="4" max="4" width="19" customWidth="1"/>
    <col min="5" max="5" width="21.28515625" customWidth="1"/>
    <col min="6" max="6" width="11.140625" bestFit="1" customWidth="1"/>
    <col min="7" max="7" width="23.85546875" style="17" customWidth="1"/>
    <col min="8" max="8" width="14.7109375" style="17" customWidth="1"/>
    <col min="9" max="9" width="16" style="17" customWidth="1"/>
    <col min="10" max="10" width="15.85546875" style="17" customWidth="1"/>
    <col min="11" max="11" width="14.7109375" style="17" customWidth="1"/>
    <col min="12" max="12" width="15.85546875" style="17" customWidth="1"/>
    <col min="13" max="14" width="16.5703125" style="17" customWidth="1"/>
    <col min="15" max="15" width="20.85546875" style="17" customWidth="1"/>
    <col min="16" max="16" width="25.140625" customWidth="1"/>
    <col min="17" max="17" width="19.5703125" customWidth="1"/>
    <col min="18" max="18" width="10.42578125" customWidth="1"/>
    <col min="19" max="19" width="14.85546875" customWidth="1"/>
    <col min="20" max="20" width="17.7109375" customWidth="1"/>
    <col min="21" max="21" width="15.7109375" customWidth="1"/>
    <col min="22" max="22" width="15.5703125" customWidth="1"/>
    <col min="23" max="24" width="15.5703125" style="17" customWidth="1"/>
    <col min="25" max="25" width="17" customWidth="1"/>
    <col min="26" max="26" width="20.140625" customWidth="1"/>
    <col min="27" max="27" width="11.42578125" customWidth="1"/>
    <col min="28" max="28" width="19.140625" customWidth="1"/>
    <col min="29" max="29" width="13.42578125" customWidth="1"/>
    <col min="30" max="30" width="14.7109375" customWidth="1"/>
    <col min="31" max="31" width="19.140625" customWidth="1"/>
    <col min="32" max="33" width="19.140625" style="17" customWidth="1"/>
    <col min="34" max="34" width="11.42578125" customWidth="1"/>
    <col min="35" max="35" width="14.7109375" customWidth="1"/>
    <col min="36" max="37" width="11.42578125" customWidth="1"/>
    <col min="38" max="38" width="20.5703125" customWidth="1"/>
    <col min="39" max="39" width="11.42578125" customWidth="1"/>
    <col min="40" max="40" width="14.42578125" customWidth="1"/>
    <col min="41" max="42" width="14.42578125" style="17" customWidth="1"/>
    <col min="43" max="43" width="12.85546875" customWidth="1"/>
    <col min="44" max="44" width="16.140625" customWidth="1"/>
    <col min="45" max="45" width="15.85546875" customWidth="1"/>
    <col min="46" max="46" width="19.140625" customWidth="1"/>
    <col min="47" max="47" width="14.140625" customWidth="1"/>
    <col min="48" max="49" width="11.42578125" customWidth="1"/>
    <col min="50" max="51" width="13.140625" style="17" customWidth="1"/>
    <col min="52" max="55" width="11.42578125" customWidth="1"/>
    <col min="56" max="56" width="14.7109375" customWidth="1"/>
    <col min="57" max="58" width="11.42578125" customWidth="1"/>
    <col min="59" max="59" width="14.5703125" style="17" customWidth="1"/>
    <col min="60" max="60" width="13.5703125" style="17" customWidth="1"/>
    <col min="61" max="61" width="11.42578125" customWidth="1"/>
    <col min="62" max="62" width="14.7109375" customWidth="1"/>
    <col min="63" max="63" width="13" customWidth="1"/>
    <col min="64" max="65" width="14.7109375" customWidth="1"/>
    <col min="66" max="67" width="11.42578125" customWidth="1"/>
    <col min="68" max="68" width="12.42578125" style="17" customWidth="1"/>
    <col min="69" max="69" width="13.85546875" style="17" customWidth="1"/>
    <col min="70" max="70" width="11.42578125" customWidth="1"/>
    <col min="71" max="71" width="14.7109375" customWidth="1"/>
    <col min="72" max="72" width="11.42578125" customWidth="1"/>
    <col min="74" max="74" width="15.42578125" customWidth="1"/>
    <col min="75" max="75" width="13.5703125" customWidth="1"/>
    <col min="76" max="76" width="15.7109375" customWidth="1"/>
    <col min="77" max="78" width="15.7109375" style="17" customWidth="1"/>
  </cols>
  <sheetData>
    <row r="1" spans="1:78" x14ac:dyDescent="0.25">
      <c r="A1" s="102" t="s">
        <v>0</v>
      </c>
      <c r="B1" s="103"/>
      <c r="C1" s="103"/>
      <c r="D1" s="103"/>
      <c r="E1" s="103"/>
      <c r="F1" s="103"/>
      <c r="G1" s="103"/>
      <c r="H1" s="103"/>
      <c r="I1" s="103"/>
      <c r="J1" s="103"/>
      <c r="K1" s="103"/>
      <c r="L1" s="103"/>
      <c r="M1" s="103"/>
      <c r="N1" s="103"/>
      <c r="O1" s="103"/>
      <c r="P1" s="103"/>
      <c r="Q1" s="103"/>
      <c r="R1" s="103"/>
      <c r="S1" s="103"/>
      <c r="T1" s="103"/>
      <c r="U1" s="1"/>
      <c r="V1" s="1"/>
      <c r="W1" s="1"/>
      <c r="X1" s="1"/>
    </row>
    <row r="2" spans="1:78" x14ac:dyDescent="0.25">
      <c r="A2" s="102" t="s">
        <v>1</v>
      </c>
      <c r="B2" s="103"/>
      <c r="C2" s="103"/>
      <c r="D2" s="103"/>
      <c r="E2" s="103"/>
      <c r="F2" s="103"/>
      <c r="G2" s="103"/>
      <c r="H2" s="103"/>
      <c r="I2" s="103"/>
      <c r="J2" s="103"/>
      <c r="K2" s="103"/>
      <c r="L2" s="103"/>
      <c r="M2" s="103"/>
      <c r="N2" s="103"/>
      <c r="O2" s="103"/>
      <c r="P2" s="103"/>
      <c r="Q2" s="103"/>
      <c r="R2" s="103"/>
      <c r="S2" s="103"/>
      <c r="T2" s="103"/>
      <c r="U2" s="1"/>
      <c r="V2" s="1"/>
      <c r="W2" s="1"/>
      <c r="X2" s="1"/>
    </row>
    <row r="3" spans="1:78" x14ac:dyDescent="0.25">
      <c r="A3" s="104" t="s">
        <v>16</v>
      </c>
      <c r="B3" s="105"/>
      <c r="C3" s="105"/>
      <c r="D3" s="105"/>
      <c r="E3" s="105"/>
      <c r="F3" s="105"/>
      <c r="G3" s="105"/>
      <c r="H3" s="105"/>
      <c r="I3" s="105"/>
      <c r="J3" s="105"/>
      <c r="K3" s="105"/>
      <c r="L3" s="105"/>
      <c r="M3" s="105"/>
      <c r="N3" s="105"/>
      <c r="O3" s="105"/>
      <c r="P3" s="105"/>
      <c r="Q3" s="105"/>
      <c r="R3" s="105"/>
      <c r="S3" s="105"/>
      <c r="T3" s="105"/>
      <c r="U3" s="1"/>
      <c r="V3" s="1"/>
      <c r="W3" s="1"/>
      <c r="X3" s="1"/>
    </row>
    <row r="4" spans="1:78" x14ac:dyDescent="0.25">
      <c r="A4" s="106" t="s">
        <v>17</v>
      </c>
      <c r="B4" s="107"/>
      <c r="C4" s="107"/>
      <c r="D4" s="107"/>
      <c r="E4" s="107"/>
      <c r="F4" s="107"/>
      <c r="G4" s="107"/>
      <c r="H4" s="107"/>
      <c r="I4" s="107"/>
      <c r="J4" s="107"/>
      <c r="K4" s="107"/>
      <c r="L4" s="107"/>
      <c r="M4" s="107"/>
      <c r="N4" s="107"/>
      <c r="O4" s="107"/>
      <c r="P4" s="107"/>
      <c r="Q4" s="107"/>
      <c r="R4" s="107"/>
      <c r="S4" s="107"/>
      <c r="T4" s="107"/>
      <c r="U4" s="1"/>
      <c r="V4" s="1"/>
      <c r="W4" s="1"/>
      <c r="X4" s="1"/>
    </row>
    <row r="5" spans="1:78" x14ac:dyDescent="0.25">
      <c r="A5" s="102" t="s">
        <v>187</v>
      </c>
      <c r="B5" s="103"/>
      <c r="C5" s="103"/>
      <c r="D5" s="103"/>
      <c r="E5" s="103"/>
      <c r="F5" s="103"/>
      <c r="G5" s="103"/>
      <c r="H5" s="103"/>
      <c r="I5" s="103"/>
      <c r="J5" s="103"/>
      <c r="K5" s="103"/>
      <c r="L5" s="103"/>
      <c r="M5" s="103"/>
      <c r="N5" s="103"/>
      <c r="O5" s="103"/>
      <c r="P5" s="103"/>
      <c r="Q5" s="103"/>
      <c r="R5" s="103"/>
      <c r="S5" s="103"/>
      <c r="T5" s="103"/>
      <c r="U5" s="1"/>
      <c r="V5" s="1"/>
      <c r="W5" s="1"/>
      <c r="X5" s="1"/>
    </row>
    <row r="6" spans="1:78" x14ac:dyDescent="0.25">
      <c r="A6" s="2"/>
      <c r="B6" s="1"/>
      <c r="C6" s="1"/>
      <c r="D6" s="1"/>
      <c r="E6" s="3"/>
      <c r="F6" s="1"/>
      <c r="G6" s="1"/>
      <c r="H6" s="1"/>
      <c r="I6" s="1"/>
      <c r="J6" s="1"/>
      <c r="K6" s="1"/>
      <c r="L6" s="1"/>
      <c r="M6" s="1"/>
      <c r="N6" s="1"/>
      <c r="O6" s="1"/>
      <c r="P6" s="1"/>
      <c r="Q6" s="4"/>
      <c r="R6" s="4"/>
      <c r="S6" s="4"/>
      <c r="T6" s="1"/>
      <c r="U6" s="1"/>
      <c r="V6" s="1"/>
      <c r="W6" s="1"/>
      <c r="X6" s="1"/>
    </row>
    <row r="7" spans="1:78" x14ac:dyDescent="0.25">
      <c r="A7" s="5" t="s">
        <v>108</v>
      </c>
      <c r="B7" s="1"/>
      <c r="C7" s="1"/>
      <c r="D7" s="1"/>
      <c r="E7" s="3"/>
      <c r="F7" s="1"/>
      <c r="G7" s="1"/>
      <c r="H7" s="1"/>
      <c r="I7" s="1"/>
      <c r="J7" s="1"/>
      <c r="K7" s="1"/>
      <c r="L7" s="1"/>
      <c r="M7" s="1"/>
      <c r="N7" s="1"/>
      <c r="O7" s="1"/>
      <c r="P7" s="1"/>
      <c r="Q7" s="4"/>
      <c r="R7" s="4"/>
      <c r="S7" s="4"/>
      <c r="T7" s="1"/>
      <c r="U7" s="1"/>
      <c r="V7" s="1"/>
      <c r="W7" s="1"/>
      <c r="X7" s="1"/>
    </row>
    <row r="8" spans="1:78" ht="41.25" customHeight="1" x14ac:dyDescent="0.25">
      <c r="A8" s="1"/>
      <c r="B8" s="6"/>
      <c r="C8" s="6"/>
      <c r="D8" s="6"/>
      <c r="E8" s="3"/>
      <c r="F8" s="6"/>
      <c r="G8" s="95" t="s">
        <v>550</v>
      </c>
      <c r="H8" s="96"/>
      <c r="I8" s="96"/>
      <c r="J8" s="96"/>
      <c r="K8" s="96"/>
      <c r="L8" s="96"/>
      <c r="M8" s="96"/>
      <c r="N8" s="96"/>
      <c r="O8" s="97"/>
      <c r="P8" s="95" t="s">
        <v>194</v>
      </c>
      <c r="Q8" s="96"/>
      <c r="R8" s="96"/>
      <c r="S8" s="96"/>
      <c r="T8" s="96"/>
      <c r="U8" s="96"/>
      <c r="V8" s="96"/>
      <c r="W8" s="96"/>
      <c r="X8" s="97"/>
      <c r="Y8" s="95" t="s">
        <v>246</v>
      </c>
      <c r="Z8" s="96"/>
      <c r="AA8" s="96"/>
      <c r="AB8" s="96"/>
      <c r="AC8" s="96"/>
      <c r="AD8" s="96"/>
      <c r="AE8" s="96"/>
      <c r="AF8" s="96"/>
      <c r="AG8" s="97"/>
      <c r="AH8" s="95" t="s">
        <v>324</v>
      </c>
      <c r="AI8" s="96"/>
      <c r="AJ8" s="96"/>
      <c r="AK8" s="96"/>
      <c r="AL8" s="96"/>
      <c r="AM8" s="96"/>
      <c r="AN8" s="96"/>
      <c r="AO8" s="96"/>
      <c r="AP8" s="97"/>
      <c r="AQ8" s="95" t="s">
        <v>381</v>
      </c>
      <c r="AR8" s="96"/>
      <c r="AS8" s="96"/>
      <c r="AT8" s="96"/>
      <c r="AU8" s="96"/>
      <c r="AV8" s="96"/>
      <c r="AW8" s="96"/>
      <c r="AX8" s="96"/>
      <c r="AY8" s="97"/>
      <c r="AZ8" s="95" t="s">
        <v>455</v>
      </c>
      <c r="BA8" s="96"/>
      <c r="BB8" s="96"/>
      <c r="BC8" s="96"/>
      <c r="BD8" s="96"/>
      <c r="BE8" s="96"/>
      <c r="BF8" s="96"/>
      <c r="BG8" s="96"/>
      <c r="BH8" s="97"/>
      <c r="BI8" s="95" t="s">
        <v>470</v>
      </c>
      <c r="BJ8" s="96"/>
      <c r="BK8" s="96"/>
      <c r="BL8" s="96"/>
      <c r="BM8" s="96"/>
      <c r="BN8" s="96"/>
      <c r="BO8" s="96"/>
      <c r="BP8" s="96"/>
      <c r="BQ8" s="97"/>
      <c r="BR8" s="101" t="s">
        <v>498</v>
      </c>
      <c r="BS8" s="101"/>
      <c r="BT8" s="101"/>
      <c r="BU8" s="101"/>
      <c r="BV8" s="101"/>
      <c r="BW8" s="101"/>
      <c r="BX8" s="101"/>
      <c r="BY8" s="101"/>
      <c r="BZ8" s="101"/>
    </row>
    <row r="9" spans="1:78" ht="60" x14ac:dyDescent="0.25">
      <c r="A9" s="7" t="s">
        <v>2</v>
      </c>
      <c r="B9" s="7" t="s">
        <v>3</v>
      </c>
      <c r="C9" s="7" t="s">
        <v>4</v>
      </c>
      <c r="D9" s="7" t="s">
        <v>6</v>
      </c>
      <c r="E9" s="23" t="s">
        <v>5</v>
      </c>
      <c r="F9" s="7" t="s">
        <v>7</v>
      </c>
      <c r="G9" s="7" t="s">
        <v>8</v>
      </c>
      <c r="H9" s="7" t="s">
        <v>9</v>
      </c>
      <c r="I9" s="7" t="s">
        <v>10</v>
      </c>
      <c r="J9" s="7" t="s">
        <v>11</v>
      </c>
      <c r="K9" s="7" t="s">
        <v>12</v>
      </c>
      <c r="L9" s="7" t="s">
        <v>13</v>
      </c>
      <c r="M9" s="7" t="s">
        <v>14</v>
      </c>
      <c r="N9" s="7" t="s">
        <v>591</v>
      </c>
      <c r="O9" s="7" t="s">
        <v>592</v>
      </c>
      <c r="P9" s="7" t="s">
        <v>8</v>
      </c>
      <c r="Q9" s="7" t="s">
        <v>9</v>
      </c>
      <c r="R9" s="7" t="s">
        <v>10</v>
      </c>
      <c r="S9" s="7" t="s">
        <v>11</v>
      </c>
      <c r="T9" s="7" t="s">
        <v>12</v>
      </c>
      <c r="U9" s="7" t="s">
        <v>13</v>
      </c>
      <c r="V9" s="7" t="s">
        <v>14</v>
      </c>
      <c r="W9" s="7" t="s">
        <v>591</v>
      </c>
      <c r="X9" s="7" t="s">
        <v>592</v>
      </c>
      <c r="Y9" s="7" t="s">
        <v>8</v>
      </c>
      <c r="Z9" s="7" t="s">
        <v>9</v>
      </c>
      <c r="AA9" s="7" t="s">
        <v>10</v>
      </c>
      <c r="AB9" s="7" t="s">
        <v>11</v>
      </c>
      <c r="AC9" s="7" t="s">
        <v>12</v>
      </c>
      <c r="AD9" s="7" t="s">
        <v>13</v>
      </c>
      <c r="AE9" s="7" t="s">
        <v>14</v>
      </c>
      <c r="AF9" s="7" t="s">
        <v>591</v>
      </c>
      <c r="AG9" s="7" t="s">
        <v>592</v>
      </c>
      <c r="AH9" s="7" t="s">
        <v>8</v>
      </c>
      <c r="AI9" s="7" t="s">
        <v>9</v>
      </c>
      <c r="AJ9" s="7" t="s">
        <v>10</v>
      </c>
      <c r="AK9" s="7" t="s">
        <v>11</v>
      </c>
      <c r="AL9" s="7" t="s">
        <v>12</v>
      </c>
      <c r="AM9" s="7" t="s">
        <v>13</v>
      </c>
      <c r="AN9" s="7" t="s">
        <v>14</v>
      </c>
      <c r="AO9" s="68" t="s">
        <v>591</v>
      </c>
      <c r="AP9" s="68" t="s">
        <v>592</v>
      </c>
      <c r="AQ9" s="68" t="s">
        <v>8</v>
      </c>
      <c r="AR9" s="68" t="s">
        <v>9</v>
      </c>
      <c r="AS9" s="68" t="s">
        <v>10</v>
      </c>
      <c r="AT9" s="68" t="s">
        <v>11</v>
      </c>
      <c r="AU9" s="68" t="s">
        <v>12</v>
      </c>
      <c r="AV9" s="68" t="s">
        <v>13</v>
      </c>
      <c r="AW9" s="68" t="s">
        <v>14</v>
      </c>
      <c r="AX9" s="68" t="s">
        <v>591</v>
      </c>
      <c r="AY9" s="68" t="s">
        <v>592</v>
      </c>
      <c r="AZ9" s="68" t="s">
        <v>8</v>
      </c>
      <c r="BA9" s="68" t="s">
        <v>9</v>
      </c>
      <c r="BB9" s="68" t="s">
        <v>10</v>
      </c>
      <c r="BC9" s="68" t="s">
        <v>11</v>
      </c>
      <c r="BD9" s="68" t="s">
        <v>12</v>
      </c>
      <c r="BE9" s="68" t="s">
        <v>13</v>
      </c>
      <c r="BF9" s="68" t="s">
        <v>14</v>
      </c>
      <c r="BG9" s="68" t="s">
        <v>591</v>
      </c>
      <c r="BH9" s="68" t="s">
        <v>592</v>
      </c>
      <c r="BI9" s="7" t="s">
        <v>8</v>
      </c>
      <c r="BJ9" s="7" t="s">
        <v>9</v>
      </c>
      <c r="BK9" s="7" t="s">
        <v>10</v>
      </c>
      <c r="BL9" s="7" t="s">
        <v>11</v>
      </c>
      <c r="BM9" s="7" t="s">
        <v>12</v>
      </c>
      <c r="BN9" s="7" t="s">
        <v>13</v>
      </c>
      <c r="BO9" s="7" t="s">
        <v>14</v>
      </c>
      <c r="BP9" s="7" t="s">
        <v>591</v>
      </c>
      <c r="BQ9" s="7" t="s">
        <v>592</v>
      </c>
      <c r="BR9" s="7" t="s">
        <v>8</v>
      </c>
      <c r="BS9" s="7" t="s">
        <v>9</v>
      </c>
      <c r="BT9" s="7" t="s">
        <v>10</v>
      </c>
      <c r="BU9" s="7" t="s">
        <v>11</v>
      </c>
      <c r="BV9" s="7" t="s">
        <v>12</v>
      </c>
      <c r="BW9" s="7" t="s">
        <v>13</v>
      </c>
      <c r="BX9" s="7" t="s">
        <v>14</v>
      </c>
      <c r="BY9" s="7" t="s">
        <v>591</v>
      </c>
      <c r="BZ9" s="7" t="s">
        <v>592</v>
      </c>
    </row>
    <row r="10" spans="1:78" s="26" customFormat="1" ht="287.25" customHeight="1" x14ac:dyDescent="0.25">
      <c r="A10" s="24">
        <v>1</v>
      </c>
      <c r="B10" s="25" t="s">
        <v>109</v>
      </c>
      <c r="C10" s="25" t="s">
        <v>179</v>
      </c>
      <c r="D10" s="24" t="s">
        <v>19</v>
      </c>
      <c r="E10" s="24" t="s">
        <v>20</v>
      </c>
      <c r="F10" s="24">
        <v>2</v>
      </c>
      <c r="G10" s="24" t="s">
        <v>551</v>
      </c>
      <c r="H10" s="40">
        <v>1700000</v>
      </c>
      <c r="I10" s="40">
        <f>+H10*0.19</f>
        <v>323000</v>
      </c>
      <c r="J10" s="40">
        <f>+H10*1.19</f>
        <v>2023000</v>
      </c>
      <c r="K10" s="40">
        <f>+F10*J10</f>
        <v>4046000</v>
      </c>
      <c r="L10" s="24" t="s">
        <v>239</v>
      </c>
      <c r="M10" s="24" t="s">
        <v>317</v>
      </c>
      <c r="N10" s="24" t="s">
        <v>594</v>
      </c>
      <c r="O10" s="24"/>
      <c r="P10" s="24" t="s">
        <v>225</v>
      </c>
      <c r="Q10" s="40">
        <v>2450000</v>
      </c>
      <c r="R10" s="40">
        <f>+Q10*0.19</f>
        <v>465500</v>
      </c>
      <c r="S10" s="40">
        <f>+Q10*1.19</f>
        <v>2915500</v>
      </c>
      <c r="T10" s="40">
        <f>+F10*S10</f>
        <v>5831000</v>
      </c>
      <c r="U10" s="24" t="s">
        <v>239</v>
      </c>
      <c r="V10" s="24" t="s">
        <v>240</v>
      </c>
      <c r="W10" s="24" t="s">
        <v>594</v>
      </c>
      <c r="X10" s="24"/>
      <c r="Y10" s="24" t="s">
        <v>285</v>
      </c>
      <c r="Z10" s="57">
        <v>1570000</v>
      </c>
      <c r="AA10" s="57">
        <f>+Z10*0.19</f>
        <v>298300</v>
      </c>
      <c r="AB10" s="57">
        <f>+Z10*1.19</f>
        <v>1868300</v>
      </c>
      <c r="AC10" s="57">
        <f>+F10*AB10</f>
        <v>3736600</v>
      </c>
      <c r="AD10" s="24" t="s">
        <v>307</v>
      </c>
      <c r="AE10" s="24" t="s">
        <v>271</v>
      </c>
      <c r="AF10" s="24" t="s">
        <v>594</v>
      </c>
      <c r="AG10" s="24"/>
      <c r="AH10" s="24" t="s">
        <v>359</v>
      </c>
      <c r="AI10" s="40">
        <v>1780000</v>
      </c>
      <c r="AJ10" s="40">
        <f>+AI10*0.19</f>
        <v>338200</v>
      </c>
      <c r="AK10" s="40">
        <f>+AI10*1.19</f>
        <v>2118200</v>
      </c>
      <c r="AL10" s="40">
        <f t="shared" ref="AL10:AL36" si="0">+F10*AK10</f>
        <v>4236400</v>
      </c>
      <c r="AM10" s="24" t="s">
        <v>327</v>
      </c>
      <c r="AN10" s="24" t="s">
        <v>328</v>
      </c>
      <c r="AO10" s="24" t="s">
        <v>594</v>
      </c>
      <c r="AP10" s="24"/>
      <c r="AQ10" s="24"/>
      <c r="AR10" s="24"/>
      <c r="AS10" s="56"/>
      <c r="AT10" s="56"/>
      <c r="AU10" s="56"/>
      <c r="AV10" s="24"/>
      <c r="AW10" s="24"/>
      <c r="AX10" s="24"/>
      <c r="AY10" s="24"/>
      <c r="AZ10" s="56"/>
      <c r="BA10" s="56"/>
      <c r="BB10" s="56"/>
      <c r="BC10" s="56"/>
      <c r="BD10" s="56"/>
      <c r="BE10" s="56"/>
      <c r="BF10" s="56"/>
      <c r="BG10" s="56"/>
      <c r="BH10" s="56"/>
      <c r="BI10" s="40"/>
      <c r="BJ10" s="40"/>
      <c r="BK10" s="40"/>
      <c r="BL10" s="40"/>
      <c r="BM10" s="40"/>
      <c r="BN10" s="40"/>
      <c r="BO10" s="40"/>
      <c r="BP10" s="40"/>
      <c r="BQ10" s="40"/>
      <c r="BR10" s="40" t="s">
        <v>325</v>
      </c>
      <c r="BS10" s="40">
        <v>1837000</v>
      </c>
      <c r="BT10" s="40">
        <f>+BS10*0.19</f>
        <v>349030</v>
      </c>
      <c r="BU10" s="40">
        <f>+BS10*1.19</f>
        <v>2186030</v>
      </c>
      <c r="BV10" s="40">
        <f t="shared" ref="BV10:BV25" si="1">+F10*BU10</f>
        <v>4372060</v>
      </c>
      <c r="BW10" s="24" t="s">
        <v>537</v>
      </c>
      <c r="BX10" s="24" t="s">
        <v>314</v>
      </c>
      <c r="BY10" s="24" t="s">
        <v>594</v>
      </c>
      <c r="BZ10" s="24"/>
    </row>
    <row r="11" spans="1:78" s="26" customFormat="1" ht="132.75" customHeight="1" x14ac:dyDescent="0.25">
      <c r="A11" s="24">
        <v>2</v>
      </c>
      <c r="B11" s="25" t="s">
        <v>110</v>
      </c>
      <c r="C11" s="25" t="s">
        <v>174</v>
      </c>
      <c r="D11" s="24" t="s">
        <v>19</v>
      </c>
      <c r="E11" s="24" t="s">
        <v>111</v>
      </c>
      <c r="F11" s="24">
        <v>3</v>
      </c>
      <c r="G11" s="24" t="s">
        <v>360</v>
      </c>
      <c r="H11" s="40">
        <v>44000</v>
      </c>
      <c r="I11" s="40">
        <f t="shared" ref="I11:I36" si="2">+H11*0.19</f>
        <v>8360</v>
      </c>
      <c r="J11" s="40">
        <f t="shared" ref="J11:J36" si="3">+H11*1.19</f>
        <v>52360</v>
      </c>
      <c r="K11" s="40">
        <f t="shared" ref="K11:K36" si="4">+F11*J11</f>
        <v>157080</v>
      </c>
      <c r="L11" s="24" t="s">
        <v>239</v>
      </c>
      <c r="M11" s="24" t="s">
        <v>317</v>
      </c>
      <c r="N11" s="24" t="s">
        <v>594</v>
      </c>
      <c r="O11" s="24"/>
      <c r="P11" s="24" t="s">
        <v>226</v>
      </c>
      <c r="Q11" s="40">
        <v>37000</v>
      </c>
      <c r="R11" s="40">
        <f t="shared" ref="R11:R36" si="5">+Q11*0.19</f>
        <v>7030</v>
      </c>
      <c r="S11" s="40">
        <f t="shared" ref="S11:S36" si="6">+Q11*1.19</f>
        <v>44030</v>
      </c>
      <c r="T11" s="40">
        <f t="shared" ref="T11:T36" si="7">+F11*S11</f>
        <v>132090</v>
      </c>
      <c r="U11" s="24" t="s">
        <v>239</v>
      </c>
      <c r="V11" s="24" t="s">
        <v>240</v>
      </c>
      <c r="W11" s="24" t="s">
        <v>594</v>
      </c>
      <c r="X11" s="24"/>
      <c r="Y11" s="24" t="s">
        <v>286</v>
      </c>
      <c r="Z11" s="57">
        <v>54600</v>
      </c>
      <c r="AA11" s="57">
        <f t="shared" ref="AA11:AA36" si="8">+Z11*0.19</f>
        <v>10374</v>
      </c>
      <c r="AB11" s="57">
        <f t="shared" ref="AB11:AB36" si="9">+Z11*1.19</f>
        <v>64974</v>
      </c>
      <c r="AC11" s="57">
        <f t="shared" ref="AC11:AC36" si="10">+F11*AB11</f>
        <v>194922</v>
      </c>
      <c r="AD11" s="24" t="s">
        <v>308</v>
      </c>
      <c r="AE11" s="24" t="s">
        <v>271</v>
      </c>
      <c r="AF11" s="24" t="s">
        <v>594</v>
      </c>
      <c r="AG11" s="24"/>
      <c r="AH11" s="24" t="s">
        <v>360</v>
      </c>
      <c r="AI11" s="40">
        <v>25000</v>
      </c>
      <c r="AJ11" s="40">
        <f t="shared" ref="AJ11:AJ36" si="11">+AI11*0.19</f>
        <v>4750</v>
      </c>
      <c r="AK11" s="40">
        <f t="shared" ref="AK11:AK36" si="12">+AI11*1.19</f>
        <v>29750</v>
      </c>
      <c r="AL11" s="40">
        <f t="shared" si="0"/>
        <v>89250</v>
      </c>
      <c r="AM11" s="24" t="s">
        <v>239</v>
      </c>
      <c r="AN11" s="24" t="s">
        <v>328</v>
      </c>
      <c r="AO11" s="24" t="s">
        <v>594</v>
      </c>
      <c r="AP11" s="24"/>
      <c r="AQ11" s="24" t="s">
        <v>360</v>
      </c>
      <c r="AR11" s="66">
        <v>49000</v>
      </c>
      <c r="AS11" s="66">
        <f>+AR11*0.19</f>
        <v>9310</v>
      </c>
      <c r="AT11" s="66">
        <f>+AR11*1.19</f>
        <v>58310</v>
      </c>
      <c r="AU11" s="66">
        <f>+F11*AT11</f>
        <v>174930</v>
      </c>
      <c r="AV11" s="24" t="s">
        <v>399</v>
      </c>
      <c r="AW11" s="24" t="s">
        <v>377</v>
      </c>
      <c r="AX11" s="24" t="s">
        <v>594</v>
      </c>
      <c r="AY11" s="24"/>
      <c r="AZ11" s="40" t="s">
        <v>458</v>
      </c>
      <c r="BA11" s="40">
        <v>45000</v>
      </c>
      <c r="BB11" s="40">
        <f>+BA11*0.19</f>
        <v>8550</v>
      </c>
      <c r="BC11" s="40">
        <f>+BA11*1.19</f>
        <v>53550</v>
      </c>
      <c r="BD11" s="40">
        <f t="shared" ref="BD11:BD17" si="13">+F11*BC11</f>
        <v>160650</v>
      </c>
      <c r="BE11" s="24" t="s">
        <v>428</v>
      </c>
      <c r="BF11" s="24" t="s">
        <v>456</v>
      </c>
      <c r="BG11" s="24" t="s">
        <v>594</v>
      </c>
      <c r="BH11" s="24"/>
      <c r="BI11" s="40" t="s">
        <v>360</v>
      </c>
      <c r="BJ11" s="40">
        <v>23100</v>
      </c>
      <c r="BK11" s="40">
        <v>4389</v>
      </c>
      <c r="BL11" s="40">
        <v>27489</v>
      </c>
      <c r="BM11" s="40">
        <v>82467</v>
      </c>
      <c r="BN11" s="40" t="s">
        <v>428</v>
      </c>
      <c r="BO11" s="40" t="s">
        <v>474</v>
      </c>
      <c r="BP11" s="40" t="s">
        <v>594</v>
      </c>
      <c r="BQ11" s="40"/>
      <c r="BR11" s="40" t="s">
        <v>526</v>
      </c>
      <c r="BS11" s="40">
        <v>123000</v>
      </c>
      <c r="BT11" s="40">
        <f t="shared" ref="BT11:BT36" si="14">+BS11*0.19</f>
        <v>23370</v>
      </c>
      <c r="BU11" s="40">
        <f t="shared" ref="BU11:BU36" si="15">+BS11*1.19</f>
        <v>146370</v>
      </c>
      <c r="BV11" s="40">
        <f t="shared" si="1"/>
        <v>439110</v>
      </c>
      <c r="BW11" s="24" t="s">
        <v>272</v>
      </c>
      <c r="BX11" s="24" t="s">
        <v>314</v>
      </c>
      <c r="BY11" s="24" t="s">
        <v>594</v>
      </c>
      <c r="BZ11" s="24"/>
    </row>
    <row r="12" spans="1:78" s="26" customFormat="1" ht="30" x14ac:dyDescent="0.25">
      <c r="A12" s="24">
        <v>3</v>
      </c>
      <c r="B12" s="25" t="s">
        <v>112</v>
      </c>
      <c r="C12" s="25" t="s">
        <v>112</v>
      </c>
      <c r="D12" s="24" t="s">
        <v>19</v>
      </c>
      <c r="E12" s="24"/>
      <c r="F12" s="24">
        <v>3</v>
      </c>
      <c r="G12" s="24" t="s">
        <v>577</v>
      </c>
      <c r="H12" s="40">
        <v>25000</v>
      </c>
      <c r="I12" s="40">
        <f t="shared" si="2"/>
        <v>4750</v>
      </c>
      <c r="J12" s="40">
        <f t="shared" si="3"/>
        <v>29750</v>
      </c>
      <c r="K12" s="40">
        <f t="shared" si="4"/>
        <v>89250</v>
      </c>
      <c r="L12" s="24" t="s">
        <v>239</v>
      </c>
      <c r="M12" s="24" t="s">
        <v>317</v>
      </c>
      <c r="N12" s="24" t="s">
        <v>594</v>
      </c>
      <c r="O12" s="24"/>
      <c r="P12" s="44"/>
      <c r="Q12" s="40">
        <v>53900</v>
      </c>
      <c r="R12" s="40">
        <f t="shared" si="5"/>
        <v>10241</v>
      </c>
      <c r="S12" s="40">
        <f t="shared" si="6"/>
        <v>64141</v>
      </c>
      <c r="T12" s="40">
        <f t="shared" si="7"/>
        <v>192423</v>
      </c>
      <c r="U12" s="24" t="s">
        <v>239</v>
      </c>
      <c r="V12" s="24" t="s">
        <v>240</v>
      </c>
      <c r="W12" s="24" t="s">
        <v>594</v>
      </c>
      <c r="X12" s="24"/>
      <c r="Y12" s="24" t="s">
        <v>287</v>
      </c>
      <c r="Z12" s="57">
        <v>25000</v>
      </c>
      <c r="AA12" s="57">
        <f t="shared" si="8"/>
        <v>4750</v>
      </c>
      <c r="AB12" s="57">
        <f t="shared" si="9"/>
        <v>29750</v>
      </c>
      <c r="AC12" s="57">
        <f t="shared" si="10"/>
        <v>89250</v>
      </c>
      <c r="AD12" s="24" t="s">
        <v>272</v>
      </c>
      <c r="AE12" s="24" t="s">
        <v>271</v>
      </c>
      <c r="AF12" s="24" t="s">
        <v>594</v>
      </c>
      <c r="AG12" s="24"/>
      <c r="AH12" s="24"/>
      <c r="AI12" s="40">
        <v>28000</v>
      </c>
      <c r="AJ12" s="40">
        <f t="shared" si="11"/>
        <v>5320</v>
      </c>
      <c r="AK12" s="40">
        <f t="shared" si="12"/>
        <v>33320</v>
      </c>
      <c r="AL12" s="40">
        <f t="shared" si="0"/>
        <v>99960</v>
      </c>
      <c r="AM12" s="24" t="s">
        <v>272</v>
      </c>
      <c r="AN12" s="24" t="s">
        <v>328</v>
      </c>
      <c r="AO12" s="24" t="s">
        <v>594</v>
      </c>
      <c r="AP12" s="24"/>
      <c r="AQ12" s="24" t="s">
        <v>406</v>
      </c>
      <c r="AR12" s="66">
        <v>45000</v>
      </c>
      <c r="AS12" s="66">
        <f t="shared" ref="AS12:AS31" si="16">+AR12*0.19</f>
        <v>8550</v>
      </c>
      <c r="AT12" s="66">
        <f t="shared" ref="AT12:AT31" si="17">+AR12*1.19</f>
        <v>53550</v>
      </c>
      <c r="AU12" s="66">
        <f>+F12*AT12</f>
        <v>160650</v>
      </c>
      <c r="AV12" s="24" t="s">
        <v>399</v>
      </c>
      <c r="AW12" s="24" t="s">
        <v>377</v>
      </c>
      <c r="AX12" s="24" t="s">
        <v>594</v>
      </c>
      <c r="AY12" s="24"/>
      <c r="AZ12" s="40"/>
      <c r="BA12" s="40">
        <v>25000</v>
      </c>
      <c r="BB12" s="40">
        <f t="shared" ref="BB12:BB25" si="18">+BA12*0.19</f>
        <v>4750</v>
      </c>
      <c r="BC12" s="40">
        <f t="shared" ref="BC12:BC17" si="19">+BA12*1.19</f>
        <v>29750</v>
      </c>
      <c r="BD12" s="40">
        <f t="shared" si="13"/>
        <v>89250</v>
      </c>
      <c r="BE12" s="24" t="s">
        <v>465</v>
      </c>
      <c r="BF12" s="24" t="s">
        <v>456</v>
      </c>
      <c r="BG12" s="24" t="s">
        <v>594</v>
      </c>
      <c r="BH12" s="24"/>
      <c r="BI12" s="40"/>
      <c r="BJ12" s="40"/>
      <c r="BK12" s="40"/>
      <c r="BL12" s="40"/>
      <c r="BM12" s="40"/>
      <c r="BN12" s="40"/>
      <c r="BO12" s="40"/>
      <c r="BP12" s="40"/>
      <c r="BQ12" s="40"/>
      <c r="BR12" s="40"/>
      <c r="BS12" s="40">
        <v>30700</v>
      </c>
      <c r="BT12" s="40">
        <f t="shared" si="14"/>
        <v>5833</v>
      </c>
      <c r="BU12" s="40">
        <f t="shared" si="15"/>
        <v>36533</v>
      </c>
      <c r="BV12" s="40">
        <f t="shared" si="1"/>
        <v>109599</v>
      </c>
      <c r="BW12" s="24" t="s">
        <v>272</v>
      </c>
      <c r="BX12" s="24" t="s">
        <v>314</v>
      </c>
      <c r="BY12" s="24" t="s">
        <v>594</v>
      </c>
      <c r="BZ12" s="24"/>
    </row>
    <row r="13" spans="1:78" s="26" customFormat="1" ht="60" x14ac:dyDescent="0.25">
      <c r="A13" s="24">
        <v>4</v>
      </c>
      <c r="B13" s="25" t="s">
        <v>113</v>
      </c>
      <c r="C13" s="25" t="s">
        <v>113</v>
      </c>
      <c r="D13" s="24" t="s">
        <v>19</v>
      </c>
      <c r="E13" s="24" t="s">
        <v>114</v>
      </c>
      <c r="F13" s="24">
        <v>3</v>
      </c>
      <c r="G13" s="24" t="s">
        <v>219</v>
      </c>
      <c r="H13" s="40">
        <v>17000</v>
      </c>
      <c r="I13" s="40">
        <f t="shared" si="2"/>
        <v>3230</v>
      </c>
      <c r="J13" s="40">
        <f t="shared" si="3"/>
        <v>20230</v>
      </c>
      <c r="K13" s="40">
        <f t="shared" si="4"/>
        <v>60690</v>
      </c>
      <c r="L13" s="24" t="s">
        <v>239</v>
      </c>
      <c r="M13" s="24" t="s">
        <v>317</v>
      </c>
      <c r="N13" s="24"/>
      <c r="O13" s="24" t="s">
        <v>596</v>
      </c>
      <c r="P13" s="24" t="s">
        <v>227</v>
      </c>
      <c r="Q13" s="40">
        <v>27000</v>
      </c>
      <c r="R13" s="40">
        <f t="shared" si="5"/>
        <v>5130</v>
      </c>
      <c r="S13" s="40">
        <f t="shared" si="6"/>
        <v>32130</v>
      </c>
      <c r="T13" s="40">
        <f t="shared" si="7"/>
        <v>96390</v>
      </c>
      <c r="U13" s="24" t="s">
        <v>239</v>
      </c>
      <c r="V13" s="24" t="s">
        <v>240</v>
      </c>
      <c r="W13" s="24" t="s">
        <v>594</v>
      </c>
      <c r="X13" s="24"/>
      <c r="Y13" s="24" t="s">
        <v>288</v>
      </c>
      <c r="Z13" s="57">
        <v>12000</v>
      </c>
      <c r="AA13" s="57">
        <f t="shared" si="8"/>
        <v>2280</v>
      </c>
      <c r="AB13" s="57">
        <f t="shared" si="9"/>
        <v>14280</v>
      </c>
      <c r="AC13" s="57">
        <f t="shared" si="10"/>
        <v>42840</v>
      </c>
      <c r="AD13" s="24" t="s">
        <v>272</v>
      </c>
      <c r="AE13" s="24" t="s">
        <v>271</v>
      </c>
      <c r="AF13" s="24" t="s">
        <v>594</v>
      </c>
      <c r="AG13" s="24"/>
      <c r="AH13" s="24" t="s">
        <v>361</v>
      </c>
      <c r="AI13" s="40">
        <v>13200</v>
      </c>
      <c r="AJ13" s="40">
        <f t="shared" si="11"/>
        <v>2508</v>
      </c>
      <c r="AK13" s="40">
        <f t="shared" si="12"/>
        <v>15708</v>
      </c>
      <c r="AL13" s="40">
        <f t="shared" si="0"/>
        <v>47124</v>
      </c>
      <c r="AM13" s="24" t="s">
        <v>239</v>
      </c>
      <c r="AN13" s="24" t="s">
        <v>328</v>
      </c>
      <c r="AO13" s="24"/>
      <c r="AP13" s="24" t="s">
        <v>596</v>
      </c>
      <c r="AQ13" s="24" t="s">
        <v>407</v>
      </c>
      <c r="AR13" s="66">
        <v>14500</v>
      </c>
      <c r="AS13" s="66">
        <f t="shared" si="16"/>
        <v>2755</v>
      </c>
      <c r="AT13" s="66">
        <f t="shared" si="17"/>
        <v>17255</v>
      </c>
      <c r="AU13" s="66">
        <f>+F13*AT13</f>
        <v>51765</v>
      </c>
      <c r="AV13" s="24" t="s">
        <v>399</v>
      </c>
      <c r="AW13" s="24" t="s">
        <v>377</v>
      </c>
      <c r="AX13" s="24"/>
      <c r="AY13" s="24" t="s">
        <v>596</v>
      </c>
      <c r="AZ13" s="40" t="s">
        <v>459</v>
      </c>
      <c r="BA13" s="40">
        <v>18000</v>
      </c>
      <c r="BB13" s="40">
        <f t="shared" si="18"/>
        <v>3420</v>
      </c>
      <c r="BC13" s="40">
        <f t="shared" si="19"/>
        <v>21420</v>
      </c>
      <c r="BD13" s="40">
        <f t="shared" si="13"/>
        <v>64260</v>
      </c>
      <c r="BE13" s="24" t="s">
        <v>465</v>
      </c>
      <c r="BF13" s="24" t="s">
        <v>456</v>
      </c>
      <c r="BG13" s="24" t="s">
        <v>594</v>
      </c>
      <c r="BH13" s="24"/>
      <c r="BI13" s="40"/>
      <c r="BJ13" s="40"/>
      <c r="BK13" s="40"/>
      <c r="BL13" s="40"/>
      <c r="BM13" s="40"/>
      <c r="BN13" s="40"/>
      <c r="BO13" s="40"/>
      <c r="BP13" s="40"/>
      <c r="BQ13" s="40"/>
      <c r="BR13" s="40" t="s">
        <v>527</v>
      </c>
      <c r="BS13" s="40">
        <v>22700</v>
      </c>
      <c r="BT13" s="40">
        <f t="shared" si="14"/>
        <v>4313</v>
      </c>
      <c r="BU13" s="40">
        <f t="shared" si="15"/>
        <v>27013</v>
      </c>
      <c r="BV13" s="40">
        <f t="shared" si="1"/>
        <v>81039</v>
      </c>
      <c r="BW13" s="24" t="s">
        <v>538</v>
      </c>
      <c r="BX13" s="24" t="s">
        <v>314</v>
      </c>
      <c r="BY13" s="24" t="s">
        <v>594</v>
      </c>
      <c r="BZ13" s="24"/>
    </row>
    <row r="14" spans="1:78" s="26" customFormat="1" ht="30" x14ac:dyDescent="0.25">
      <c r="A14" s="24">
        <v>5</v>
      </c>
      <c r="B14" s="25" t="s">
        <v>115</v>
      </c>
      <c r="C14" s="25" t="s">
        <v>115</v>
      </c>
      <c r="D14" s="24" t="s">
        <v>19</v>
      </c>
      <c r="E14" s="24"/>
      <c r="F14" s="24">
        <v>2</v>
      </c>
      <c r="G14" s="24" t="s">
        <v>219</v>
      </c>
      <c r="H14" s="40">
        <v>20000</v>
      </c>
      <c r="I14" s="40">
        <f t="shared" si="2"/>
        <v>3800</v>
      </c>
      <c r="J14" s="40">
        <f t="shared" si="3"/>
        <v>23800</v>
      </c>
      <c r="K14" s="40">
        <f t="shared" si="4"/>
        <v>47600</v>
      </c>
      <c r="L14" s="24" t="s">
        <v>239</v>
      </c>
      <c r="M14" s="24" t="s">
        <v>317</v>
      </c>
      <c r="N14" s="24" t="s">
        <v>594</v>
      </c>
      <c r="O14" s="24"/>
      <c r="P14" s="45"/>
      <c r="Q14" s="40">
        <v>13500</v>
      </c>
      <c r="R14" s="40">
        <f t="shared" si="5"/>
        <v>2565</v>
      </c>
      <c r="S14" s="40">
        <f t="shared" si="6"/>
        <v>16065</v>
      </c>
      <c r="T14" s="40">
        <f t="shared" si="7"/>
        <v>32130</v>
      </c>
      <c r="U14" s="24" t="s">
        <v>239</v>
      </c>
      <c r="V14" s="24" t="s">
        <v>240</v>
      </c>
      <c r="W14" s="24" t="s">
        <v>594</v>
      </c>
      <c r="X14" s="24"/>
      <c r="Y14" s="24" t="s">
        <v>289</v>
      </c>
      <c r="Z14" s="57">
        <v>12000</v>
      </c>
      <c r="AA14" s="57">
        <f t="shared" si="8"/>
        <v>2280</v>
      </c>
      <c r="AB14" s="57">
        <f t="shared" si="9"/>
        <v>14280</v>
      </c>
      <c r="AC14" s="57">
        <f t="shared" si="10"/>
        <v>28560</v>
      </c>
      <c r="AD14" s="24" t="s">
        <v>272</v>
      </c>
      <c r="AE14" s="24" t="s">
        <v>271</v>
      </c>
      <c r="AF14" s="24" t="s">
        <v>594</v>
      </c>
      <c r="AG14" s="24"/>
      <c r="AH14" s="24" t="s">
        <v>219</v>
      </c>
      <c r="AI14" s="40">
        <v>15000</v>
      </c>
      <c r="AJ14" s="40">
        <f t="shared" si="11"/>
        <v>2850</v>
      </c>
      <c r="AK14" s="40">
        <f t="shared" si="12"/>
        <v>17850</v>
      </c>
      <c r="AL14" s="40">
        <f t="shared" si="0"/>
        <v>35700</v>
      </c>
      <c r="AM14" s="24" t="s">
        <v>239</v>
      </c>
      <c r="AN14" s="24" t="s">
        <v>328</v>
      </c>
      <c r="AO14" s="24" t="s">
        <v>594</v>
      </c>
      <c r="AP14" s="24"/>
      <c r="AQ14" s="24" t="s">
        <v>408</v>
      </c>
      <c r="AR14" s="66">
        <v>17900</v>
      </c>
      <c r="AS14" s="66">
        <f t="shared" si="16"/>
        <v>3401</v>
      </c>
      <c r="AT14" s="66">
        <f t="shared" si="17"/>
        <v>21301</v>
      </c>
      <c r="AU14" s="66">
        <f>+F14*AT14</f>
        <v>42602</v>
      </c>
      <c r="AV14" s="24" t="s">
        <v>399</v>
      </c>
      <c r="AW14" s="24" t="s">
        <v>377</v>
      </c>
      <c r="AX14" s="24" t="s">
        <v>594</v>
      </c>
      <c r="AY14" s="24"/>
      <c r="AZ14" s="40" t="s">
        <v>460</v>
      </c>
      <c r="BA14" s="40">
        <v>19000</v>
      </c>
      <c r="BB14" s="40">
        <f t="shared" si="18"/>
        <v>3610</v>
      </c>
      <c r="BC14" s="40">
        <f t="shared" si="19"/>
        <v>22610</v>
      </c>
      <c r="BD14" s="40">
        <f t="shared" si="13"/>
        <v>45220</v>
      </c>
      <c r="BE14" s="24" t="s">
        <v>465</v>
      </c>
      <c r="BF14" s="24" t="s">
        <v>456</v>
      </c>
      <c r="BG14" s="24" t="s">
        <v>594</v>
      </c>
      <c r="BH14" s="24"/>
      <c r="BI14" s="40"/>
      <c r="BJ14" s="40">
        <v>4600</v>
      </c>
      <c r="BK14" s="40">
        <v>874</v>
      </c>
      <c r="BL14" s="40">
        <v>5474</v>
      </c>
      <c r="BM14" s="40">
        <v>10948</v>
      </c>
      <c r="BN14" s="40" t="s">
        <v>466</v>
      </c>
      <c r="BO14" s="40" t="s">
        <v>474</v>
      </c>
      <c r="BP14" s="40" t="s">
        <v>594</v>
      </c>
      <c r="BQ14" s="40"/>
      <c r="BR14" s="40"/>
      <c r="BS14" s="40">
        <v>24700</v>
      </c>
      <c r="BT14" s="40">
        <f t="shared" si="14"/>
        <v>4693</v>
      </c>
      <c r="BU14" s="40">
        <f t="shared" si="15"/>
        <v>29393</v>
      </c>
      <c r="BV14" s="40">
        <f t="shared" si="1"/>
        <v>58786</v>
      </c>
      <c r="BW14" s="24" t="s">
        <v>538</v>
      </c>
      <c r="BX14" s="24" t="s">
        <v>314</v>
      </c>
      <c r="BY14" s="24" t="s">
        <v>594</v>
      </c>
      <c r="BZ14" s="24"/>
    </row>
    <row r="15" spans="1:78" s="26" customFormat="1" ht="31.5" customHeight="1" x14ac:dyDescent="0.25">
      <c r="A15" s="24">
        <v>6</v>
      </c>
      <c r="B15" s="25" t="s">
        <v>116</v>
      </c>
      <c r="C15" s="25" t="s">
        <v>117</v>
      </c>
      <c r="D15" s="24" t="s">
        <v>19</v>
      </c>
      <c r="E15" s="24"/>
      <c r="F15" s="24">
        <v>3</v>
      </c>
      <c r="G15" s="24" t="s">
        <v>219</v>
      </c>
      <c r="H15" s="40">
        <v>22000</v>
      </c>
      <c r="I15" s="40">
        <f t="shared" si="2"/>
        <v>4180</v>
      </c>
      <c r="J15" s="40">
        <f t="shared" si="3"/>
        <v>26180</v>
      </c>
      <c r="K15" s="40">
        <f t="shared" si="4"/>
        <v>78540</v>
      </c>
      <c r="L15" s="24" t="s">
        <v>239</v>
      </c>
      <c r="M15" s="24" t="s">
        <v>317</v>
      </c>
      <c r="N15" s="24" t="s">
        <v>594</v>
      </c>
      <c r="O15" s="24"/>
      <c r="P15" s="45"/>
      <c r="Q15" s="40">
        <v>20000</v>
      </c>
      <c r="R15" s="40">
        <f t="shared" si="5"/>
        <v>3800</v>
      </c>
      <c r="S15" s="40">
        <f t="shared" si="6"/>
        <v>23800</v>
      </c>
      <c r="T15" s="40">
        <f t="shared" si="7"/>
        <v>71400</v>
      </c>
      <c r="U15" s="24" t="s">
        <v>239</v>
      </c>
      <c r="V15" s="24" t="s">
        <v>240</v>
      </c>
      <c r="W15" s="24" t="s">
        <v>594</v>
      </c>
      <c r="X15" s="24"/>
      <c r="Y15" s="24" t="s">
        <v>290</v>
      </c>
      <c r="Z15" s="57">
        <v>28000</v>
      </c>
      <c r="AA15" s="57">
        <f t="shared" si="8"/>
        <v>5320</v>
      </c>
      <c r="AB15" s="57">
        <f t="shared" si="9"/>
        <v>33320</v>
      </c>
      <c r="AC15" s="57">
        <f t="shared" si="10"/>
        <v>99960</v>
      </c>
      <c r="AD15" s="24" t="s">
        <v>272</v>
      </c>
      <c r="AE15" s="24" t="s">
        <v>271</v>
      </c>
      <c r="AF15" s="24" t="s">
        <v>594</v>
      </c>
      <c r="AG15" s="24"/>
      <c r="AH15" s="24" t="s">
        <v>219</v>
      </c>
      <c r="AI15" s="40">
        <v>18600</v>
      </c>
      <c r="AJ15" s="40">
        <f t="shared" si="11"/>
        <v>3534</v>
      </c>
      <c r="AK15" s="40">
        <f t="shared" si="12"/>
        <v>22134</v>
      </c>
      <c r="AL15" s="40">
        <f t="shared" si="0"/>
        <v>66402</v>
      </c>
      <c r="AM15" s="24" t="s">
        <v>239</v>
      </c>
      <c r="AN15" s="24" t="s">
        <v>328</v>
      </c>
      <c r="AO15" s="24" t="s">
        <v>594</v>
      </c>
      <c r="AP15" s="24"/>
      <c r="AQ15" s="24" t="s">
        <v>409</v>
      </c>
      <c r="AR15" s="66">
        <v>18900</v>
      </c>
      <c r="AS15" s="66">
        <f t="shared" si="16"/>
        <v>3591</v>
      </c>
      <c r="AT15" s="66">
        <f t="shared" si="17"/>
        <v>22491</v>
      </c>
      <c r="AU15" s="66">
        <f>+F15*AT15</f>
        <v>67473</v>
      </c>
      <c r="AV15" s="24" t="s">
        <v>399</v>
      </c>
      <c r="AW15" s="24" t="s">
        <v>377</v>
      </c>
      <c r="AX15" s="24" t="s">
        <v>594</v>
      </c>
      <c r="AY15" s="24"/>
      <c r="AZ15" s="40" t="s">
        <v>459</v>
      </c>
      <c r="BA15" s="40">
        <v>22000</v>
      </c>
      <c r="BB15" s="40">
        <f t="shared" si="18"/>
        <v>4180</v>
      </c>
      <c r="BC15" s="40">
        <f t="shared" si="19"/>
        <v>26180</v>
      </c>
      <c r="BD15" s="40">
        <f t="shared" si="13"/>
        <v>78540</v>
      </c>
      <c r="BE15" s="24" t="s">
        <v>465</v>
      </c>
      <c r="BF15" s="24" t="s">
        <v>456</v>
      </c>
      <c r="BG15" s="24" t="s">
        <v>594</v>
      </c>
      <c r="BH15" s="24"/>
      <c r="BI15" s="40"/>
      <c r="BJ15" s="40">
        <v>9300</v>
      </c>
      <c r="BK15" s="40">
        <v>1767</v>
      </c>
      <c r="BL15" s="40">
        <v>11067</v>
      </c>
      <c r="BM15" s="40">
        <v>33201</v>
      </c>
      <c r="BN15" s="40" t="s">
        <v>466</v>
      </c>
      <c r="BO15" s="40" t="s">
        <v>474</v>
      </c>
      <c r="BP15" s="40" t="s">
        <v>594</v>
      </c>
      <c r="BQ15" s="40"/>
      <c r="BR15" s="40"/>
      <c r="BS15" s="40">
        <v>22700</v>
      </c>
      <c r="BT15" s="40">
        <f t="shared" si="14"/>
        <v>4313</v>
      </c>
      <c r="BU15" s="40">
        <f t="shared" si="15"/>
        <v>27013</v>
      </c>
      <c r="BV15" s="40">
        <f t="shared" si="1"/>
        <v>81039</v>
      </c>
      <c r="BW15" s="24" t="s">
        <v>539</v>
      </c>
      <c r="BX15" s="24" t="s">
        <v>314</v>
      </c>
      <c r="BY15" s="24" t="s">
        <v>594</v>
      </c>
      <c r="BZ15" s="24"/>
    </row>
    <row r="16" spans="1:78" s="26" customFormat="1" ht="61.5" customHeight="1" x14ac:dyDescent="0.25">
      <c r="A16" s="24">
        <v>7</v>
      </c>
      <c r="B16" s="25" t="s">
        <v>118</v>
      </c>
      <c r="C16" s="25" t="s">
        <v>119</v>
      </c>
      <c r="D16" s="24" t="s">
        <v>19</v>
      </c>
      <c r="E16" s="24" t="s">
        <v>120</v>
      </c>
      <c r="F16" s="24">
        <v>3</v>
      </c>
      <c r="G16" s="24" t="s">
        <v>578</v>
      </c>
      <c r="H16" s="40">
        <v>40000</v>
      </c>
      <c r="I16" s="40">
        <f t="shared" si="2"/>
        <v>7600</v>
      </c>
      <c r="J16" s="40">
        <f t="shared" si="3"/>
        <v>47600</v>
      </c>
      <c r="K16" s="40">
        <f t="shared" si="4"/>
        <v>142800</v>
      </c>
      <c r="L16" s="24" t="s">
        <v>239</v>
      </c>
      <c r="M16" s="24" t="s">
        <v>317</v>
      </c>
      <c r="N16" s="24" t="s">
        <v>594</v>
      </c>
      <c r="O16" s="24"/>
      <c r="P16" s="45" t="s">
        <v>228</v>
      </c>
      <c r="Q16" s="40">
        <v>48900</v>
      </c>
      <c r="R16" s="40">
        <f t="shared" si="5"/>
        <v>9291</v>
      </c>
      <c r="S16" s="40">
        <f t="shared" si="6"/>
        <v>58191</v>
      </c>
      <c r="T16" s="40">
        <f t="shared" si="7"/>
        <v>174573</v>
      </c>
      <c r="U16" s="24" t="s">
        <v>239</v>
      </c>
      <c r="V16" s="24" t="s">
        <v>240</v>
      </c>
      <c r="W16" s="24" t="s">
        <v>594</v>
      </c>
      <c r="X16" s="24"/>
      <c r="Y16" s="24" t="s">
        <v>291</v>
      </c>
      <c r="Z16" s="57">
        <v>38000</v>
      </c>
      <c r="AA16" s="57">
        <f t="shared" si="8"/>
        <v>7220</v>
      </c>
      <c r="AB16" s="57">
        <f t="shared" si="9"/>
        <v>45220</v>
      </c>
      <c r="AC16" s="57">
        <f t="shared" si="10"/>
        <v>135660</v>
      </c>
      <c r="AD16" s="24" t="s">
        <v>273</v>
      </c>
      <c r="AE16" s="24" t="s">
        <v>271</v>
      </c>
      <c r="AF16" s="24" t="s">
        <v>594</v>
      </c>
      <c r="AG16" s="24"/>
      <c r="AH16" s="24" t="s">
        <v>120</v>
      </c>
      <c r="AI16" s="40">
        <v>19900</v>
      </c>
      <c r="AJ16" s="40">
        <f t="shared" si="11"/>
        <v>3781</v>
      </c>
      <c r="AK16" s="40">
        <f t="shared" si="12"/>
        <v>23681</v>
      </c>
      <c r="AL16" s="40">
        <f t="shared" si="0"/>
        <v>71043</v>
      </c>
      <c r="AM16" s="24" t="s">
        <v>239</v>
      </c>
      <c r="AN16" s="24" t="s">
        <v>328</v>
      </c>
      <c r="AO16" s="24" t="s">
        <v>594</v>
      </c>
      <c r="AP16" s="24"/>
      <c r="AQ16" s="24"/>
      <c r="AR16" s="66"/>
      <c r="AS16" s="66"/>
      <c r="AT16" s="66"/>
      <c r="AU16" s="66"/>
      <c r="AV16" s="24"/>
      <c r="AW16" s="24"/>
      <c r="AX16" s="24"/>
      <c r="AY16" s="24"/>
      <c r="AZ16" s="40" t="s">
        <v>461</v>
      </c>
      <c r="BA16" s="40">
        <v>41000</v>
      </c>
      <c r="BB16" s="40">
        <f t="shared" si="18"/>
        <v>7790</v>
      </c>
      <c r="BC16" s="40">
        <f t="shared" si="19"/>
        <v>48790</v>
      </c>
      <c r="BD16" s="40">
        <f t="shared" si="13"/>
        <v>146370</v>
      </c>
      <c r="BE16" s="24" t="s">
        <v>466</v>
      </c>
      <c r="BF16" s="24" t="s">
        <v>456</v>
      </c>
      <c r="BG16" s="24" t="s">
        <v>594</v>
      </c>
      <c r="BH16" s="24"/>
      <c r="BI16" s="40" t="s">
        <v>482</v>
      </c>
      <c r="BJ16" s="40">
        <v>18300</v>
      </c>
      <c r="BK16" s="40">
        <v>3477</v>
      </c>
      <c r="BL16" s="40">
        <v>21777</v>
      </c>
      <c r="BM16" s="40">
        <v>65331</v>
      </c>
      <c r="BN16" s="40" t="s">
        <v>428</v>
      </c>
      <c r="BO16" s="40" t="s">
        <v>474</v>
      </c>
      <c r="BP16" s="40" t="s">
        <v>594</v>
      </c>
      <c r="BQ16" s="40"/>
      <c r="BR16" s="40"/>
      <c r="BS16" s="40">
        <v>50320</v>
      </c>
      <c r="BT16" s="40">
        <f t="shared" si="14"/>
        <v>9560.7999999999993</v>
      </c>
      <c r="BU16" s="40">
        <f t="shared" si="15"/>
        <v>59880.799999999996</v>
      </c>
      <c r="BV16" s="76">
        <f t="shared" si="1"/>
        <v>179642.4</v>
      </c>
      <c r="BW16" s="24" t="s">
        <v>540</v>
      </c>
      <c r="BX16" s="24" t="s">
        <v>314</v>
      </c>
      <c r="BY16" s="24" t="s">
        <v>594</v>
      </c>
      <c r="BZ16" s="24"/>
    </row>
    <row r="17" spans="1:78" s="26" customFormat="1" ht="43.5" customHeight="1" x14ac:dyDescent="0.25">
      <c r="A17" s="24">
        <v>8</v>
      </c>
      <c r="B17" s="25" t="s">
        <v>121</v>
      </c>
      <c r="C17" s="25" t="s">
        <v>122</v>
      </c>
      <c r="D17" s="24" t="s">
        <v>19</v>
      </c>
      <c r="E17" s="24" t="s">
        <v>123</v>
      </c>
      <c r="F17" s="24">
        <v>2</v>
      </c>
      <c r="G17" s="24" t="s">
        <v>123</v>
      </c>
      <c r="H17" s="40">
        <v>228000</v>
      </c>
      <c r="I17" s="40">
        <f t="shared" si="2"/>
        <v>43320</v>
      </c>
      <c r="J17" s="40">
        <f t="shared" si="3"/>
        <v>271320</v>
      </c>
      <c r="K17" s="40">
        <f t="shared" si="4"/>
        <v>542640</v>
      </c>
      <c r="L17" s="24" t="s">
        <v>239</v>
      </c>
      <c r="M17" s="24" t="s">
        <v>317</v>
      </c>
      <c r="N17" s="24" t="s">
        <v>594</v>
      </c>
      <c r="O17" s="24"/>
      <c r="P17" s="45" t="s">
        <v>229</v>
      </c>
      <c r="Q17" s="40">
        <v>290200</v>
      </c>
      <c r="R17" s="40">
        <f t="shared" si="5"/>
        <v>55138</v>
      </c>
      <c r="S17" s="40">
        <f t="shared" si="6"/>
        <v>345338</v>
      </c>
      <c r="T17" s="40">
        <f t="shared" si="7"/>
        <v>690676</v>
      </c>
      <c r="U17" s="24" t="s">
        <v>239</v>
      </c>
      <c r="V17" s="24" t="s">
        <v>240</v>
      </c>
      <c r="W17" s="24" t="s">
        <v>594</v>
      </c>
      <c r="X17" s="24"/>
      <c r="Y17" s="24" t="s">
        <v>292</v>
      </c>
      <c r="Z17" s="57">
        <v>160000</v>
      </c>
      <c r="AA17" s="57">
        <f t="shared" si="8"/>
        <v>30400</v>
      </c>
      <c r="AB17" s="57">
        <f t="shared" si="9"/>
        <v>190400</v>
      </c>
      <c r="AC17" s="57">
        <f t="shared" si="10"/>
        <v>380800</v>
      </c>
      <c r="AD17" s="24" t="s">
        <v>195</v>
      </c>
      <c r="AE17" s="24" t="s">
        <v>271</v>
      </c>
      <c r="AF17" s="24" t="s">
        <v>594</v>
      </c>
      <c r="AG17" s="24"/>
      <c r="AH17" s="24" t="s">
        <v>362</v>
      </c>
      <c r="AI17" s="40">
        <v>145000</v>
      </c>
      <c r="AJ17" s="40">
        <f t="shared" si="11"/>
        <v>27550</v>
      </c>
      <c r="AK17" s="40">
        <f t="shared" si="12"/>
        <v>172550</v>
      </c>
      <c r="AL17" s="40">
        <f t="shared" si="0"/>
        <v>345100</v>
      </c>
      <c r="AM17" s="24" t="s">
        <v>239</v>
      </c>
      <c r="AN17" s="24" t="s">
        <v>328</v>
      </c>
      <c r="AO17" s="24" t="s">
        <v>594</v>
      </c>
      <c r="AP17" s="24"/>
      <c r="AQ17" s="24"/>
      <c r="AR17" s="66"/>
      <c r="AS17" s="66"/>
      <c r="AT17" s="66"/>
      <c r="AU17" s="66"/>
      <c r="AV17" s="24"/>
      <c r="AW17" s="24"/>
      <c r="AX17" s="24"/>
      <c r="AY17" s="24"/>
      <c r="AZ17" s="40" t="s">
        <v>462</v>
      </c>
      <c r="BA17" s="40">
        <v>58000</v>
      </c>
      <c r="BB17" s="40">
        <f t="shared" si="18"/>
        <v>11020</v>
      </c>
      <c r="BC17" s="40">
        <f t="shared" si="19"/>
        <v>69020</v>
      </c>
      <c r="BD17" s="40">
        <f t="shared" si="13"/>
        <v>138040</v>
      </c>
      <c r="BE17" s="24" t="s">
        <v>465</v>
      </c>
      <c r="BF17" s="24" t="s">
        <v>456</v>
      </c>
      <c r="BG17" s="24" t="s">
        <v>594</v>
      </c>
      <c r="BH17" s="24"/>
      <c r="BI17" s="40"/>
      <c r="BJ17" s="40"/>
      <c r="BK17" s="40"/>
      <c r="BL17" s="40"/>
      <c r="BM17" s="40"/>
      <c r="BN17" s="40"/>
      <c r="BO17" s="40"/>
      <c r="BP17" s="40"/>
      <c r="BQ17" s="40"/>
      <c r="BR17" s="40" t="s">
        <v>123</v>
      </c>
      <c r="BS17" s="40">
        <v>227000</v>
      </c>
      <c r="BT17" s="40">
        <f t="shared" si="14"/>
        <v>43130</v>
      </c>
      <c r="BU17" s="40">
        <f t="shared" si="15"/>
        <v>270130</v>
      </c>
      <c r="BV17" s="40">
        <f t="shared" si="1"/>
        <v>540260</v>
      </c>
      <c r="BW17" s="24" t="s">
        <v>195</v>
      </c>
      <c r="BX17" s="24" t="s">
        <v>314</v>
      </c>
      <c r="BY17" s="24" t="s">
        <v>594</v>
      </c>
      <c r="BZ17" s="24"/>
    </row>
    <row r="18" spans="1:78" s="26" customFormat="1" ht="95.25" customHeight="1" x14ac:dyDescent="0.25">
      <c r="A18" s="24">
        <v>9</v>
      </c>
      <c r="B18" s="25" t="s">
        <v>124</v>
      </c>
      <c r="C18" s="25" t="s">
        <v>125</v>
      </c>
      <c r="D18" s="24" t="s">
        <v>19</v>
      </c>
      <c r="E18" s="24" t="s">
        <v>126</v>
      </c>
      <c r="F18" s="24">
        <v>1</v>
      </c>
      <c r="G18" s="24" t="s">
        <v>126</v>
      </c>
      <c r="H18" s="40">
        <v>1420000</v>
      </c>
      <c r="I18" s="40">
        <f t="shared" si="2"/>
        <v>269800</v>
      </c>
      <c r="J18" s="40">
        <f t="shared" si="3"/>
        <v>1689800</v>
      </c>
      <c r="K18" s="40">
        <f t="shared" si="4"/>
        <v>1689800</v>
      </c>
      <c r="L18" s="24" t="s">
        <v>239</v>
      </c>
      <c r="M18" s="24" t="s">
        <v>317</v>
      </c>
      <c r="N18" s="24" t="s">
        <v>594</v>
      </c>
      <c r="O18" s="24"/>
      <c r="P18" s="44" t="s">
        <v>230</v>
      </c>
      <c r="Q18" s="40">
        <v>1239000</v>
      </c>
      <c r="R18" s="40">
        <f t="shared" si="5"/>
        <v>235410</v>
      </c>
      <c r="S18" s="40">
        <f t="shared" si="6"/>
        <v>1474410</v>
      </c>
      <c r="T18" s="40">
        <f t="shared" si="7"/>
        <v>1474410</v>
      </c>
      <c r="U18" s="24" t="s">
        <v>239</v>
      </c>
      <c r="V18" s="24" t="s">
        <v>240</v>
      </c>
      <c r="W18" s="24" t="s">
        <v>594</v>
      </c>
      <c r="X18" s="24"/>
      <c r="Y18" s="24" t="s">
        <v>126</v>
      </c>
      <c r="Z18" s="57">
        <v>1360000</v>
      </c>
      <c r="AA18" s="57">
        <f t="shared" si="8"/>
        <v>258400</v>
      </c>
      <c r="AB18" s="57">
        <f t="shared" si="9"/>
        <v>1618400</v>
      </c>
      <c r="AC18" s="57">
        <f t="shared" si="10"/>
        <v>1618400</v>
      </c>
      <c r="AD18" s="24" t="s">
        <v>273</v>
      </c>
      <c r="AE18" s="24" t="s">
        <v>271</v>
      </c>
      <c r="AF18" s="24" t="s">
        <v>594</v>
      </c>
      <c r="AG18" s="24"/>
      <c r="AH18" s="24" t="s">
        <v>126</v>
      </c>
      <c r="AI18" s="40">
        <v>1498000</v>
      </c>
      <c r="AJ18" s="40">
        <f t="shared" si="11"/>
        <v>284620</v>
      </c>
      <c r="AK18" s="40">
        <f t="shared" si="12"/>
        <v>1782620</v>
      </c>
      <c r="AL18" s="40">
        <f t="shared" si="0"/>
        <v>1782620</v>
      </c>
      <c r="AM18" s="24" t="s">
        <v>239</v>
      </c>
      <c r="AN18" s="24" t="s">
        <v>328</v>
      </c>
      <c r="AO18" s="24" t="s">
        <v>594</v>
      </c>
      <c r="AP18" s="24"/>
      <c r="AQ18" s="24" t="s">
        <v>410</v>
      </c>
      <c r="AR18" s="66">
        <v>1365000</v>
      </c>
      <c r="AS18" s="66">
        <f t="shared" si="16"/>
        <v>259350</v>
      </c>
      <c r="AT18" s="66">
        <f t="shared" si="17"/>
        <v>1624350</v>
      </c>
      <c r="AU18" s="66">
        <f t="shared" ref="AU18:AU25" si="20">+F18*AT18</f>
        <v>1624350</v>
      </c>
      <c r="AV18" s="24" t="s">
        <v>399</v>
      </c>
      <c r="AW18" s="24" t="s">
        <v>377</v>
      </c>
      <c r="AX18" s="24" t="s">
        <v>594</v>
      </c>
      <c r="AY18" s="24"/>
      <c r="AZ18" s="56"/>
      <c r="BA18" s="56"/>
      <c r="BB18" s="40"/>
      <c r="BC18" s="40"/>
      <c r="BD18" s="40"/>
      <c r="BE18" s="56"/>
      <c r="BF18" s="56"/>
      <c r="BG18" s="56"/>
      <c r="BH18" s="56"/>
      <c r="BI18" s="40"/>
      <c r="BJ18" s="40"/>
      <c r="BK18" s="40"/>
      <c r="BL18" s="40"/>
      <c r="BM18" s="40"/>
      <c r="BN18" s="40"/>
      <c r="BO18" s="40"/>
      <c r="BP18" s="40"/>
      <c r="BQ18" s="40"/>
      <c r="BR18" s="40" t="s">
        <v>528</v>
      </c>
      <c r="BS18" s="40">
        <v>1427000</v>
      </c>
      <c r="BT18" s="40">
        <f t="shared" si="14"/>
        <v>271130</v>
      </c>
      <c r="BU18" s="40">
        <f t="shared" si="15"/>
        <v>1698130</v>
      </c>
      <c r="BV18" s="40">
        <f t="shared" si="1"/>
        <v>1698130</v>
      </c>
      <c r="BW18" s="24" t="s">
        <v>195</v>
      </c>
      <c r="BX18" s="24" t="s">
        <v>314</v>
      </c>
      <c r="BY18" s="24" t="s">
        <v>594</v>
      </c>
      <c r="BZ18" s="24"/>
    </row>
    <row r="19" spans="1:78" s="26" customFormat="1" ht="170.25" customHeight="1" x14ac:dyDescent="0.25">
      <c r="A19" s="24">
        <v>10</v>
      </c>
      <c r="B19" s="25" t="s">
        <v>127</v>
      </c>
      <c r="C19" s="25" t="s">
        <v>178</v>
      </c>
      <c r="D19" s="24" t="s">
        <v>19</v>
      </c>
      <c r="E19" s="24" t="s">
        <v>128</v>
      </c>
      <c r="F19" s="24">
        <v>1</v>
      </c>
      <c r="G19" s="24" t="s">
        <v>551</v>
      </c>
      <c r="H19" s="40">
        <v>1700000</v>
      </c>
      <c r="I19" s="40">
        <f t="shared" si="2"/>
        <v>323000</v>
      </c>
      <c r="J19" s="40">
        <f t="shared" si="3"/>
        <v>2023000</v>
      </c>
      <c r="K19" s="40">
        <f t="shared" si="4"/>
        <v>2023000</v>
      </c>
      <c r="L19" s="24" t="s">
        <v>239</v>
      </c>
      <c r="M19" s="24" t="s">
        <v>317</v>
      </c>
      <c r="N19" s="24" t="s">
        <v>594</v>
      </c>
      <c r="O19" s="24"/>
      <c r="P19" s="24" t="s">
        <v>231</v>
      </c>
      <c r="Q19" s="40">
        <v>1660000</v>
      </c>
      <c r="R19" s="40">
        <f t="shared" si="5"/>
        <v>315400</v>
      </c>
      <c r="S19" s="40">
        <f t="shared" si="6"/>
        <v>1975400</v>
      </c>
      <c r="T19" s="40">
        <f t="shared" si="7"/>
        <v>1975400</v>
      </c>
      <c r="U19" s="24" t="s">
        <v>239</v>
      </c>
      <c r="V19" s="24" t="s">
        <v>240</v>
      </c>
      <c r="W19" s="24" t="s">
        <v>594</v>
      </c>
      <c r="X19" s="24"/>
      <c r="Y19" s="24" t="s">
        <v>243</v>
      </c>
      <c r="Z19" s="57">
        <v>1895000</v>
      </c>
      <c r="AA19" s="57">
        <f t="shared" si="8"/>
        <v>360050</v>
      </c>
      <c r="AB19" s="57">
        <f t="shared" si="9"/>
        <v>2255050</v>
      </c>
      <c r="AC19" s="57">
        <f t="shared" si="10"/>
        <v>2255050</v>
      </c>
      <c r="AD19" s="24" t="s">
        <v>244</v>
      </c>
      <c r="AE19" s="24" t="s">
        <v>271</v>
      </c>
      <c r="AF19" s="24" t="s">
        <v>594</v>
      </c>
      <c r="AG19" s="24"/>
      <c r="AH19" s="24" t="s">
        <v>363</v>
      </c>
      <c r="AI19" s="40">
        <v>1765000</v>
      </c>
      <c r="AJ19" s="40">
        <f t="shared" si="11"/>
        <v>335350</v>
      </c>
      <c r="AK19" s="40">
        <f t="shared" si="12"/>
        <v>2100350</v>
      </c>
      <c r="AL19" s="40">
        <f t="shared" si="0"/>
        <v>2100350</v>
      </c>
      <c r="AM19" s="24" t="s">
        <v>327</v>
      </c>
      <c r="AN19" s="24" t="s">
        <v>328</v>
      </c>
      <c r="AO19" s="24" t="s">
        <v>594</v>
      </c>
      <c r="AP19" s="24"/>
      <c r="AQ19" s="24" t="s">
        <v>128</v>
      </c>
      <c r="AR19" s="66">
        <v>1990000</v>
      </c>
      <c r="AS19" s="66">
        <f t="shared" si="16"/>
        <v>378100</v>
      </c>
      <c r="AT19" s="66">
        <f t="shared" si="17"/>
        <v>2368100</v>
      </c>
      <c r="AU19" s="66">
        <f t="shared" si="20"/>
        <v>2368100</v>
      </c>
      <c r="AV19" s="24" t="s">
        <v>607</v>
      </c>
      <c r="AW19" s="24" t="s">
        <v>377</v>
      </c>
      <c r="AX19" s="24" t="s">
        <v>594</v>
      </c>
      <c r="AY19" s="24"/>
      <c r="AZ19" s="56"/>
      <c r="BA19" s="56"/>
      <c r="BB19" s="40"/>
      <c r="BC19" s="40"/>
      <c r="BD19" s="40"/>
      <c r="BE19" s="56"/>
      <c r="BF19" s="56"/>
      <c r="BG19" s="56"/>
      <c r="BH19" s="56"/>
      <c r="BI19" s="40" t="s">
        <v>423</v>
      </c>
      <c r="BJ19" s="40">
        <v>1978000</v>
      </c>
      <c r="BK19" s="40">
        <v>375820</v>
      </c>
      <c r="BL19" s="40">
        <v>2353820</v>
      </c>
      <c r="BM19" s="40">
        <v>2353820</v>
      </c>
      <c r="BN19" s="40" t="s">
        <v>428</v>
      </c>
      <c r="BO19" s="40" t="s">
        <v>456</v>
      </c>
      <c r="BP19" s="40" t="s">
        <v>594</v>
      </c>
      <c r="BQ19" s="40"/>
      <c r="BR19" s="40"/>
      <c r="BS19" s="40">
        <v>1837000</v>
      </c>
      <c r="BT19" s="40">
        <f t="shared" si="14"/>
        <v>349030</v>
      </c>
      <c r="BU19" s="40">
        <f t="shared" si="15"/>
        <v>2186030</v>
      </c>
      <c r="BV19" s="40">
        <f t="shared" si="1"/>
        <v>2186030</v>
      </c>
      <c r="BW19" s="24" t="s">
        <v>537</v>
      </c>
      <c r="BX19" s="24" t="s">
        <v>314</v>
      </c>
      <c r="BY19" s="24" t="s">
        <v>594</v>
      </c>
      <c r="BZ19" s="24"/>
    </row>
    <row r="20" spans="1:78" s="26" customFormat="1" ht="173.25" customHeight="1" x14ac:dyDescent="0.25">
      <c r="A20" s="24">
        <v>11</v>
      </c>
      <c r="B20" s="25" t="s">
        <v>127</v>
      </c>
      <c r="C20" s="25" t="s">
        <v>176</v>
      </c>
      <c r="D20" s="24" t="s">
        <v>19</v>
      </c>
      <c r="E20" s="24" t="s">
        <v>128</v>
      </c>
      <c r="F20" s="24">
        <v>1</v>
      </c>
      <c r="G20" s="24" t="s">
        <v>551</v>
      </c>
      <c r="H20" s="40">
        <v>1700000</v>
      </c>
      <c r="I20" s="40">
        <f t="shared" si="2"/>
        <v>323000</v>
      </c>
      <c r="J20" s="40">
        <f t="shared" si="3"/>
        <v>2023000</v>
      </c>
      <c r="K20" s="40">
        <f t="shared" si="4"/>
        <v>2023000</v>
      </c>
      <c r="L20" s="24" t="s">
        <v>239</v>
      </c>
      <c r="M20" s="24" t="s">
        <v>317</v>
      </c>
      <c r="N20" s="24" t="s">
        <v>594</v>
      </c>
      <c r="O20" s="24"/>
      <c r="P20" s="24" t="s">
        <v>231</v>
      </c>
      <c r="Q20" s="40">
        <v>1660000</v>
      </c>
      <c r="R20" s="40">
        <f t="shared" si="5"/>
        <v>315400</v>
      </c>
      <c r="S20" s="40">
        <f t="shared" si="6"/>
        <v>1975400</v>
      </c>
      <c r="T20" s="40">
        <f t="shared" si="7"/>
        <v>1975400</v>
      </c>
      <c r="U20" s="24" t="s">
        <v>239</v>
      </c>
      <c r="V20" s="24" t="s">
        <v>240</v>
      </c>
      <c r="W20" s="24" t="s">
        <v>594</v>
      </c>
      <c r="X20" s="24"/>
      <c r="Y20" s="24" t="s">
        <v>243</v>
      </c>
      <c r="Z20" s="57">
        <v>1895000</v>
      </c>
      <c r="AA20" s="57">
        <f t="shared" si="8"/>
        <v>360050</v>
      </c>
      <c r="AB20" s="57">
        <f t="shared" si="9"/>
        <v>2255050</v>
      </c>
      <c r="AC20" s="57">
        <f t="shared" si="10"/>
        <v>2255050</v>
      </c>
      <c r="AD20" s="24" t="s">
        <v>244</v>
      </c>
      <c r="AE20" s="24" t="s">
        <v>271</v>
      </c>
      <c r="AF20" s="24" t="s">
        <v>594</v>
      </c>
      <c r="AG20" s="24"/>
      <c r="AH20" s="24" t="s">
        <v>363</v>
      </c>
      <c r="AI20" s="40">
        <v>1765000</v>
      </c>
      <c r="AJ20" s="40">
        <f t="shared" si="11"/>
        <v>335350</v>
      </c>
      <c r="AK20" s="40">
        <f t="shared" si="12"/>
        <v>2100350</v>
      </c>
      <c r="AL20" s="40">
        <f t="shared" si="0"/>
        <v>2100350</v>
      </c>
      <c r="AM20" s="24" t="s">
        <v>327</v>
      </c>
      <c r="AN20" s="24" t="s">
        <v>328</v>
      </c>
      <c r="AO20" s="24" t="s">
        <v>594</v>
      </c>
      <c r="AP20" s="24"/>
      <c r="AQ20" s="24" t="s">
        <v>128</v>
      </c>
      <c r="AR20" s="66">
        <v>1990000</v>
      </c>
      <c r="AS20" s="66">
        <f t="shared" si="16"/>
        <v>378100</v>
      </c>
      <c r="AT20" s="66">
        <f t="shared" si="17"/>
        <v>2368100</v>
      </c>
      <c r="AU20" s="66">
        <f t="shared" si="20"/>
        <v>2368100</v>
      </c>
      <c r="AV20" s="24" t="s">
        <v>607</v>
      </c>
      <c r="AW20" s="24" t="s">
        <v>377</v>
      </c>
      <c r="AX20" s="24" t="s">
        <v>594</v>
      </c>
      <c r="AY20" s="24"/>
      <c r="AZ20" s="56"/>
      <c r="BA20" s="56"/>
      <c r="BB20" s="40"/>
      <c r="BC20" s="40"/>
      <c r="BD20" s="40"/>
      <c r="BE20" s="56"/>
      <c r="BF20" s="56"/>
      <c r="BG20" s="56"/>
      <c r="BH20" s="56"/>
      <c r="BI20" s="40" t="s">
        <v>423</v>
      </c>
      <c r="BJ20" s="40">
        <v>1978000</v>
      </c>
      <c r="BK20" s="40">
        <v>375820</v>
      </c>
      <c r="BL20" s="40">
        <v>2353820</v>
      </c>
      <c r="BM20" s="40">
        <v>2353820</v>
      </c>
      <c r="BN20" s="40" t="s">
        <v>428</v>
      </c>
      <c r="BO20" s="40" t="s">
        <v>456</v>
      </c>
      <c r="BP20" s="40" t="s">
        <v>594</v>
      </c>
      <c r="BQ20" s="40"/>
      <c r="BR20" s="40"/>
      <c r="BS20" s="40">
        <v>1837000</v>
      </c>
      <c r="BT20" s="40">
        <f t="shared" si="14"/>
        <v>349030</v>
      </c>
      <c r="BU20" s="40">
        <f t="shared" si="15"/>
        <v>2186030</v>
      </c>
      <c r="BV20" s="40">
        <f t="shared" si="1"/>
        <v>2186030</v>
      </c>
      <c r="BW20" s="24" t="s">
        <v>537</v>
      </c>
      <c r="BX20" s="24" t="s">
        <v>314</v>
      </c>
      <c r="BY20" s="24" t="s">
        <v>594</v>
      </c>
      <c r="BZ20" s="24"/>
    </row>
    <row r="21" spans="1:78" s="26" customFormat="1" ht="60" x14ac:dyDescent="0.25">
      <c r="A21" s="24">
        <v>12</v>
      </c>
      <c r="B21" s="25" t="s">
        <v>116</v>
      </c>
      <c r="C21" s="25" t="s">
        <v>129</v>
      </c>
      <c r="D21" s="24" t="s">
        <v>19</v>
      </c>
      <c r="E21" s="24"/>
      <c r="F21" s="24">
        <v>2</v>
      </c>
      <c r="G21" s="24" t="s">
        <v>219</v>
      </c>
      <c r="H21" s="40">
        <v>22000</v>
      </c>
      <c r="I21" s="40">
        <f t="shared" si="2"/>
        <v>4180</v>
      </c>
      <c r="J21" s="40">
        <f t="shared" si="3"/>
        <v>26180</v>
      </c>
      <c r="K21" s="40">
        <f t="shared" si="4"/>
        <v>52360</v>
      </c>
      <c r="L21" s="24" t="s">
        <v>239</v>
      </c>
      <c r="M21" s="24" t="s">
        <v>317</v>
      </c>
      <c r="N21" s="24" t="s">
        <v>594</v>
      </c>
      <c r="O21" s="24"/>
      <c r="P21" s="44"/>
      <c r="Q21" s="40">
        <v>35000</v>
      </c>
      <c r="R21" s="40">
        <f t="shared" si="5"/>
        <v>6650</v>
      </c>
      <c r="S21" s="40">
        <f t="shared" si="6"/>
        <v>41650</v>
      </c>
      <c r="T21" s="40">
        <f t="shared" si="7"/>
        <v>83300</v>
      </c>
      <c r="U21" s="24" t="s">
        <v>239</v>
      </c>
      <c r="V21" s="24" t="s">
        <v>240</v>
      </c>
      <c r="W21" s="24" t="s">
        <v>594</v>
      </c>
      <c r="X21" s="24"/>
      <c r="Y21" s="24" t="s">
        <v>293</v>
      </c>
      <c r="Z21" s="57">
        <v>12000</v>
      </c>
      <c r="AA21" s="57">
        <f t="shared" si="8"/>
        <v>2280</v>
      </c>
      <c r="AB21" s="57">
        <f t="shared" si="9"/>
        <v>14280</v>
      </c>
      <c r="AC21" s="57">
        <f t="shared" si="10"/>
        <v>28560</v>
      </c>
      <c r="AD21" s="24" t="s">
        <v>272</v>
      </c>
      <c r="AE21" s="24" t="s">
        <v>271</v>
      </c>
      <c r="AF21" s="24" t="s">
        <v>594</v>
      </c>
      <c r="AG21" s="24"/>
      <c r="AH21" s="24" t="s">
        <v>219</v>
      </c>
      <c r="AI21" s="40">
        <v>18600</v>
      </c>
      <c r="AJ21" s="40">
        <f t="shared" si="11"/>
        <v>3534</v>
      </c>
      <c r="AK21" s="40">
        <f t="shared" si="12"/>
        <v>22134</v>
      </c>
      <c r="AL21" s="40">
        <f t="shared" si="0"/>
        <v>44268</v>
      </c>
      <c r="AM21" s="24" t="s">
        <v>239</v>
      </c>
      <c r="AN21" s="24" t="s">
        <v>328</v>
      </c>
      <c r="AO21" s="24"/>
      <c r="AP21" s="24" t="s">
        <v>596</v>
      </c>
      <c r="AQ21" s="24" t="s">
        <v>411</v>
      </c>
      <c r="AR21" s="66">
        <v>18900</v>
      </c>
      <c r="AS21" s="66">
        <f t="shared" si="16"/>
        <v>3591</v>
      </c>
      <c r="AT21" s="66">
        <f t="shared" si="17"/>
        <v>22491</v>
      </c>
      <c r="AU21" s="66">
        <f t="shared" si="20"/>
        <v>44982</v>
      </c>
      <c r="AV21" s="24" t="s">
        <v>399</v>
      </c>
      <c r="AW21" s="24" t="s">
        <v>377</v>
      </c>
      <c r="AX21" s="24"/>
      <c r="AY21" s="24" t="s">
        <v>596</v>
      </c>
      <c r="AZ21" s="56"/>
      <c r="BA21" s="56"/>
      <c r="BB21" s="40"/>
      <c r="BC21" s="40"/>
      <c r="BD21" s="40"/>
      <c r="BE21" s="56"/>
      <c r="BF21" s="56"/>
      <c r="BG21" s="56"/>
      <c r="BH21" s="56"/>
      <c r="BI21" s="40"/>
      <c r="BJ21" s="40"/>
      <c r="BK21" s="40"/>
      <c r="BL21" s="40"/>
      <c r="BM21" s="40"/>
      <c r="BN21" s="40"/>
      <c r="BO21" s="40"/>
      <c r="BP21" s="40"/>
      <c r="BQ21" s="40"/>
      <c r="BR21" s="40" t="s">
        <v>293</v>
      </c>
      <c r="BS21" s="40">
        <v>37700</v>
      </c>
      <c r="BT21" s="40">
        <f t="shared" si="14"/>
        <v>7163</v>
      </c>
      <c r="BU21" s="40">
        <f t="shared" si="15"/>
        <v>44863</v>
      </c>
      <c r="BV21" s="40">
        <f t="shared" si="1"/>
        <v>89726</v>
      </c>
      <c r="BW21" s="24"/>
      <c r="BX21" s="24" t="s">
        <v>314</v>
      </c>
      <c r="BY21" s="24" t="s">
        <v>594</v>
      </c>
      <c r="BZ21" s="24"/>
    </row>
    <row r="22" spans="1:78" s="26" customFormat="1" ht="45" x14ac:dyDescent="0.25">
      <c r="A22" s="24">
        <v>13</v>
      </c>
      <c r="B22" s="25" t="s">
        <v>130</v>
      </c>
      <c r="C22" s="25" t="s">
        <v>131</v>
      </c>
      <c r="D22" s="24" t="s">
        <v>19</v>
      </c>
      <c r="E22" s="24"/>
      <c r="F22" s="24">
        <v>2</v>
      </c>
      <c r="G22" s="24" t="s">
        <v>219</v>
      </c>
      <c r="H22" s="40">
        <v>20000</v>
      </c>
      <c r="I22" s="40">
        <f t="shared" si="2"/>
        <v>3800</v>
      </c>
      <c r="J22" s="40">
        <f t="shared" si="3"/>
        <v>23800</v>
      </c>
      <c r="K22" s="40">
        <f t="shared" si="4"/>
        <v>47600</v>
      </c>
      <c r="L22" s="24" t="s">
        <v>239</v>
      </c>
      <c r="M22" s="24" t="s">
        <v>317</v>
      </c>
      <c r="N22" s="24" t="s">
        <v>594</v>
      </c>
      <c r="O22" s="24"/>
      <c r="P22" s="44"/>
      <c r="Q22" s="40">
        <v>19900</v>
      </c>
      <c r="R22" s="40">
        <f t="shared" si="5"/>
        <v>3781</v>
      </c>
      <c r="S22" s="40">
        <f t="shared" si="6"/>
        <v>23681</v>
      </c>
      <c r="T22" s="40">
        <f t="shared" si="7"/>
        <v>47362</v>
      </c>
      <c r="U22" s="24" t="s">
        <v>239</v>
      </c>
      <c r="V22" s="24" t="s">
        <v>240</v>
      </c>
      <c r="W22" s="24" t="s">
        <v>594</v>
      </c>
      <c r="X22" s="24"/>
      <c r="Y22" s="24" t="s">
        <v>294</v>
      </c>
      <c r="Z22" s="57">
        <v>28000</v>
      </c>
      <c r="AA22" s="57">
        <f t="shared" si="8"/>
        <v>5320</v>
      </c>
      <c r="AB22" s="57">
        <f t="shared" si="9"/>
        <v>33320</v>
      </c>
      <c r="AC22" s="57">
        <f t="shared" si="10"/>
        <v>66640</v>
      </c>
      <c r="AD22" s="24" t="s">
        <v>272</v>
      </c>
      <c r="AE22" s="24" t="s">
        <v>271</v>
      </c>
      <c r="AF22" s="24" t="s">
        <v>594</v>
      </c>
      <c r="AG22" s="24"/>
      <c r="AH22" s="24" t="s">
        <v>219</v>
      </c>
      <c r="AI22" s="40">
        <v>16700</v>
      </c>
      <c r="AJ22" s="40">
        <f t="shared" si="11"/>
        <v>3173</v>
      </c>
      <c r="AK22" s="40">
        <f t="shared" si="12"/>
        <v>19873</v>
      </c>
      <c r="AL22" s="40">
        <f t="shared" si="0"/>
        <v>39746</v>
      </c>
      <c r="AM22" s="24" t="s">
        <v>239</v>
      </c>
      <c r="AN22" s="24" t="s">
        <v>328</v>
      </c>
      <c r="AO22" s="24" t="s">
        <v>594</v>
      </c>
      <c r="AP22" s="24"/>
      <c r="AQ22" s="24" t="s">
        <v>412</v>
      </c>
      <c r="AR22" s="66">
        <v>20900</v>
      </c>
      <c r="AS22" s="66">
        <f t="shared" si="16"/>
        <v>3971</v>
      </c>
      <c r="AT22" s="66">
        <f t="shared" si="17"/>
        <v>24871</v>
      </c>
      <c r="AU22" s="66">
        <f t="shared" si="20"/>
        <v>49742</v>
      </c>
      <c r="AV22" s="24" t="s">
        <v>399</v>
      </c>
      <c r="AW22" s="24" t="s">
        <v>377</v>
      </c>
      <c r="AX22" s="24" t="s">
        <v>594</v>
      </c>
      <c r="AY22" s="24"/>
      <c r="AZ22" s="40" t="s">
        <v>460</v>
      </c>
      <c r="BA22" s="40">
        <v>25000</v>
      </c>
      <c r="BB22" s="40">
        <f t="shared" si="18"/>
        <v>4750</v>
      </c>
      <c r="BC22" s="40">
        <f t="shared" ref="BC22:BC25" si="21">+BA22*1.19</f>
        <v>29750</v>
      </c>
      <c r="BD22" s="40">
        <f>+F22*BC22</f>
        <v>59500</v>
      </c>
      <c r="BE22" s="24" t="s">
        <v>465</v>
      </c>
      <c r="BF22" s="24" t="s">
        <v>456</v>
      </c>
      <c r="BG22" s="24" t="s">
        <v>594</v>
      </c>
      <c r="BH22" s="24"/>
      <c r="BI22" s="40"/>
      <c r="BJ22" s="40">
        <v>4600</v>
      </c>
      <c r="BK22" s="40">
        <v>874</v>
      </c>
      <c r="BL22" s="40">
        <v>5474</v>
      </c>
      <c r="BM22" s="40">
        <v>10948</v>
      </c>
      <c r="BN22" s="40" t="s">
        <v>466</v>
      </c>
      <c r="BO22" s="40" t="s">
        <v>474</v>
      </c>
      <c r="BP22" s="40" t="s">
        <v>594</v>
      </c>
      <c r="BQ22" s="40"/>
      <c r="BR22" s="40" t="s">
        <v>529</v>
      </c>
      <c r="BS22" s="40">
        <v>36700</v>
      </c>
      <c r="BT22" s="40">
        <f t="shared" si="14"/>
        <v>6973</v>
      </c>
      <c r="BU22" s="40">
        <f t="shared" si="15"/>
        <v>43673</v>
      </c>
      <c r="BV22" s="40">
        <f t="shared" si="1"/>
        <v>87346</v>
      </c>
      <c r="BW22" s="24" t="s">
        <v>272</v>
      </c>
      <c r="BX22" s="24" t="s">
        <v>314</v>
      </c>
      <c r="BY22" s="24" t="s">
        <v>594</v>
      </c>
      <c r="BZ22" s="24"/>
    </row>
    <row r="23" spans="1:78" s="26" customFormat="1" ht="60" x14ac:dyDescent="0.25">
      <c r="A23" s="24">
        <v>14</v>
      </c>
      <c r="B23" s="25" t="s">
        <v>132</v>
      </c>
      <c r="C23" s="25" t="s">
        <v>133</v>
      </c>
      <c r="D23" s="24" t="s">
        <v>19</v>
      </c>
      <c r="E23" s="24"/>
      <c r="F23" s="24">
        <v>3</v>
      </c>
      <c r="G23" s="24" t="s">
        <v>219</v>
      </c>
      <c r="H23" s="40">
        <v>22000</v>
      </c>
      <c r="I23" s="40">
        <f t="shared" si="2"/>
        <v>4180</v>
      </c>
      <c r="J23" s="40">
        <f t="shared" si="3"/>
        <v>26180</v>
      </c>
      <c r="K23" s="40">
        <f t="shared" si="4"/>
        <v>78540</v>
      </c>
      <c r="L23" s="24" t="s">
        <v>239</v>
      </c>
      <c r="M23" s="24" t="s">
        <v>317</v>
      </c>
      <c r="N23" s="24" t="s">
        <v>594</v>
      </c>
      <c r="O23" s="24"/>
      <c r="P23" s="44"/>
      <c r="Q23" s="40">
        <v>29000</v>
      </c>
      <c r="R23" s="40">
        <f t="shared" si="5"/>
        <v>5510</v>
      </c>
      <c r="S23" s="40">
        <f t="shared" si="6"/>
        <v>34510</v>
      </c>
      <c r="T23" s="40">
        <f t="shared" si="7"/>
        <v>103530</v>
      </c>
      <c r="U23" s="24" t="s">
        <v>239</v>
      </c>
      <c r="V23" s="24" t="s">
        <v>240</v>
      </c>
      <c r="W23" s="24" t="s">
        <v>594</v>
      </c>
      <c r="X23" s="24"/>
      <c r="Y23" s="24" t="s">
        <v>290</v>
      </c>
      <c r="Z23" s="57">
        <v>28000</v>
      </c>
      <c r="AA23" s="57">
        <f t="shared" si="8"/>
        <v>5320</v>
      </c>
      <c r="AB23" s="57">
        <f t="shared" si="9"/>
        <v>33320</v>
      </c>
      <c r="AC23" s="57">
        <f t="shared" si="10"/>
        <v>99960</v>
      </c>
      <c r="AD23" s="24" t="s">
        <v>272</v>
      </c>
      <c r="AE23" s="24" t="s">
        <v>271</v>
      </c>
      <c r="AF23" s="24" t="s">
        <v>594</v>
      </c>
      <c r="AG23" s="24"/>
      <c r="AH23" s="24" t="s">
        <v>364</v>
      </c>
      <c r="AI23" s="40">
        <v>22300</v>
      </c>
      <c r="AJ23" s="40">
        <f t="shared" si="11"/>
        <v>4237</v>
      </c>
      <c r="AK23" s="40">
        <f t="shared" si="12"/>
        <v>26537</v>
      </c>
      <c r="AL23" s="40">
        <f t="shared" si="0"/>
        <v>79611</v>
      </c>
      <c r="AM23" s="24" t="s">
        <v>239</v>
      </c>
      <c r="AN23" s="24" t="s">
        <v>328</v>
      </c>
      <c r="AO23" s="24" t="s">
        <v>594</v>
      </c>
      <c r="AP23" s="24"/>
      <c r="AQ23" s="24" t="s">
        <v>413</v>
      </c>
      <c r="AR23" s="66">
        <v>29300</v>
      </c>
      <c r="AS23" s="66">
        <f t="shared" si="16"/>
        <v>5567</v>
      </c>
      <c r="AT23" s="66">
        <f t="shared" si="17"/>
        <v>34867</v>
      </c>
      <c r="AU23" s="66">
        <f t="shared" si="20"/>
        <v>104601</v>
      </c>
      <c r="AV23" s="24" t="s">
        <v>399</v>
      </c>
      <c r="AW23" s="24" t="s">
        <v>377</v>
      </c>
      <c r="AX23" s="24" t="s">
        <v>594</v>
      </c>
      <c r="AY23" s="24"/>
      <c r="AZ23" s="40" t="s">
        <v>463</v>
      </c>
      <c r="BA23" s="40">
        <v>25000</v>
      </c>
      <c r="BB23" s="40">
        <f t="shared" si="18"/>
        <v>4750</v>
      </c>
      <c r="BC23" s="40">
        <f t="shared" si="21"/>
        <v>29750</v>
      </c>
      <c r="BD23" s="40">
        <f>+F23*BC23</f>
        <v>89250</v>
      </c>
      <c r="BE23" s="24" t="s">
        <v>465</v>
      </c>
      <c r="BF23" s="24" t="s">
        <v>456</v>
      </c>
      <c r="BG23" s="24" t="s">
        <v>594</v>
      </c>
      <c r="BH23" s="24"/>
      <c r="BI23" s="40"/>
      <c r="BJ23" s="40">
        <v>12800</v>
      </c>
      <c r="BK23" s="40">
        <v>2432</v>
      </c>
      <c r="BL23" s="40">
        <v>15232</v>
      </c>
      <c r="BM23" s="40">
        <v>45696</v>
      </c>
      <c r="BN23" s="40" t="s">
        <v>466</v>
      </c>
      <c r="BO23" s="40" t="s">
        <v>474</v>
      </c>
      <c r="BP23" s="40" t="s">
        <v>594</v>
      </c>
      <c r="BQ23" s="40"/>
      <c r="BR23" s="40" t="s">
        <v>530</v>
      </c>
      <c r="BS23" s="40">
        <v>30700</v>
      </c>
      <c r="BT23" s="40">
        <f t="shared" si="14"/>
        <v>5833</v>
      </c>
      <c r="BU23" s="40">
        <f t="shared" si="15"/>
        <v>36533</v>
      </c>
      <c r="BV23" s="40">
        <f t="shared" si="1"/>
        <v>109599</v>
      </c>
      <c r="BW23" s="24" t="s">
        <v>272</v>
      </c>
      <c r="BX23" s="24" t="s">
        <v>314</v>
      </c>
      <c r="BY23" s="24" t="s">
        <v>594</v>
      </c>
      <c r="BZ23" s="24"/>
    </row>
    <row r="24" spans="1:78" s="26" customFormat="1" ht="52.5" customHeight="1" x14ac:dyDescent="0.25">
      <c r="A24" s="24">
        <v>15</v>
      </c>
      <c r="B24" s="25" t="s">
        <v>134</v>
      </c>
      <c r="C24" s="25" t="s">
        <v>135</v>
      </c>
      <c r="D24" s="24" t="s">
        <v>19</v>
      </c>
      <c r="E24" s="24"/>
      <c r="F24" s="24">
        <v>4</v>
      </c>
      <c r="G24" s="24" t="s">
        <v>577</v>
      </c>
      <c r="H24" s="40">
        <v>28000</v>
      </c>
      <c r="I24" s="40">
        <f t="shared" si="2"/>
        <v>5320</v>
      </c>
      <c r="J24" s="40">
        <f t="shared" si="3"/>
        <v>33320</v>
      </c>
      <c r="K24" s="40">
        <f t="shared" si="4"/>
        <v>133280</v>
      </c>
      <c r="L24" s="24" t="s">
        <v>239</v>
      </c>
      <c r="M24" s="24" t="s">
        <v>317</v>
      </c>
      <c r="N24" s="24" t="s">
        <v>594</v>
      </c>
      <c r="O24" s="24"/>
      <c r="P24" s="46"/>
      <c r="Q24" s="40">
        <v>90000</v>
      </c>
      <c r="R24" s="40">
        <f t="shared" si="5"/>
        <v>17100</v>
      </c>
      <c r="S24" s="40">
        <f t="shared" si="6"/>
        <v>107100</v>
      </c>
      <c r="T24" s="40">
        <f t="shared" si="7"/>
        <v>428400</v>
      </c>
      <c r="U24" s="24" t="s">
        <v>239</v>
      </c>
      <c r="V24" s="24" t="s">
        <v>240</v>
      </c>
      <c r="W24" s="24" t="s">
        <v>594</v>
      </c>
      <c r="X24" s="24"/>
      <c r="Y24" s="24" t="s">
        <v>287</v>
      </c>
      <c r="Z24" s="57">
        <v>45000</v>
      </c>
      <c r="AA24" s="57">
        <f t="shared" si="8"/>
        <v>8550</v>
      </c>
      <c r="AB24" s="57">
        <f t="shared" si="9"/>
        <v>53550</v>
      </c>
      <c r="AC24" s="57">
        <f t="shared" si="10"/>
        <v>214200</v>
      </c>
      <c r="AD24" s="24" t="s">
        <v>272</v>
      </c>
      <c r="AE24" s="24" t="s">
        <v>271</v>
      </c>
      <c r="AF24" s="24" t="s">
        <v>594</v>
      </c>
      <c r="AG24" s="24"/>
      <c r="AH24" s="24"/>
      <c r="AI24" s="40">
        <v>38000</v>
      </c>
      <c r="AJ24" s="40">
        <f t="shared" si="11"/>
        <v>7220</v>
      </c>
      <c r="AK24" s="40">
        <f t="shared" si="12"/>
        <v>45220</v>
      </c>
      <c r="AL24" s="40">
        <f t="shared" si="0"/>
        <v>180880</v>
      </c>
      <c r="AM24" s="24" t="s">
        <v>239</v>
      </c>
      <c r="AN24" s="24" t="s">
        <v>328</v>
      </c>
      <c r="AO24" s="24" t="s">
        <v>594</v>
      </c>
      <c r="AP24" s="24"/>
      <c r="AQ24" s="24" t="s">
        <v>406</v>
      </c>
      <c r="AR24" s="66">
        <v>49000</v>
      </c>
      <c r="AS24" s="66">
        <f t="shared" si="16"/>
        <v>9310</v>
      </c>
      <c r="AT24" s="66">
        <f t="shared" si="17"/>
        <v>58310</v>
      </c>
      <c r="AU24" s="66">
        <f t="shared" si="20"/>
        <v>233240</v>
      </c>
      <c r="AV24" s="24" t="s">
        <v>399</v>
      </c>
      <c r="AW24" s="24" t="s">
        <v>377</v>
      </c>
      <c r="AX24" s="24" t="s">
        <v>594</v>
      </c>
      <c r="AY24" s="24"/>
      <c r="AZ24" s="40"/>
      <c r="BA24" s="40">
        <v>38000</v>
      </c>
      <c r="BB24" s="40">
        <f t="shared" si="18"/>
        <v>7220</v>
      </c>
      <c r="BC24" s="40">
        <f t="shared" si="21"/>
        <v>45220</v>
      </c>
      <c r="BD24" s="40">
        <f>+F24*BC24</f>
        <v>180880</v>
      </c>
      <c r="BE24" s="24" t="s">
        <v>465</v>
      </c>
      <c r="BF24" s="24" t="s">
        <v>456</v>
      </c>
      <c r="BG24" s="24" t="s">
        <v>594</v>
      </c>
      <c r="BH24" s="24"/>
      <c r="BI24" s="40"/>
      <c r="BJ24" s="40"/>
      <c r="BK24" s="40"/>
      <c r="BL24" s="40"/>
      <c r="BM24" s="40"/>
      <c r="BN24" s="40"/>
      <c r="BO24" s="40"/>
      <c r="BP24" s="40"/>
      <c r="BQ24" s="40"/>
      <c r="BR24" s="40"/>
      <c r="BS24" s="40">
        <v>37000</v>
      </c>
      <c r="BT24" s="40">
        <f t="shared" si="14"/>
        <v>7030</v>
      </c>
      <c r="BU24" s="40">
        <f t="shared" si="15"/>
        <v>44030</v>
      </c>
      <c r="BV24" s="40">
        <f t="shared" si="1"/>
        <v>176120</v>
      </c>
      <c r="BW24" s="24"/>
      <c r="BX24" s="24" t="s">
        <v>314</v>
      </c>
      <c r="BY24" s="24" t="s">
        <v>594</v>
      </c>
      <c r="BZ24" s="24"/>
    </row>
    <row r="25" spans="1:78" s="26" customFormat="1" ht="35.25" customHeight="1" x14ac:dyDescent="0.25">
      <c r="A25" s="24">
        <v>16</v>
      </c>
      <c r="B25" s="25" t="s">
        <v>158</v>
      </c>
      <c r="C25" s="25" t="s">
        <v>159</v>
      </c>
      <c r="D25" s="24" t="s">
        <v>19</v>
      </c>
      <c r="E25" s="24"/>
      <c r="F25" s="24">
        <v>4</v>
      </c>
      <c r="G25" s="24" t="s">
        <v>198</v>
      </c>
      <c r="H25" s="40">
        <v>108000</v>
      </c>
      <c r="I25" s="40">
        <f t="shared" si="2"/>
        <v>20520</v>
      </c>
      <c r="J25" s="40">
        <f t="shared" si="3"/>
        <v>128520</v>
      </c>
      <c r="K25" s="40">
        <f t="shared" si="4"/>
        <v>514080</v>
      </c>
      <c r="L25" s="24" t="s">
        <v>239</v>
      </c>
      <c r="M25" s="24" t="s">
        <v>317</v>
      </c>
      <c r="N25" s="24" t="s">
        <v>594</v>
      </c>
      <c r="O25" s="24"/>
      <c r="P25" s="44"/>
      <c r="Q25" s="40">
        <v>45800</v>
      </c>
      <c r="R25" s="40">
        <f t="shared" si="5"/>
        <v>8702</v>
      </c>
      <c r="S25" s="40">
        <f t="shared" si="6"/>
        <v>54502</v>
      </c>
      <c r="T25" s="40">
        <f t="shared" si="7"/>
        <v>218008</v>
      </c>
      <c r="U25" s="24" t="s">
        <v>239</v>
      </c>
      <c r="V25" s="24" t="s">
        <v>240</v>
      </c>
      <c r="W25" s="24" t="s">
        <v>594</v>
      </c>
      <c r="X25" s="24"/>
      <c r="Y25" s="24" t="s">
        <v>295</v>
      </c>
      <c r="Z25" s="57">
        <v>798000</v>
      </c>
      <c r="AA25" s="57">
        <f t="shared" si="8"/>
        <v>151620</v>
      </c>
      <c r="AB25" s="57">
        <f t="shared" si="9"/>
        <v>949620</v>
      </c>
      <c r="AC25" s="57">
        <f t="shared" si="10"/>
        <v>3798480</v>
      </c>
      <c r="AD25" s="24" t="s">
        <v>309</v>
      </c>
      <c r="AE25" s="24" t="s">
        <v>271</v>
      </c>
      <c r="AF25" s="24" t="s">
        <v>594</v>
      </c>
      <c r="AG25" s="24"/>
      <c r="AH25" s="24" t="s">
        <v>219</v>
      </c>
      <c r="AI25" s="40">
        <v>118000</v>
      </c>
      <c r="AJ25" s="40">
        <f t="shared" si="11"/>
        <v>22420</v>
      </c>
      <c r="AK25" s="40">
        <f t="shared" si="12"/>
        <v>140420</v>
      </c>
      <c r="AL25" s="40">
        <f t="shared" si="0"/>
        <v>561680</v>
      </c>
      <c r="AM25" s="24" t="s">
        <v>239</v>
      </c>
      <c r="AN25" s="24" t="s">
        <v>328</v>
      </c>
      <c r="AO25" s="24" t="s">
        <v>594</v>
      </c>
      <c r="AP25" s="24"/>
      <c r="AQ25" s="24" t="s">
        <v>414</v>
      </c>
      <c r="AR25" s="66">
        <v>115000</v>
      </c>
      <c r="AS25" s="66">
        <f t="shared" si="16"/>
        <v>21850</v>
      </c>
      <c r="AT25" s="66">
        <f t="shared" si="17"/>
        <v>136850</v>
      </c>
      <c r="AU25" s="66">
        <f t="shared" si="20"/>
        <v>547400</v>
      </c>
      <c r="AV25" s="24" t="s">
        <v>399</v>
      </c>
      <c r="AW25" s="24" t="s">
        <v>377</v>
      </c>
      <c r="AX25" s="24" t="s">
        <v>594</v>
      </c>
      <c r="AY25" s="24"/>
      <c r="AZ25" s="40" t="s">
        <v>464</v>
      </c>
      <c r="BA25" s="40">
        <v>68000</v>
      </c>
      <c r="BB25" s="40">
        <f t="shared" si="18"/>
        <v>12920</v>
      </c>
      <c r="BC25" s="40">
        <f t="shared" si="21"/>
        <v>80920</v>
      </c>
      <c r="BD25" s="40">
        <f>+F25*BC25</f>
        <v>323680</v>
      </c>
      <c r="BE25" s="24" t="s">
        <v>465</v>
      </c>
      <c r="BF25" s="24" t="s">
        <v>456</v>
      </c>
      <c r="BG25" s="24" t="s">
        <v>594</v>
      </c>
      <c r="BH25" s="24"/>
      <c r="BI25" s="40"/>
      <c r="BJ25" s="40">
        <v>55700</v>
      </c>
      <c r="BK25" s="40">
        <v>10583</v>
      </c>
      <c r="BL25" s="40">
        <v>66283</v>
      </c>
      <c r="BM25" s="40">
        <v>265132</v>
      </c>
      <c r="BN25" s="40" t="s">
        <v>466</v>
      </c>
      <c r="BO25" s="40" t="s">
        <v>474</v>
      </c>
      <c r="BP25" s="40" t="s">
        <v>594</v>
      </c>
      <c r="BQ25" s="40"/>
      <c r="BR25" s="40" t="s">
        <v>531</v>
      </c>
      <c r="BS25" s="40">
        <v>132700</v>
      </c>
      <c r="BT25" s="40">
        <f t="shared" si="14"/>
        <v>25213</v>
      </c>
      <c r="BU25" s="40">
        <f t="shared" si="15"/>
        <v>157913</v>
      </c>
      <c r="BV25" s="40">
        <f t="shared" si="1"/>
        <v>631652</v>
      </c>
      <c r="BW25" s="24" t="s">
        <v>272</v>
      </c>
      <c r="BX25" s="24" t="s">
        <v>314</v>
      </c>
      <c r="BY25" s="24" t="s">
        <v>594</v>
      </c>
      <c r="BZ25" s="24"/>
    </row>
    <row r="26" spans="1:78" s="26" customFormat="1" ht="45" x14ac:dyDescent="0.25">
      <c r="A26" s="24">
        <v>17</v>
      </c>
      <c r="B26" s="25" t="s">
        <v>136</v>
      </c>
      <c r="C26" s="25" t="s">
        <v>137</v>
      </c>
      <c r="D26" s="24" t="s">
        <v>19</v>
      </c>
      <c r="E26" s="24" t="s">
        <v>83</v>
      </c>
      <c r="F26" s="24">
        <v>2</v>
      </c>
      <c r="G26" s="24" t="s">
        <v>579</v>
      </c>
      <c r="H26" s="40">
        <v>750000</v>
      </c>
      <c r="I26" s="40">
        <f t="shared" si="2"/>
        <v>142500</v>
      </c>
      <c r="J26" s="40">
        <f t="shared" si="3"/>
        <v>892500</v>
      </c>
      <c r="K26" s="40">
        <f t="shared" si="4"/>
        <v>1785000</v>
      </c>
      <c r="L26" s="24" t="s">
        <v>239</v>
      </c>
      <c r="M26" s="24" t="s">
        <v>317</v>
      </c>
      <c r="N26" s="24" t="s">
        <v>594</v>
      </c>
      <c r="O26" s="24"/>
      <c r="P26" s="44" t="s">
        <v>217</v>
      </c>
      <c r="Q26" s="40">
        <v>721000</v>
      </c>
      <c r="R26" s="40">
        <f t="shared" si="5"/>
        <v>136990</v>
      </c>
      <c r="S26" s="40">
        <f t="shared" si="6"/>
        <v>857990</v>
      </c>
      <c r="T26" s="40">
        <f t="shared" si="7"/>
        <v>1715980</v>
      </c>
      <c r="U26" s="24" t="s">
        <v>239</v>
      </c>
      <c r="V26" s="24" t="s">
        <v>240</v>
      </c>
      <c r="W26" s="24" t="s">
        <v>594</v>
      </c>
      <c r="X26" s="24"/>
      <c r="Y26" s="24" t="s">
        <v>296</v>
      </c>
      <c r="Z26" s="57">
        <v>670000</v>
      </c>
      <c r="AA26" s="57">
        <f t="shared" si="8"/>
        <v>127300</v>
      </c>
      <c r="AB26" s="57">
        <f t="shared" si="9"/>
        <v>797300</v>
      </c>
      <c r="AC26" s="57">
        <f t="shared" si="10"/>
        <v>1594600</v>
      </c>
      <c r="AD26" s="24" t="s">
        <v>195</v>
      </c>
      <c r="AE26" s="24" t="s">
        <v>271</v>
      </c>
      <c r="AF26" s="24" t="s">
        <v>594</v>
      </c>
      <c r="AG26" s="24"/>
      <c r="AH26" s="24" t="s">
        <v>365</v>
      </c>
      <c r="AI26" s="40">
        <v>409000</v>
      </c>
      <c r="AJ26" s="40">
        <f t="shared" si="11"/>
        <v>77710</v>
      </c>
      <c r="AK26" s="40">
        <f t="shared" si="12"/>
        <v>486710</v>
      </c>
      <c r="AL26" s="40">
        <f t="shared" si="0"/>
        <v>973420</v>
      </c>
      <c r="AM26" s="24" t="s">
        <v>239</v>
      </c>
      <c r="AN26" s="24" t="s">
        <v>328</v>
      </c>
      <c r="AO26" s="24" t="s">
        <v>594</v>
      </c>
      <c r="AP26" s="24"/>
      <c r="AQ26" s="24"/>
      <c r="AR26" s="66"/>
      <c r="AS26" s="66"/>
      <c r="AT26" s="66"/>
      <c r="AU26" s="66"/>
      <c r="AV26" s="24"/>
      <c r="AW26" s="24"/>
      <c r="AX26" s="24"/>
      <c r="AY26" s="24"/>
      <c r="AZ26" s="56"/>
      <c r="BA26" s="56"/>
      <c r="BB26" s="56"/>
      <c r="BC26" s="56"/>
      <c r="BD26" s="56"/>
      <c r="BE26" s="56"/>
      <c r="BF26" s="56"/>
      <c r="BG26" s="56"/>
      <c r="BH26" s="56"/>
      <c r="BI26" s="40"/>
      <c r="BJ26" s="40"/>
      <c r="BK26" s="40"/>
      <c r="BL26" s="40"/>
      <c r="BM26" s="40"/>
      <c r="BN26" s="40"/>
      <c r="BO26" s="40"/>
      <c r="BP26" s="40"/>
      <c r="BQ26" s="40"/>
      <c r="BR26" s="40"/>
      <c r="BS26" s="40"/>
      <c r="BT26" s="40"/>
      <c r="BU26" s="40"/>
      <c r="BV26" s="40"/>
      <c r="BW26" s="24"/>
      <c r="BX26" s="24"/>
      <c r="BY26" s="24"/>
      <c r="BZ26" s="24"/>
    </row>
    <row r="27" spans="1:78" s="26" customFormat="1" ht="60" x14ac:dyDescent="0.25">
      <c r="A27" s="24">
        <v>18</v>
      </c>
      <c r="B27" s="25" t="s">
        <v>138</v>
      </c>
      <c r="C27" s="25" t="s">
        <v>139</v>
      </c>
      <c r="D27" s="24" t="s">
        <v>19</v>
      </c>
      <c r="E27" s="24" t="s">
        <v>140</v>
      </c>
      <c r="F27" s="24">
        <v>1</v>
      </c>
      <c r="G27" s="24" t="s">
        <v>580</v>
      </c>
      <c r="H27" s="40">
        <v>55400</v>
      </c>
      <c r="I27" s="40">
        <f t="shared" si="2"/>
        <v>10526</v>
      </c>
      <c r="J27" s="40">
        <f t="shared" si="3"/>
        <v>65926</v>
      </c>
      <c r="K27" s="40">
        <f t="shared" si="4"/>
        <v>65926</v>
      </c>
      <c r="L27" s="24" t="s">
        <v>239</v>
      </c>
      <c r="M27" s="24" t="s">
        <v>317</v>
      </c>
      <c r="N27" s="24"/>
      <c r="O27" s="24" t="s">
        <v>596</v>
      </c>
      <c r="P27" s="44" t="s">
        <v>232</v>
      </c>
      <c r="Q27" s="40">
        <v>110900</v>
      </c>
      <c r="R27" s="40">
        <f t="shared" si="5"/>
        <v>21071</v>
      </c>
      <c r="S27" s="40">
        <f t="shared" si="6"/>
        <v>131971</v>
      </c>
      <c r="T27" s="40">
        <f t="shared" si="7"/>
        <v>131971</v>
      </c>
      <c r="U27" s="24" t="s">
        <v>239</v>
      </c>
      <c r="V27" s="24" t="s">
        <v>240</v>
      </c>
      <c r="W27" s="24" t="s">
        <v>594</v>
      </c>
      <c r="X27" s="24"/>
      <c r="Y27" s="24" t="s">
        <v>297</v>
      </c>
      <c r="Z27" s="57">
        <v>135000</v>
      </c>
      <c r="AA27" s="57">
        <f t="shared" si="8"/>
        <v>25650</v>
      </c>
      <c r="AB27" s="57">
        <f t="shared" si="9"/>
        <v>160650</v>
      </c>
      <c r="AC27" s="57">
        <f t="shared" si="10"/>
        <v>160650</v>
      </c>
      <c r="AD27" s="24" t="s">
        <v>195</v>
      </c>
      <c r="AE27" s="24" t="s">
        <v>271</v>
      </c>
      <c r="AF27" s="24" t="s">
        <v>594</v>
      </c>
      <c r="AG27" s="24"/>
      <c r="AH27" s="24" t="s">
        <v>219</v>
      </c>
      <c r="AI27" s="40">
        <v>62000</v>
      </c>
      <c r="AJ27" s="40">
        <f t="shared" si="11"/>
        <v>11780</v>
      </c>
      <c r="AK27" s="40">
        <f t="shared" si="12"/>
        <v>73780</v>
      </c>
      <c r="AL27" s="40">
        <f t="shared" si="0"/>
        <v>73780</v>
      </c>
      <c r="AM27" s="24" t="s">
        <v>239</v>
      </c>
      <c r="AN27" s="24" t="s">
        <v>328</v>
      </c>
      <c r="AO27" s="24"/>
      <c r="AP27" s="24" t="s">
        <v>596</v>
      </c>
      <c r="AQ27" s="24"/>
      <c r="AR27" s="66"/>
      <c r="AS27" s="66"/>
      <c r="AT27" s="66"/>
      <c r="AU27" s="66"/>
      <c r="AV27" s="24"/>
      <c r="AW27" s="24"/>
      <c r="AX27" s="24"/>
      <c r="AY27" s="24"/>
      <c r="AZ27" s="56"/>
      <c r="BA27" s="56"/>
      <c r="BB27" s="56"/>
      <c r="BC27" s="56"/>
      <c r="BD27" s="56"/>
      <c r="BE27" s="56"/>
      <c r="BF27" s="56"/>
      <c r="BG27" s="56"/>
      <c r="BH27" s="56"/>
      <c r="BI27" s="40"/>
      <c r="BJ27" s="40"/>
      <c r="BK27" s="40"/>
      <c r="BL27" s="40"/>
      <c r="BM27" s="40"/>
      <c r="BN27" s="40"/>
      <c r="BO27" s="40"/>
      <c r="BP27" s="40"/>
      <c r="BQ27" s="40"/>
      <c r="BR27" s="40" t="s">
        <v>140</v>
      </c>
      <c r="BS27" s="40">
        <v>127000</v>
      </c>
      <c r="BT27" s="40">
        <f t="shared" si="14"/>
        <v>24130</v>
      </c>
      <c r="BU27" s="40">
        <f t="shared" si="15"/>
        <v>151130</v>
      </c>
      <c r="BV27" s="40">
        <f t="shared" ref="BV27:BV36" si="22">+F27*BU27</f>
        <v>151130</v>
      </c>
      <c r="BW27" s="24"/>
      <c r="BX27" s="24" t="s">
        <v>314</v>
      </c>
      <c r="BY27" s="24" t="s">
        <v>594</v>
      </c>
      <c r="BZ27" s="24"/>
    </row>
    <row r="28" spans="1:78" s="26" customFormat="1" ht="255" x14ac:dyDescent="0.25">
      <c r="A28" s="24">
        <v>19</v>
      </c>
      <c r="B28" s="25" t="s">
        <v>147</v>
      </c>
      <c r="C28" s="25" t="s">
        <v>177</v>
      </c>
      <c r="D28" s="24" t="s">
        <v>19</v>
      </c>
      <c r="E28" s="24" t="s">
        <v>148</v>
      </c>
      <c r="F28" s="24">
        <v>1</v>
      </c>
      <c r="G28" s="24" t="s">
        <v>483</v>
      </c>
      <c r="H28" s="40">
        <v>2638000</v>
      </c>
      <c r="I28" s="40">
        <f t="shared" si="2"/>
        <v>501220</v>
      </c>
      <c r="J28" s="40">
        <f t="shared" si="3"/>
        <v>3139220</v>
      </c>
      <c r="K28" s="40">
        <f t="shared" si="4"/>
        <v>3139220</v>
      </c>
      <c r="L28" s="24" t="s">
        <v>239</v>
      </c>
      <c r="M28" s="24" t="s">
        <v>317</v>
      </c>
      <c r="N28" s="24" t="s">
        <v>594</v>
      </c>
      <c r="O28" s="24"/>
      <c r="P28" s="44" t="s">
        <v>225</v>
      </c>
      <c r="Q28" s="40">
        <v>3054512</v>
      </c>
      <c r="R28" s="40">
        <f t="shared" si="5"/>
        <v>580357.28</v>
      </c>
      <c r="S28" s="40">
        <f t="shared" si="6"/>
        <v>3634869.28</v>
      </c>
      <c r="T28" s="40">
        <f t="shared" si="7"/>
        <v>3634869.28</v>
      </c>
      <c r="U28" s="24" t="s">
        <v>239</v>
      </c>
      <c r="V28" s="24" t="s">
        <v>240</v>
      </c>
      <c r="W28" s="24" t="s">
        <v>594</v>
      </c>
      <c r="X28" s="24"/>
      <c r="Y28" s="24" t="s">
        <v>298</v>
      </c>
      <c r="Z28" s="57">
        <v>2460000</v>
      </c>
      <c r="AA28" s="57">
        <f t="shared" si="8"/>
        <v>467400</v>
      </c>
      <c r="AB28" s="57">
        <f t="shared" si="9"/>
        <v>2927400</v>
      </c>
      <c r="AC28" s="57">
        <f t="shared" si="10"/>
        <v>2927400</v>
      </c>
      <c r="AD28" s="24" t="s">
        <v>244</v>
      </c>
      <c r="AE28" s="24" t="s">
        <v>271</v>
      </c>
      <c r="AF28" s="24" t="s">
        <v>594</v>
      </c>
      <c r="AG28" s="24"/>
      <c r="AH28" s="24" t="s">
        <v>366</v>
      </c>
      <c r="AI28" s="40">
        <v>2724000</v>
      </c>
      <c r="AJ28" s="40">
        <f t="shared" si="11"/>
        <v>517560</v>
      </c>
      <c r="AK28" s="40">
        <f t="shared" si="12"/>
        <v>3241560</v>
      </c>
      <c r="AL28" s="40">
        <f t="shared" si="0"/>
        <v>3241560</v>
      </c>
      <c r="AM28" s="24" t="s">
        <v>327</v>
      </c>
      <c r="AN28" s="24" t="s">
        <v>328</v>
      </c>
      <c r="AO28" s="24" t="s">
        <v>594</v>
      </c>
      <c r="AP28" s="24"/>
      <c r="AQ28" s="24"/>
      <c r="AR28" s="66"/>
      <c r="AS28" s="66"/>
      <c r="AT28" s="66"/>
      <c r="AU28" s="66"/>
      <c r="AV28" s="24"/>
      <c r="AW28" s="24"/>
      <c r="AX28" s="24"/>
      <c r="AY28" s="24"/>
      <c r="AZ28" s="56"/>
      <c r="BA28" s="56"/>
      <c r="BB28" s="56"/>
      <c r="BC28" s="56"/>
      <c r="BD28" s="56"/>
      <c r="BE28" s="56"/>
      <c r="BF28" s="56"/>
      <c r="BG28" s="56"/>
      <c r="BH28" s="56"/>
      <c r="BI28" s="40" t="s">
        <v>483</v>
      </c>
      <c r="BJ28" s="40">
        <v>2682000</v>
      </c>
      <c r="BK28" s="40">
        <v>509580</v>
      </c>
      <c r="BL28" s="40">
        <v>3191580</v>
      </c>
      <c r="BM28" s="40">
        <v>3191580</v>
      </c>
      <c r="BN28" s="40"/>
      <c r="BO28" s="40"/>
      <c r="BP28" s="40" t="s">
        <v>594</v>
      </c>
      <c r="BQ28" s="40"/>
      <c r="BR28" s="40" t="s">
        <v>532</v>
      </c>
      <c r="BS28" s="40">
        <v>2675000</v>
      </c>
      <c r="BT28" s="40">
        <f t="shared" si="14"/>
        <v>508250</v>
      </c>
      <c r="BU28" s="40">
        <f t="shared" si="15"/>
        <v>3183250</v>
      </c>
      <c r="BV28" s="40">
        <f t="shared" si="22"/>
        <v>3183250</v>
      </c>
      <c r="BW28" s="24" t="s">
        <v>537</v>
      </c>
      <c r="BX28" s="24" t="s">
        <v>314</v>
      </c>
      <c r="BY28" s="24" t="s">
        <v>594</v>
      </c>
      <c r="BZ28" s="24"/>
    </row>
    <row r="29" spans="1:78" s="26" customFormat="1" ht="52.5" customHeight="1" x14ac:dyDescent="0.25">
      <c r="A29" s="24">
        <v>20</v>
      </c>
      <c r="B29" s="25" t="s">
        <v>149</v>
      </c>
      <c r="C29" s="25" t="s">
        <v>150</v>
      </c>
      <c r="D29" s="24" t="s">
        <v>19</v>
      </c>
      <c r="E29" s="24" t="s">
        <v>101</v>
      </c>
      <c r="F29" s="24">
        <v>1</v>
      </c>
      <c r="G29" s="24" t="s">
        <v>367</v>
      </c>
      <c r="H29" s="40">
        <v>1750000</v>
      </c>
      <c r="I29" s="40">
        <f t="shared" si="2"/>
        <v>332500</v>
      </c>
      <c r="J29" s="40">
        <f t="shared" si="3"/>
        <v>2082500</v>
      </c>
      <c r="K29" s="40">
        <f t="shared" si="4"/>
        <v>2082500</v>
      </c>
      <c r="L29" s="24" t="s">
        <v>239</v>
      </c>
      <c r="M29" s="24" t="s">
        <v>317</v>
      </c>
      <c r="N29" s="24" t="s">
        <v>594</v>
      </c>
      <c r="O29" s="24"/>
      <c r="P29" s="44" t="s">
        <v>222</v>
      </c>
      <c r="Q29" s="40">
        <v>1629000</v>
      </c>
      <c r="R29" s="40">
        <f t="shared" si="5"/>
        <v>309510</v>
      </c>
      <c r="S29" s="40">
        <f t="shared" si="6"/>
        <v>1938510</v>
      </c>
      <c r="T29" s="40">
        <f t="shared" si="7"/>
        <v>1938510</v>
      </c>
      <c r="U29" s="24" t="s">
        <v>239</v>
      </c>
      <c r="V29" s="24" t="s">
        <v>240</v>
      </c>
      <c r="W29" s="24" t="s">
        <v>594</v>
      </c>
      <c r="X29" s="24"/>
      <c r="Y29" s="24" t="s">
        <v>299</v>
      </c>
      <c r="Z29" s="57">
        <v>1960000</v>
      </c>
      <c r="AA29" s="57">
        <f t="shared" si="8"/>
        <v>372400</v>
      </c>
      <c r="AB29" s="57">
        <f t="shared" si="9"/>
        <v>2332400</v>
      </c>
      <c r="AC29" s="57">
        <f t="shared" si="10"/>
        <v>2332400</v>
      </c>
      <c r="AD29" s="24" t="s">
        <v>195</v>
      </c>
      <c r="AE29" s="24" t="s">
        <v>271</v>
      </c>
      <c r="AF29" s="24" t="s">
        <v>594</v>
      </c>
      <c r="AG29" s="24"/>
      <c r="AH29" s="24" t="s">
        <v>367</v>
      </c>
      <c r="AI29" s="40">
        <v>1980000</v>
      </c>
      <c r="AJ29" s="40">
        <f t="shared" si="11"/>
        <v>376200</v>
      </c>
      <c r="AK29" s="40">
        <f t="shared" si="12"/>
        <v>2356200</v>
      </c>
      <c r="AL29" s="40">
        <f t="shared" si="0"/>
        <v>2356200</v>
      </c>
      <c r="AM29" s="24" t="s">
        <v>239</v>
      </c>
      <c r="AN29" s="24" t="s">
        <v>328</v>
      </c>
      <c r="AO29" s="24" t="s">
        <v>594</v>
      </c>
      <c r="AP29" s="24"/>
      <c r="AQ29" s="24" t="s">
        <v>415</v>
      </c>
      <c r="AR29" s="66">
        <v>1690000</v>
      </c>
      <c r="AS29" s="66">
        <f t="shared" si="16"/>
        <v>321100</v>
      </c>
      <c r="AT29" s="66">
        <f t="shared" si="17"/>
        <v>2011100</v>
      </c>
      <c r="AU29" s="66">
        <f>+F29*AT29</f>
        <v>2011100</v>
      </c>
      <c r="AV29" s="24" t="s">
        <v>399</v>
      </c>
      <c r="AW29" s="24" t="s">
        <v>377</v>
      </c>
      <c r="AX29" s="24" t="s">
        <v>594</v>
      </c>
      <c r="AY29" s="24"/>
      <c r="AZ29" s="56"/>
      <c r="BA29" s="56"/>
      <c r="BB29" s="56"/>
      <c r="BC29" s="56"/>
      <c r="BD29" s="56"/>
      <c r="BE29" s="56"/>
      <c r="BF29" s="56"/>
      <c r="BG29" s="56"/>
      <c r="BH29" s="56"/>
      <c r="BI29" s="40" t="s">
        <v>484</v>
      </c>
      <c r="BJ29" s="40">
        <v>3017100</v>
      </c>
      <c r="BK29" s="40">
        <v>573249</v>
      </c>
      <c r="BL29" s="40">
        <v>3590349</v>
      </c>
      <c r="BM29" s="40">
        <v>3590349</v>
      </c>
      <c r="BN29" s="40" t="s">
        <v>428</v>
      </c>
      <c r="BO29" s="40" t="s">
        <v>456</v>
      </c>
      <c r="BP29" s="40" t="s">
        <v>594</v>
      </c>
      <c r="BQ29" s="40"/>
      <c r="BR29" s="40" t="s">
        <v>367</v>
      </c>
      <c r="BS29" s="40">
        <v>1927000</v>
      </c>
      <c r="BT29" s="40">
        <f t="shared" si="14"/>
        <v>366130</v>
      </c>
      <c r="BU29" s="40">
        <f t="shared" si="15"/>
        <v>2293130</v>
      </c>
      <c r="BV29" s="40">
        <f t="shared" si="22"/>
        <v>2293130</v>
      </c>
      <c r="BW29" s="24" t="s">
        <v>195</v>
      </c>
      <c r="BX29" s="24" t="s">
        <v>497</v>
      </c>
      <c r="BY29" s="24" t="s">
        <v>594</v>
      </c>
      <c r="BZ29" s="24"/>
    </row>
    <row r="30" spans="1:78" s="26" customFormat="1" ht="30" x14ac:dyDescent="0.25">
      <c r="A30" s="24">
        <v>21</v>
      </c>
      <c r="B30" s="25" t="s">
        <v>151</v>
      </c>
      <c r="C30" s="25" t="s">
        <v>152</v>
      </c>
      <c r="D30" s="24" t="s">
        <v>19</v>
      </c>
      <c r="E30" s="24" t="s">
        <v>153</v>
      </c>
      <c r="F30" s="24">
        <v>1</v>
      </c>
      <c r="G30" s="24" t="s">
        <v>581</v>
      </c>
      <c r="H30" s="40">
        <v>280000</v>
      </c>
      <c r="I30" s="40">
        <f t="shared" si="2"/>
        <v>53200</v>
      </c>
      <c r="J30" s="40">
        <f t="shared" si="3"/>
        <v>333200</v>
      </c>
      <c r="K30" s="40">
        <f t="shared" si="4"/>
        <v>333200</v>
      </c>
      <c r="L30" s="24" t="s">
        <v>239</v>
      </c>
      <c r="M30" s="24" t="s">
        <v>317</v>
      </c>
      <c r="N30" s="24" t="s">
        <v>594</v>
      </c>
      <c r="O30" s="24"/>
      <c r="P30" s="44" t="s">
        <v>233</v>
      </c>
      <c r="Q30" s="40">
        <v>189900</v>
      </c>
      <c r="R30" s="40">
        <f t="shared" si="5"/>
        <v>36081</v>
      </c>
      <c r="S30" s="40">
        <f t="shared" si="6"/>
        <v>225981</v>
      </c>
      <c r="T30" s="40">
        <f t="shared" si="7"/>
        <v>225981</v>
      </c>
      <c r="U30" s="24" t="s">
        <v>239</v>
      </c>
      <c r="V30" s="24" t="s">
        <v>240</v>
      </c>
      <c r="W30" s="24" t="s">
        <v>594</v>
      </c>
      <c r="X30" s="24"/>
      <c r="Y30" s="24" t="s">
        <v>300</v>
      </c>
      <c r="Z30" s="57">
        <v>250000</v>
      </c>
      <c r="AA30" s="57">
        <f t="shared" si="8"/>
        <v>47500</v>
      </c>
      <c r="AB30" s="57">
        <f t="shared" si="9"/>
        <v>297500</v>
      </c>
      <c r="AC30" s="57">
        <f t="shared" si="10"/>
        <v>297500</v>
      </c>
      <c r="AD30" s="24" t="s">
        <v>272</v>
      </c>
      <c r="AE30" s="24" t="s">
        <v>271</v>
      </c>
      <c r="AF30" s="24" t="s">
        <v>594</v>
      </c>
      <c r="AG30" s="24"/>
      <c r="AH30" s="24" t="s">
        <v>368</v>
      </c>
      <c r="AI30" s="40">
        <v>180000</v>
      </c>
      <c r="AJ30" s="40">
        <f t="shared" si="11"/>
        <v>34200</v>
      </c>
      <c r="AK30" s="40">
        <f t="shared" si="12"/>
        <v>214200</v>
      </c>
      <c r="AL30" s="40">
        <f t="shared" si="0"/>
        <v>214200</v>
      </c>
      <c r="AM30" s="24" t="s">
        <v>239</v>
      </c>
      <c r="AN30" s="24" t="s">
        <v>328</v>
      </c>
      <c r="AO30" s="24" t="s">
        <v>594</v>
      </c>
      <c r="AP30" s="24"/>
      <c r="AQ30" s="24" t="s">
        <v>416</v>
      </c>
      <c r="AR30" s="66">
        <v>360000</v>
      </c>
      <c r="AS30" s="66">
        <f t="shared" si="16"/>
        <v>68400</v>
      </c>
      <c r="AT30" s="66">
        <f t="shared" si="17"/>
        <v>428400</v>
      </c>
      <c r="AU30" s="66">
        <f>+F30*AT30</f>
        <v>428400</v>
      </c>
      <c r="AV30" s="24" t="s">
        <v>399</v>
      </c>
      <c r="AW30" s="24" t="s">
        <v>377</v>
      </c>
      <c r="AX30" s="24" t="s">
        <v>594</v>
      </c>
      <c r="AY30" s="24"/>
      <c r="AZ30" s="56"/>
      <c r="BA30" s="56"/>
      <c r="BB30" s="56"/>
      <c r="BC30" s="56"/>
      <c r="BD30" s="56"/>
      <c r="BE30" s="56"/>
      <c r="BF30" s="56"/>
      <c r="BG30" s="56"/>
      <c r="BH30" s="56"/>
      <c r="BI30" s="40"/>
      <c r="BJ30" s="40"/>
      <c r="BK30" s="40"/>
      <c r="BL30" s="40"/>
      <c r="BM30" s="40"/>
      <c r="BN30" s="40"/>
      <c r="BO30" s="40"/>
      <c r="BP30" s="40"/>
      <c r="BQ30" s="40"/>
      <c r="BR30" s="40" t="s">
        <v>533</v>
      </c>
      <c r="BS30" s="40">
        <v>223000</v>
      </c>
      <c r="BT30" s="40">
        <f t="shared" si="14"/>
        <v>42370</v>
      </c>
      <c r="BU30" s="40">
        <f t="shared" si="15"/>
        <v>265370</v>
      </c>
      <c r="BV30" s="40">
        <f t="shared" si="22"/>
        <v>265370</v>
      </c>
      <c r="BW30" s="24"/>
      <c r="BX30" s="24" t="s">
        <v>314</v>
      </c>
      <c r="BY30" s="24" t="s">
        <v>594</v>
      </c>
      <c r="BZ30" s="24"/>
    </row>
    <row r="31" spans="1:78" s="26" customFormat="1" ht="45" x14ac:dyDescent="0.25">
      <c r="A31" s="24">
        <v>22</v>
      </c>
      <c r="B31" s="25" t="s">
        <v>154</v>
      </c>
      <c r="C31" s="25" t="s">
        <v>155</v>
      </c>
      <c r="D31" s="24" t="s">
        <v>19</v>
      </c>
      <c r="E31" s="24" t="s">
        <v>156</v>
      </c>
      <c r="F31" s="24">
        <v>1</v>
      </c>
      <c r="G31" s="24" t="s">
        <v>582</v>
      </c>
      <c r="H31" s="40">
        <v>180000</v>
      </c>
      <c r="I31" s="40">
        <f t="shared" si="2"/>
        <v>34200</v>
      </c>
      <c r="J31" s="40">
        <f t="shared" si="3"/>
        <v>214200</v>
      </c>
      <c r="K31" s="40">
        <f t="shared" si="4"/>
        <v>214200</v>
      </c>
      <c r="L31" s="24" t="s">
        <v>239</v>
      </c>
      <c r="M31" s="24" t="s">
        <v>317</v>
      </c>
      <c r="N31" s="24" t="s">
        <v>594</v>
      </c>
      <c r="O31" s="24"/>
      <c r="P31" s="24" t="s">
        <v>234</v>
      </c>
      <c r="Q31" s="40">
        <v>128000</v>
      </c>
      <c r="R31" s="40">
        <f t="shared" si="5"/>
        <v>24320</v>
      </c>
      <c r="S31" s="40">
        <f t="shared" si="6"/>
        <v>152320</v>
      </c>
      <c r="T31" s="40">
        <f t="shared" si="7"/>
        <v>152320</v>
      </c>
      <c r="U31" s="24" t="s">
        <v>239</v>
      </c>
      <c r="V31" s="24" t="s">
        <v>240</v>
      </c>
      <c r="W31" s="24" t="s">
        <v>594</v>
      </c>
      <c r="X31" s="24"/>
      <c r="Y31" s="24" t="s">
        <v>301</v>
      </c>
      <c r="Z31" s="57">
        <v>115000</v>
      </c>
      <c r="AA31" s="57">
        <f t="shared" si="8"/>
        <v>21850</v>
      </c>
      <c r="AB31" s="57">
        <f t="shared" si="9"/>
        <v>136850</v>
      </c>
      <c r="AC31" s="57">
        <f t="shared" si="10"/>
        <v>136850</v>
      </c>
      <c r="AD31" s="24" t="s">
        <v>195</v>
      </c>
      <c r="AE31" s="24" t="s">
        <v>271</v>
      </c>
      <c r="AF31" s="24" t="s">
        <v>594</v>
      </c>
      <c r="AG31" s="24"/>
      <c r="AH31" s="24" t="s">
        <v>369</v>
      </c>
      <c r="AI31" s="40">
        <v>123000</v>
      </c>
      <c r="AJ31" s="40">
        <f t="shared" si="11"/>
        <v>23370</v>
      </c>
      <c r="AK31" s="40">
        <f t="shared" si="12"/>
        <v>146370</v>
      </c>
      <c r="AL31" s="40">
        <f t="shared" si="0"/>
        <v>146370</v>
      </c>
      <c r="AM31" s="24" t="s">
        <v>239</v>
      </c>
      <c r="AN31" s="24" t="s">
        <v>328</v>
      </c>
      <c r="AO31" s="24" t="s">
        <v>594</v>
      </c>
      <c r="AP31" s="24"/>
      <c r="AQ31" s="24" t="s">
        <v>417</v>
      </c>
      <c r="AR31" s="66">
        <v>125000</v>
      </c>
      <c r="AS31" s="66">
        <f t="shared" si="16"/>
        <v>23750</v>
      </c>
      <c r="AT31" s="66">
        <f t="shared" si="17"/>
        <v>148750</v>
      </c>
      <c r="AU31" s="66">
        <f>+F31*AT31</f>
        <v>148750</v>
      </c>
      <c r="AV31" s="24" t="s">
        <v>399</v>
      </c>
      <c r="AW31" s="24" t="s">
        <v>377</v>
      </c>
      <c r="AX31" s="24" t="s">
        <v>594</v>
      </c>
      <c r="AY31" s="24"/>
      <c r="AZ31" s="56"/>
      <c r="BA31" s="56"/>
      <c r="BB31" s="56"/>
      <c r="BC31" s="56"/>
      <c r="BD31" s="56"/>
      <c r="BE31" s="56"/>
      <c r="BF31" s="56"/>
      <c r="BG31" s="56"/>
      <c r="BH31" s="56"/>
      <c r="BI31" s="40"/>
      <c r="BJ31" s="40"/>
      <c r="BK31" s="40"/>
      <c r="BL31" s="40"/>
      <c r="BM31" s="40"/>
      <c r="BN31" s="40"/>
      <c r="BO31" s="40"/>
      <c r="BP31" s="40"/>
      <c r="BQ31" s="40"/>
      <c r="BR31" s="40" t="s">
        <v>369</v>
      </c>
      <c r="BS31" s="40">
        <v>167000</v>
      </c>
      <c r="BT31" s="40">
        <f t="shared" si="14"/>
        <v>31730</v>
      </c>
      <c r="BU31" s="40">
        <f t="shared" si="15"/>
        <v>198730</v>
      </c>
      <c r="BV31" s="40">
        <f t="shared" si="22"/>
        <v>198730</v>
      </c>
      <c r="BW31" s="24"/>
      <c r="BX31" s="24" t="s">
        <v>314</v>
      </c>
      <c r="BY31" s="24" t="s">
        <v>594</v>
      </c>
      <c r="BZ31" s="24"/>
    </row>
    <row r="32" spans="1:78" s="26" customFormat="1" ht="60" x14ac:dyDescent="0.25">
      <c r="A32" s="24">
        <v>23</v>
      </c>
      <c r="B32" s="25" t="s">
        <v>21</v>
      </c>
      <c r="C32" s="25" t="s">
        <v>157</v>
      </c>
      <c r="D32" s="24" t="s">
        <v>19</v>
      </c>
      <c r="E32" s="24">
        <v>808</v>
      </c>
      <c r="F32" s="24">
        <v>10</v>
      </c>
      <c r="G32" s="24" t="s">
        <v>583</v>
      </c>
      <c r="H32" s="40">
        <v>212000</v>
      </c>
      <c r="I32" s="40">
        <f t="shared" si="2"/>
        <v>40280</v>
      </c>
      <c r="J32" s="40">
        <f t="shared" si="3"/>
        <v>252280</v>
      </c>
      <c r="K32" s="40">
        <f t="shared" si="4"/>
        <v>2522800</v>
      </c>
      <c r="L32" s="24" t="s">
        <v>239</v>
      </c>
      <c r="M32" s="24" t="s">
        <v>317</v>
      </c>
      <c r="N32" s="24" t="s">
        <v>594</v>
      </c>
      <c r="O32" s="24"/>
      <c r="P32" s="44">
        <v>808</v>
      </c>
      <c r="Q32" s="40">
        <v>219000</v>
      </c>
      <c r="R32" s="40">
        <f t="shared" si="5"/>
        <v>41610</v>
      </c>
      <c r="S32" s="40">
        <f t="shared" si="6"/>
        <v>260610</v>
      </c>
      <c r="T32" s="40">
        <f t="shared" si="7"/>
        <v>2606100</v>
      </c>
      <c r="U32" s="24" t="s">
        <v>239</v>
      </c>
      <c r="V32" s="24" t="s">
        <v>240</v>
      </c>
      <c r="W32" s="24" t="s">
        <v>594</v>
      </c>
      <c r="X32" s="24"/>
      <c r="Y32" s="24" t="s">
        <v>302</v>
      </c>
      <c r="Z32" s="57">
        <v>264000</v>
      </c>
      <c r="AA32" s="57">
        <f t="shared" si="8"/>
        <v>50160</v>
      </c>
      <c r="AB32" s="57">
        <f t="shared" si="9"/>
        <v>314160</v>
      </c>
      <c r="AC32" s="57">
        <f t="shared" si="10"/>
        <v>3141600</v>
      </c>
      <c r="AD32" s="24" t="s">
        <v>195</v>
      </c>
      <c r="AE32" s="24" t="s">
        <v>271</v>
      </c>
      <c r="AF32" s="24" t="s">
        <v>594</v>
      </c>
      <c r="AG32" s="24"/>
      <c r="AH32" s="24" t="s">
        <v>370</v>
      </c>
      <c r="AI32" s="40">
        <v>198000</v>
      </c>
      <c r="AJ32" s="40">
        <f t="shared" si="11"/>
        <v>37620</v>
      </c>
      <c r="AK32" s="40">
        <f t="shared" si="12"/>
        <v>235620</v>
      </c>
      <c r="AL32" s="40">
        <f t="shared" si="0"/>
        <v>2356200</v>
      </c>
      <c r="AM32" s="24" t="s">
        <v>239</v>
      </c>
      <c r="AN32" s="24" t="s">
        <v>328</v>
      </c>
      <c r="AO32" s="24"/>
      <c r="AP32" s="24" t="s">
        <v>596</v>
      </c>
      <c r="AQ32" s="24"/>
      <c r="AR32" s="66"/>
      <c r="AS32" s="66"/>
      <c r="AT32" s="66"/>
      <c r="AU32" s="66"/>
      <c r="AV32" s="24"/>
      <c r="AW32" s="24"/>
      <c r="AX32" s="24"/>
      <c r="AY32" s="24"/>
      <c r="AZ32" s="56"/>
      <c r="BA32" s="56"/>
      <c r="BB32" s="56"/>
      <c r="BC32" s="56"/>
      <c r="BD32" s="56"/>
      <c r="BE32" s="56"/>
      <c r="BF32" s="56"/>
      <c r="BG32" s="56"/>
      <c r="BH32" s="56"/>
      <c r="BI32" s="40"/>
      <c r="BJ32" s="40"/>
      <c r="BK32" s="40"/>
      <c r="BL32" s="40"/>
      <c r="BM32" s="40"/>
      <c r="BN32" s="40"/>
      <c r="BO32" s="40"/>
      <c r="BP32" s="40"/>
      <c r="BQ32" s="40"/>
      <c r="BR32" s="40"/>
      <c r="BS32" s="40">
        <v>265000</v>
      </c>
      <c r="BT32" s="40">
        <f t="shared" si="14"/>
        <v>50350</v>
      </c>
      <c r="BU32" s="40">
        <f t="shared" si="15"/>
        <v>315350</v>
      </c>
      <c r="BV32" s="40">
        <f t="shared" si="22"/>
        <v>3153500</v>
      </c>
      <c r="BW32" s="24" t="s">
        <v>195</v>
      </c>
      <c r="BX32" s="24" t="s">
        <v>314</v>
      </c>
      <c r="BY32" s="24" t="s">
        <v>594</v>
      </c>
      <c r="BZ32" s="24"/>
    </row>
    <row r="33" spans="1:78" s="26" customFormat="1" ht="129" customHeight="1" x14ac:dyDescent="0.25">
      <c r="A33" s="24">
        <v>24</v>
      </c>
      <c r="B33" s="25" t="s">
        <v>163</v>
      </c>
      <c r="C33" s="25" t="s">
        <v>175</v>
      </c>
      <c r="D33" s="24" t="s">
        <v>19</v>
      </c>
      <c r="E33" s="24" t="s">
        <v>164</v>
      </c>
      <c r="F33" s="24">
        <v>1</v>
      </c>
      <c r="G33" s="24" t="s">
        <v>584</v>
      </c>
      <c r="H33" s="40">
        <v>1250000</v>
      </c>
      <c r="I33" s="40">
        <f t="shared" si="2"/>
        <v>237500</v>
      </c>
      <c r="J33" s="40">
        <f t="shared" si="3"/>
        <v>1487500</v>
      </c>
      <c r="K33" s="40">
        <f t="shared" si="4"/>
        <v>1487500</v>
      </c>
      <c r="L33" s="24" t="s">
        <v>239</v>
      </c>
      <c r="M33" s="24" t="s">
        <v>317</v>
      </c>
      <c r="N33" s="24" t="s">
        <v>594</v>
      </c>
      <c r="O33" s="24"/>
      <c r="P33" s="24" t="s">
        <v>164</v>
      </c>
      <c r="Q33" s="40">
        <v>1237400</v>
      </c>
      <c r="R33" s="40">
        <f t="shared" si="5"/>
        <v>235106</v>
      </c>
      <c r="S33" s="40">
        <f t="shared" si="6"/>
        <v>1472506</v>
      </c>
      <c r="T33" s="40">
        <f t="shared" si="7"/>
        <v>1472506</v>
      </c>
      <c r="U33" s="24" t="s">
        <v>239</v>
      </c>
      <c r="V33" s="24" t="s">
        <v>240</v>
      </c>
      <c r="W33" s="24" t="s">
        <v>594</v>
      </c>
      <c r="X33" s="24"/>
      <c r="Y33" s="24" t="s">
        <v>303</v>
      </c>
      <c r="Z33" s="57">
        <v>1290000</v>
      </c>
      <c r="AA33" s="57">
        <f t="shared" si="8"/>
        <v>245100</v>
      </c>
      <c r="AB33" s="57">
        <f t="shared" si="9"/>
        <v>1535100</v>
      </c>
      <c r="AC33" s="57">
        <f t="shared" si="10"/>
        <v>1535100</v>
      </c>
      <c r="AD33" s="24" t="s">
        <v>195</v>
      </c>
      <c r="AE33" s="24" t="s">
        <v>271</v>
      </c>
      <c r="AF33" s="24" t="s">
        <v>594</v>
      </c>
      <c r="AG33" s="24"/>
      <c r="AH33" s="24" t="s">
        <v>164</v>
      </c>
      <c r="AI33" s="40">
        <v>1060000</v>
      </c>
      <c r="AJ33" s="40">
        <f t="shared" si="11"/>
        <v>201400</v>
      </c>
      <c r="AK33" s="40">
        <f t="shared" si="12"/>
        <v>1261400</v>
      </c>
      <c r="AL33" s="40">
        <f t="shared" si="0"/>
        <v>1261400</v>
      </c>
      <c r="AM33" s="24" t="s">
        <v>239</v>
      </c>
      <c r="AN33" s="24" t="s">
        <v>328</v>
      </c>
      <c r="AO33" s="24" t="s">
        <v>594</v>
      </c>
      <c r="AP33" s="24"/>
      <c r="AQ33" s="24"/>
      <c r="AR33" s="66"/>
      <c r="AS33" s="66"/>
      <c r="AT33" s="66"/>
      <c r="AU33" s="66"/>
      <c r="AV33" s="24"/>
      <c r="AW33" s="24"/>
      <c r="AX33" s="24"/>
      <c r="AY33" s="24"/>
      <c r="AZ33" s="56"/>
      <c r="BA33" s="56"/>
      <c r="BB33" s="56"/>
      <c r="BC33" s="56"/>
      <c r="BD33" s="56"/>
      <c r="BE33" s="56"/>
      <c r="BF33" s="56"/>
      <c r="BG33" s="56"/>
      <c r="BH33" s="56"/>
      <c r="BI33" s="40" t="s">
        <v>485</v>
      </c>
      <c r="BJ33" s="40">
        <v>1140000</v>
      </c>
      <c r="BK33" s="40">
        <v>216600</v>
      </c>
      <c r="BL33" s="40">
        <v>1356600</v>
      </c>
      <c r="BM33" s="40">
        <v>1356600</v>
      </c>
      <c r="BN33" s="40" t="s">
        <v>428</v>
      </c>
      <c r="BO33" s="40" t="s">
        <v>474</v>
      </c>
      <c r="BP33" s="40" t="s">
        <v>594</v>
      </c>
      <c r="BQ33" s="40"/>
      <c r="BR33" s="40" t="s">
        <v>534</v>
      </c>
      <c r="BS33" s="40">
        <v>1497000</v>
      </c>
      <c r="BT33" s="40">
        <f t="shared" si="14"/>
        <v>284430</v>
      </c>
      <c r="BU33" s="40">
        <f t="shared" si="15"/>
        <v>1781430</v>
      </c>
      <c r="BV33" s="40">
        <f t="shared" si="22"/>
        <v>1781430</v>
      </c>
      <c r="BW33" s="24" t="s">
        <v>195</v>
      </c>
      <c r="BX33" s="24" t="s">
        <v>314</v>
      </c>
      <c r="BY33" s="24" t="s">
        <v>594</v>
      </c>
      <c r="BZ33" s="24"/>
    </row>
    <row r="34" spans="1:78" s="26" customFormat="1" ht="30" x14ac:dyDescent="0.25">
      <c r="A34" s="24">
        <v>25</v>
      </c>
      <c r="B34" s="25" t="s">
        <v>165</v>
      </c>
      <c r="C34" s="25" t="s">
        <v>166</v>
      </c>
      <c r="D34" s="24" t="s">
        <v>35</v>
      </c>
      <c r="E34" s="24" t="s">
        <v>167</v>
      </c>
      <c r="F34" s="24">
        <v>4</v>
      </c>
      <c r="G34" s="24" t="s">
        <v>585</v>
      </c>
      <c r="H34" s="40">
        <v>70000</v>
      </c>
      <c r="I34" s="40">
        <f t="shared" si="2"/>
        <v>13300</v>
      </c>
      <c r="J34" s="40">
        <f t="shared" si="3"/>
        <v>83300</v>
      </c>
      <c r="K34" s="40">
        <f t="shared" si="4"/>
        <v>333200</v>
      </c>
      <c r="L34" s="24" t="s">
        <v>239</v>
      </c>
      <c r="M34" s="24" t="s">
        <v>317</v>
      </c>
      <c r="N34" s="24" t="s">
        <v>594</v>
      </c>
      <c r="O34" s="24"/>
      <c r="P34" s="24" t="s">
        <v>235</v>
      </c>
      <c r="Q34" s="40">
        <v>55000</v>
      </c>
      <c r="R34" s="40">
        <f t="shared" si="5"/>
        <v>10450</v>
      </c>
      <c r="S34" s="40">
        <f t="shared" si="6"/>
        <v>65450</v>
      </c>
      <c r="T34" s="40">
        <f t="shared" si="7"/>
        <v>261800</v>
      </c>
      <c r="U34" s="24" t="s">
        <v>239</v>
      </c>
      <c r="V34" s="24" t="s">
        <v>240</v>
      </c>
      <c r="W34" s="24" t="s">
        <v>594</v>
      </c>
      <c r="X34" s="24"/>
      <c r="Y34" s="24" t="s">
        <v>304</v>
      </c>
      <c r="Z34" s="57">
        <v>52000</v>
      </c>
      <c r="AA34" s="57">
        <f t="shared" si="8"/>
        <v>9880</v>
      </c>
      <c r="AB34" s="57">
        <f t="shared" si="9"/>
        <v>61880</v>
      </c>
      <c r="AC34" s="57">
        <f t="shared" si="10"/>
        <v>247520</v>
      </c>
      <c r="AD34" s="24" t="s">
        <v>310</v>
      </c>
      <c r="AE34" s="24" t="s">
        <v>271</v>
      </c>
      <c r="AF34" s="24" t="s">
        <v>594</v>
      </c>
      <c r="AG34" s="24"/>
      <c r="AH34" s="24" t="s">
        <v>371</v>
      </c>
      <c r="AI34" s="40">
        <v>73000</v>
      </c>
      <c r="AJ34" s="40">
        <f t="shared" si="11"/>
        <v>13870</v>
      </c>
      <c r="AK34" s="40">
        <f t="shared" si="12"/>
        <v>86870</v>
      </c>
      <c r="AL34" s="40">
        <f t="shared" si="0"/>
        <v>347480</v>
      </c>
      <c r="AM34" s="24" t="s">
        <v>239</v>
      </c>
      <c r="AN34" s="24" t="s">
        <v>328</v>
      </c>
      <c r="AO34" s="24" t="s">
        <v>594</v>
      </c>
      <c r="AP34" s="24"/>
      <c r="AQ34" s="24"/>
      <c r="AR34" s="66"/>
      <c r="AS34" s="66"/>
      <c r="AT34" s="66"/>
      <c r="AU34" s="66"/>
      <c r="AV34" s="24"/>
      <c r="AW34" s="24"/>
      <c r="AX34" s="24"/>
      <c r="AY34" s="24"/>
      <c r="AZ34" s="56"/>
      <c r="BA34" s="56"/>
      <c r="BB34" s="56"/>
      <c r="BC34" s="56"/>
      <c r="BD34" s="56"/>
      <c r="BE34" s="56"/>
      <c r="BF34" s="56"/>
      <c r="BG34" s="56"/>
      <c r="BH34" s="56"/>
      <c r="BI34" s="40"/>
      <c r="BJ34" s="40"/>
      <c r="BK34" s="40"/>
      <c r="BL34" s="40"/>
      <c r="BM34" s="40"/>
      <c r="BN34" s="40"/>
      <c r="BO34" s="40"/>
      <c r="BP34" s="40"/>
      <c r="BQ34" s="40"/>
      <c r="BR34" s="40" t="s">
        <v>535</v>
      </c>
      <c r="BS34" s="40">
        <v>81700</v>
      </c>
      <c r="BT34" s="40">
        <f t="shared" si="14"/>
        <v>15523</v>
      </c>
      <c r="BU34" s="40">
        <f t="shared" si="15"/>
        <v>97223</v>
      </c>
      <c r="BV34" s="40">
        <f t="shared" si="22"/>
        <v>388892</v>
      </c>
      <c r="BW34" s="24"/>
      <c r="BX34" s="24" t="s">
        <v>314</v>
      </c>
      <c r="BY34" s="24" t="s">
        <v>594</v>
      </c>
      <c r="BZ34" s="24"/>
    </row>
    <row r="35" spans="1:78" s="26" customFormat="1" ht="45" x14ac:dyDescent="0.25">
      <c r="A35" s="24">
        <v>26</v>
      </c>
      <c r="B35" s="25" t="s">
        <v>168</v>
      </c>
      <c r="C35" s="25" t="s">
        <v>169</v>
      </c>
      <c r="D35" s="24" t="s">
        <v>35</v>
      </c>
      <c r="E35" s="24" t="s">
        <v>170</v>
      </c>
      <c r="F35" s="24">
        <v>1</v>
      </c>
      <c r="G35" s="24" t="s">
        <v>586</v>
      </c>
      <c r="H35" s="40">
        <v>210000</v>
      </c>
      <c r="I35" s="40">
        <f t="shared" si="2"/>
        <v>39900</v>
      </c>
      <c r="J35" s="40">
        <f t="shared" si="3"/>
        <v>249900</v>
      </c>
      <c r="K35" s="40">
        <f t="shared" si="4"/>
        <v>249900</v>
      </c>
      <c r="L35" s="24" t="s">
        <v>239</v>
      </c>
      <c r="M35" s="24" t="s">
        <v>317</v>
      </c>
      <c r="N35" s="24" t="s">
        <v>594</v>
      </c>
      <c r="O35" s="24"/>
      <c r="P35" s="24"/>
      <c r="Q35" s="40">
        <v>690000</v>
      </c>
      <c r="R35" s="40">
        <f t="shared" si="5"/>
        <v>131100</v>
      </c>
      <c r="S35" s="40">
        <f t="shared" si="6"/>
        <v>821100</v>
      </c>
      <c r="T35" s="40">
        <f t="shared" si="7"/>
        <v>821100</v>
      </c>
      <c r="U35" s="24" t="s">
        <v>239</v>
      </c>
      <c r="V35" s="24" t="s">
        <v>240</v>
      </c>
      <c r="W35" s="24" t="s">
        <v>594</v>
      </c>
      <c r="X35" s="24"/>
      <c r="Y35" s="24" t="s">
        <v>305</v>
      </c>
      <c r="Z35" s="57">
        <v>215000</v>
      </c>
      <c r="AA35" s="57">
        <f t="shared" si="8"/>
        <v>40850</v>
      </c>
      <c r="AB35" s="57">
        <f t="shared" si="9"/>
        <v>255850</v>
      </c>
      <c r="AC35" s="57">
        <f t="shared" si="10"/>
        <v>255850</v>
      </c>
      <c r="AD35" s="24" t="s">
        <v>273</v>
      </c>
      <c r="AE35" s="24" t="s">
        <v>271</v>
      </c>
      <c r="AF35" s="24" t="s">
        <v>594</v>
      </c>
      <c r="AG35" s="24"/>
      <c r="AH35" s="24" t="s">
        <v>372</v>
      </c>
      <c r="AI35" s="40">
        <v>222000</v>
      </c>
      <c r="AJ35" s="40">
        <f t="shared" si="11"/>
        <v>42180</v>
      </c>
      <c r="AK35" s="40">
        <f t="shared" si="12"/>
        <v>264180</v>
      </c>
      <c r="AL35" s="40">
        <f t="shared" si="0"/>
        <v>264180</v>
      </c>
      <c r="AM35" s="24" t="s">
        <v>239</v>
      </c>
      <c r="AN35" s="24" t="s">
        <v>328</v>
      </c>
      <c r="AO35" s="24" t="s">
        <v>594</v>
      </c>
      <c r="AP35" s="24"/>
      <c r="AQ35" s="24"/>
      <c r="AR35" s="66"/>
      <c r="AS35" s="66"/>
      <c r="AT35" s="66"/>
      <c r="AU35" s="66"/>
      <c r="AV35" s="24"/>
      <c r="AW35" s="24"/>
      <c r="AX35" s="24"/>
      <c r="AY35" s="24"/>
      <c r="AZ35" s="56"/>
      <c r="BA35" s="56"/>
      <c r="BB35" s="56"/>
      <c r="BC35" s="56"/>
      <c r="BD35" s="56"/>
      <c r="BE35" s="56"/>
      <c r="BF35" s="56"/>
      <c r="BG35" s="56"/>
      <c r="BH35" s="56"/>
      <c r="BI35" s="40"/>
      <c r="BJ35" s="40"/>
      <c r="BK35" s="40"/>
      <c r="BL35" s="40"/>
      <c r="BM35" s="40"/>
      <c r="BN35" s="40"/>
      <c r="BO35" s="40"/>
      <c r="BP35" s="40"/>
      <c r="BQ35" s="40"/>
      <c r="BR35" s="40" t="s">
        <v>369</v>
      </c>
      <c r="BS35" s="40">
        <v>167000</v>
      </c>
      <c r="BT35" s="40">
        <f t="shared" si="14"/>
        <v>31730</v>
      </c>
      <c r="BU35" s="40">
        <f t="shared" si="15"/>
        <v>198730</v>
      </c>
      <c r="BV35" s="40">
        <f t="shared" si="22"/>
        <v>198730</v>
      </c>
      <c r="BW35" s="24"/>
      <c r="BX35" s="24" t="s">
        <v>314</v>
      </c>
      <c r="BY35" s="24" t="s">
        <v>594</v>
      </c>
      <c r="BZ35" s="24"/>
    </row>
    <row r="36" spans="1:78" s="26" customFormat="1" ht="95.25" customHeight="1" x14ac:dyDescent="0.25">
      <c r="A36" s="24">
        <v>27</v>
      </c>
      <c r="B36" s="25" t="s">
        <v>171</v>
      </c>
      <c r="C36" s="25" t="s">
        <v>180</v>
      </c>
      <c r="D36" s="24" t="s">
        <v>35</v>
      </c>
      <c r="E36" s="24" t="s">
        <v>172</v>
      </c>
      <c r="F36" s="24">
        <v>1</v>
      </c>
      <c r="G36" s="24" t="s">
        <v>587</v>
      </c>
      <c r="H36" s="40">
        <v>1450000</v>
      </c>
      <c r="I36" s="40">
        <f t="shared" si="2"/>
        <v>275500</v>
      </c>
      <c r="J36" s="40">
        <f t="shared" si="3"/>
        <v>1725500</v>
      </c>
      <c r="K36" s="40">
        <f t="shared" si="4"/>
        <v>1725500</v>
      </c>
      <c r="L36" s="24" t="s">
        <v>239</v>
      </c>
      <c r="M36" s="24" t="s">
        <v>317</v>
      </c>
      <c r="N36" s="24" t="s">
        <v>594</v>
      </c>
      <c r="O36" s="24"/>
      <c r="P36" s="24" t="s">
        <v>225</v>
      </c>
      <c r="Q36" s="40">
        <v>1260000</v>
      </c>
      <c r="R36" s="40">
        <f t="shared" si="5"/>
        <v>239400</v>
      </c>
      <c r="S36" s="40">
        <f t="shared" si="6"/>
        <v>1499400</v>
      </c>
      <c r="T36" s="40">
        <f t="shared" si="7"/>
        <v>1499400</v>
      </c>
      <c r="U36" s="24" t="s">
        <v>239</v>
      </c>
      <c r="V36" s="24" t="s">
        <v>240</v>
      </c>
      <c r="W36" s="24" t="s">
        <v>594</v>
      </c>
      <c r="X36" s="24"/>
      <c r="Y36" s="24" t="s">
        <v>306</v>
      </c>
      <c r="Z36" s="57">
        <v>1450000</v>
      </c>
      <c r="AA36" s="57">
        <f t="shared" si="8"/>
        <v>275500</v>
      </c>
      <c r="AB36" s="57">
        <f t="shared" si="9"/>
        <v>1725500</v>
      </c>
      <c r="AC36" s="57">
        <f t="shared" si="10"/>
        <v>1725500</v>
      </c>
      <c r="AD36" s="24" t="s">
        <v>244</v>
      </c>
      <c r="AE36" s="24" t="s">
        <v>271</v>
      </c>
      <c r="AF36" s="24" t="s">
        <v>594</v>
      </c>
      <c r="AG36" s="24"/>
      <c r="AH36" s="24" t="s">
        <v>373</v>
      </c>
      <c r="AI36" s="40">
        <v>1308000</v>
      </c>
      <c r="AJ36" s="40">
        <f t="shared" si="11"/>
        <v>248520</v>
      </c>
      <c r="AK36" s="40">
        <f t="shared" si="12"/>
        <v>1556520</v>
      </c>
      <c r="AL36" s="40">
        <f t="shared" si="0"/>
        <v>1556520</v>
      </c>
      <c r="AM36" s="24" t="s">
        <v>327</v>
      </c>
      <c r="AN36" s="24" t="s">
        <v>328</v>
      </c>
      <c r="AO36" s="24" t="s">
        <v>594</v>
      </c>
      <c r="AP36" s="24"/>
      <c r="AQ36" s="24"/>
      <c r="AR36" s="66"/>
      <c r="AS36" s="66"/>
      <c r="AT36" s="66"/>
      <c r="AU36" s="66"/>
      <c r="AV36" s="24"/>
      <c r="AW36" s="24"/>
      <c r="AX36" s="24"/>
      <c r="AY36" s="24"/>
      <c r="AZ36" s="56"/>
      <c r="BA36" s="56"/>
      <c r="BB36" s="56"/>
      <c r="BC36" s="56"/>
      <c r="BD36" s="56"/>
      <c r="BE36" s="56"/>
      <c r="BF36" s="56"/>
      <c r="BG36" s="56"/>
      <c r="BH36" s="56"/>
      <c r="BI36" s="40" t="s">
        <v>486</v>
      </c>
      <c r="BJ36" s="40">
        <v>1478000</v>
      </c>
      <c r="BK36" s="40">
        <v>280820</v>
      </c>
      <c r="BL36" s="40">
        <v>1758820</v>
      </c>
      <c r="BM36" s="40">
        <v>1758820</v>
      </c>
      <c r="BN36" s="40"/>
      <c r="BO36" s="40"/>
      <c r="BP36" s="40" t="s">
        <v>594</v>
      </c>
      <c r="BQ36" s="40"/>
      <c r="BR36" s="40" t="s">
        <v>536</v>
      </c>
      <c r="BS36" s="40">
        <v>1287000</v>
      </c>
      <c r="BT36" s="40">
        <f t="shared" si="14"/>
        <v>244530</v>
      </c>
      <c r="BU36" s="40">
        <f t="shared" si="15"/>
        <v>1531530</v>
      </c>
      <c r="BV36" s="40">
        <f t="shared" si="22"/>
        <v>1531530</v>
      </c>
      <c r="BW36" s="24" t="s">
        <v>537</v>
      </c>
      <c r="BX36" s="24" t="s">
        <v>314</v>
      </c>
      <c r="BY36" s="24" t="s">
        <v>594</v>
      </c>
      <c r="BZ36" s="24"/>
    </row>
    <row r="37" spans="1:78" x14ac:dyDescent="0.25">
      <c r="A37" s="18"/>
      <c r="B37" s="18"/>
      <c r="C37" s="21" t="s">
        <v>145</v>
      </c>
      <c r="D37" s="18"/>
      <c r="E37" s="19"/>
      <c r="F37" s="18"/>
      <c r="G37" s="18"/>
      <c r="H37" s="18"/>
      <c r="I37" s="18"/>
      <c r="J37" s="18"/>
      <c r="K37" s="79">
        <f>SUM(K10:K36)</f>
        <v>25665206</v>
      </c>
      <c r="L37" s="18"/>
      <c r="M37" s="18"/>
      <c r="N37" s="18"/>
      <c r="O37" s="18"/>
      <c r="P37" s="18"/>
      <c r="Q37" s="20"/>
      <c r="R37" s="20"/>
      <c r="S37" s="20"/>
      <c r="T37" s="36">
        <f>SUM(T10:T36)</f>
        <v>27987029.280000001</v>
      </c>
      <c r="AC37" s="51">
        <f>SUM(AC10:AC36)</f>
        <v>29399902</v>
      </c>
      <c r="AL37" s="51">
        <f>SUM(AL10:AL36)</f>
        <v>24671794</v>
      </c>
      <c r="AU37" s="61">
        <f>SUM(AU10:AU36)</f>
        <v>10426185</v>
      </c>
      <c r="BD37" s="71">
        <f>SUM(BD10:BD36)</f>
        <v>1375640</v>
      </c>
      <c r="BM37" s="53">
        <f>SUM(BM10:BM36)</f>
        <v>15118712</v>
      </c>
      <c r="BV37" s="77">
        <f>SUM(BV10:BV36)</f>
        <v>26171860.399999999</v>
      </c>
    </row>
    <row r="38" spans="1:78" x14ac:dyDescent="0.25">
      <c r="A38" s="18"/>
      <c r="B38" s="18"/>
      <c r="C38" s="18"/>
      <c r="D38" s="18"/>
      <c r="E38" s="19"/>
      <c r="F38" s="18"/>
      <c r="G38" s="18"/>
      <c r="H38" s="18"/>
      <c r="I38" s="18"/>
      <c r="J38" s="18"/>
      <c r="K38" s="18"/>
      <c r="L38" s="18"/>
      <c r="M38" s="18"/>
      <c r="N38" s="18"/>
      <c r="O38" s="18"/>
      <c r="P38" s="18"/>
      <c r="Q38" s="20"/>
      <c r="R38" s="20"/>
      <c r="S38" s="20"/>
      <c r="T38" s="18"/>
    </row>
    <row r="39" spans="1:78" x14ac:dyDescent="0.25">
      <c r="A39" s="18"/>
      <c r="B39" s="18"/>
      <c r="C39" s="18"/>
      <c r="D39" s="18"/>
      <c r="E39" s="19"/>
      <c r="F39" s="18"/>
      <c r="G39" s="18"/>
      <c r="H39" s="18"/>
      <c r="I39" s="18"/>
      <c r="J39" s="18"/>
      <c r="K39" s="18"/>
      <c r="L39" s="18"/>
      <c r="M39" s="18"/>
      <c r="N39" s="18"/>
      <c r="O39" s="18"/>
      <c r="P39" s="18"/>
      <c r="Q39" s="20"/>
      <c r="R39" s="20"/>
      <c r="S39" s="20"/>
      <c r="T39" s="18"/>
    </row>
    <row r="40" spans="1:78" x14ac:dyDescent="0.25">
      <c r="A40" s="18"/>
      <c r="B40" s="18"/>
      <c r="C40" s="18"/>
      <c r="D40" s="18"/>
      <c r="E40" s="19"/>
      <c r="F40" s="18"/>
      <c r="G40" s="18"/>
      <c r="H40" s="18"/>
      <c r="I40" s="18"/>
      <c r="J40" s="18"/>
      <c r="K40" s="18"/>
      <c r="L40" s="18"/>
      <c r="M40" s="18"/>
      <c r="N40" s="18"/>
      <c r="O40" s="18"/>
      <c r="P40" s="18"/>
      <c r="Q40" s="20"/>
      <c r="R40" s="20"/>
      <c r="S40" s="20"/>
      <c r="T40" s="18"/>
    </row>
    <row r="41" spans="1:78" ht="51.75" customHeight="1" x14ac:dyDescent="0.25">
      <c r="A41" s="91" t="s">
        <v>602</v>
      </c>
      <c r="B41" s="91"/>
      <c r="C41" s="91"/>
      <c r="D41" s="91"/>
      <c r="E41" s="91"/>
      <c r="F41" s="91"/>
      <c r="G41" s="91"/>
      <c r="H41" s="91"/>
      <c r="I41" s="91"/>
      <c r="J41" s="91"/>
    </row>
  </sheetData>
  <mergeCells count="14">
    <mergeCell ref="AQ8:AY8"/>
    <mergeCell ref="AZ8:BH8"/>
    <mergeCell ref="BI8:BQ8"/>
    <mergeCell ref="BR8:BZ8"/>
    <mergeCell ref="A1:T1"/>
    <mergeCell ref="A2:T2"/>
    <mergeCell ref="A3:T3"/>
    <mergeCell ref="A4:T4"/>
    <mergeCell ref="A5:T5"/>
    <mergeCell ref="A41:J41"/>
    <mergeCell ref="G8:O8"/>
    <mergeCell ref="P8:X8"/>
    <mergeCell ref="Y8:AG8"/>
    <mergeCell ref="AH8:AP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7"/>
  <sheetViews>
    <sheetView topLeftCell="AA1" zoomScale="60" zoomScaleNormal="60" workbookViewId="0">
      <selection activeCell="N9" sqref="N9:O9"/>
    </sheetView>
  </sheetViews>
  <sheetFormatPr baseColWidth="10" defaultRowHeight="15" x14ac:dyDescent="0.25"/>
  <cols>
    <col min="1" max="1" width="16.140625" customWidth="1"/>
    <col min="2" max="2" width="33.140625" customWidth="1"/>
    <col min="3" max="3" width="53.42578125" customWidth="1"/>
    <col min="4" max="4" width="19" customWidth="1"/>
    <col min="5" max="5" width="21.28515625" bestFit="1" customWidth="1"/>
    <col min="6" max="6" width="11.140625" bestFit="1" customWidth="1"/>
    <col min="7" max="7" width="11.140625" style="17" customWidth="1"/>
    <col min="8" max="8" width="16.140625" style="17" customWidth="1"/>
    <col min="9" max="10" width="11.140625" style="17" customWidth="1"/>
    <col min="11" max="11" width="12.5703125" style="17" customWidth="1"/>
    <col min="12" max="13" width="11.140625" style="17" customWidth="1"/>
    <col min="14" max="14" width="13" style="17" customWidth="1"/>
    <col min="15" max="15" width="12.5703125" style="17" customWidth="1"/>
    <col min="16" max="16" width="25.140625" customWidth="1"/>
    <col min="17" max="17" width="19.5703125" customWidth="1"/>
    <col min="18" max="18" width="10.42578125" customWidth="1"/>
    <col min="19" max="19" width="14.85546875" customWidth="1"/>
    <col min="20" max="20" width="21.140625" customWidth="1"/>
    <col min="21" max="21" width="15.7109375" customWidth="1"/>
    <col min="22" max="22" width="15.5703125" customWidth="1"/>
    <col min="23" max="24" width="15.5703125" style="17" customWidth="1"/>
    <col min="25" max="25" width="23.85546875" customWidth="1"/>
    <col min="26" max="26" width="20" customWidth="1"/>
    <col min="27" max="27" width="13.28515625" customWidth="1"/>
    <col min="28" max="28" width="16" customWidth="1"/>
    <col min="29" max="29" width="13.42578125" customWidth="1"/>
    <col min="30" max="30" width="15.7109375" customWidth="1"/>
    <col min="31" max="31" width="16.140625" customWidth="1"/>
    <col min="32" max="33" width="16.140625" style="17" customWidth="1"/>
    <col min="34" max="34" width="16.140625" customWidth="1"/>
    <col min="35" max="35" width="15.42578125" customWidth="1"/>
    <col min="36" max="36" width="11.42578125" customWidth="1"/>
    <col min="37" max="37" width="19.140625" customWidth="1"/>
    <col min="38" max="38" width="13.7109375" customWidth="1"/>
    <col min="39" max="40" width="11.42578125" customWidth="1"/>
    <col min="41" max="41" width="12.85546875" style="17" customWidth="1"/>
    <col min="42" max="42" width="14.5703125" style="17" customWidth="1"/>
    <col min="43" max="43" width="11.42578125" customWidth="1"/>
    <col min="44" max="44" width="14.7109375" customWidth="1"/>
    <col min="45" max="45" width="11.42578125" customWidth="1"/>
    <col min="46" max="46" width="15.28515625" customWidth="1"/>
    <col min="47" max="47" width="13.7109375" customWidth="1"/>
    <col min="48" max="48" width="14" customWidth="1"/>
    <col min="49" max="49" width="16.140625" customWidth="1"/>
    <col min="50" max="51" width="16.140625" style="17" customWidth="1"/>
    <col min="52" max="52" width="11.42578125" customWidth="1"/>
    <col min="53" max="53" width="14.140625" customWidth="1"/>
    <col min="54" max="55" width="13.7109375" customWidth="1"/>
    <col min="56" max="56" width="14.85546875" customWidth="1"/>
    <col min="57" max="57" width="21" customWidth="1"/>
    <col min="58" max="58" width="18.5703125" customWidth="1"/>
    <col min="59" max="60" width="18.5703125" style="17" customWidth="1"/>
    <col min="61" max="61" width="23.140625" customWidth="1"/>
    <col min="62" max="62" width="14.7109375" customWidth="1"/>
    <col min="63" max="64" width="11.42578125" customWidth="1"/>
    <col min="65" max="65" width="13" customWidth="1"/>
    <col min="66" max="67" width="11.42578125" customWidth="1"/>
    <col min="68" max="68" width="12.85546875" style="17" customWidth="1"/>
    <col min="69" max="69" width="13.85546875" style="17" customWidth="1"/>
    <col min="70" max="70" width="11.42578125" customWidth="1"/>
    <col min="71" max="71" width="14.7109375" customWidth="1"/>
    <col min="72" max="72" width="11.42578125" customWidth="1"/>
    <col min="74" max="74" width="13" customWidth="1"/>
    <col min="75" max="75" width="11.42578125" customWidth="1"/>
    <col min="76" max="76" width="14.7109375" customWidth="1"/>
    <col min="77" max="77" width="12.28515625" bestFit="1" customWidth="1"/>
    <col min="78" max="78" width="15.42578125" customWidth="1"/>
  </cols>
  <sheetData>
    <row r="1" spans="1:78" x14ac:dyDescent="0.25">
      <c r="A1" s="102" t="s">
        <v>0</v>
      </c>
      <c r="B1" s="103"/>
      <c r="C1" s="103"/>
      <c r="D1" s="103"/>
      <c r="E1" s="103"/>
      <c r="F1" s="103"/>
      <c r="G1" s="103"/>
      <c r="H1" s="103"/>
      <c r="I1" s="103"/>
      <c r="J1" s="103"/>
      <c r="K1" s="103"/>
      <c r="L1" s="103"/>
      <c r="M1" s="103"/>
      <c r="N1" s="103"/>
      <c r="O1" s="103"/>
      <c r="P1" s="103"/>
      <c r="Q1" s="103"/>
      <c r="R1" s="103"/>
      <c r="S1" s="103"/>
      <c r="T1" s="103"/>
      <c r="U1" s="1"/>
      <c r="V1" s="1"/>
      <c r="W1" s="1"/>
      <c r="X1" s="1"/>
    </row>
    <row r="2" spans="1:78" x14ac:dyDescent="0.25">
      <c r="A2" s="102" t="s">
        <v>1</v>
      </c>
      <c r="B2" s="103"/>
      <c r="C2" s="103"/>
      <c r="D2" s="103"/>
      <c r="E2" s="103"/>
      <c r="F2" s="103"/>
      <c r="G2" s="103"/>
      <c r="H2" s="103"/>
      <c r="I2" s="103"/>
      <c r="J2" s="103"/>
      <c r="K2" s="103"/>
      <c r="L2" s="103"/>
      <c r="M2" s="103"/>
      <c r="N2" s="103"/>
      <c r="O2" s="103"/>
      <c r="P2" s="103"/>
      <c r="Q2" s="103"/>
      <c r="R2" s="103"/>
      <c r="S2" s="103"/>
      <c r="T2" s="103"/>
      <c r="U2" s="1"/>
      <c r="V2" s="1"/>
      <c r="W2" s="1"/>
      <c r="X2" s="1"/>
    </row>
    <row r="3" spans="1:78" x14ac:dyDescent="0.25">
      <c r="A3" s="104" t="s">
        <v>16</v>
      </c>
      <c r="B3" s="105"/>
      <c r="C3" s="105"/>
      <c r="D3" s="105"/>
      <c r="E3" s="105"/>
      <c r="F3" s="105"/>
      <c r="G3" s="105"/>
      <c r="H3" s="105"/>
      <c r="I3" s="105"/>
      <c r="J3" s="105"/>
      <c r="K3" s="105"/>
      <c r="L3" s="105"/>
      <c r="M3" s="105"/>
      <c r="N3" s="105"/>
      <c r="O3" s="105"/>
      <c r="P3" s="105"/>
      <c r="Q3" s="105"/>
      <c r="R3" s="105"/>
      <c r="S3" s="105"/>
      <c r="T3" s="105"/>
      <c r="U3" s="1"/>
      <c r="V3" s="1"/>
      <c r="W3" s="1"/>
      <c r="X3" s="1"/>
    </row>
    <row r="4" spans="1:78" x14ac:dyDescent="0.25">
      <c r="A4" s="106" t="s">
        <v>17</v>
      </c>
      <c r="B4" s="107"/>
      <c r="C4" s="107"/>
      <c r="D4" s="107"/>
      <c r="E4" s="107"/>
      <c r="F4" s="107"/>
      <c r="G4" s="107"/>
      <c r="H4" s="107"/>
      <c r="I4" s="107"/>
      <c r="J4" s="107"/>
      <c r="K4" s="107"/>
      <c r="L4" s="107"/>
      <c r="M4" s="107"/>
      <c r="N4" s="107"/>
      <c r="O4" s="107"/>
      <c r="P4" s="107"/>
      <c r="Q4" s="107"/>
      <c r="R4" s="107"/>
      <c r="S4" s="107"/>
      <c r="T4" s="107"/>
      <c r="U4" s="1"/>
      <c r="V4" s="1"/>
      <c r="W4" s="1"/>
      <c r="X4" s="1"/>
    </row>
    <row r="5" spans="1:78" x14ac:dyDescent="0.25">
      <c r="A5" s="102" t="s">
        <v>187</v>
      </c>
      <c r="B5" s="103"/>
      <c r="C5" s="103"/>
      <c r="D5" s="103"/>
      <c r="E5" s="103"/>
      <c r="F5" s="103"/>
      <c r="G5" s="103"/>
      <c r="H5" s="103"/>
      <c r="I5" s="103"/>
      <c r="J5" s="103"/>
      <c r="K5" s="103"/>
      <c r="L5" s="103"/>
      <c r="M5" s="103"/>
      <c r="N5" s="103"/>
      <c r="O5" s="103"/>
      <c r="P5" s="103"/>
      <c r="Q5" s="103"/>
      <c r="R5" s="103"/>
      <c r="S5" s="103"/>
      <c r="T5" s="103"/>
      <c r="U5" s="1"/>
      <c r="V5" s="1"/>
      <c r="W5" s="1"/>
      <c r="X5" s="1"/>
    </row>
    <row r="6" spans="1:78" x14ac:dyDescent="0.25">
      <c r="A6" s="2"/>
      <c r="B6" s="1"/>
      <c r="C6" s="1"/>
      <c r="D6" s="1"/>
      <c r="E6" s="3"/>
      <c r="F6" s="1"/>
      <c r="G6" s="1"/>
      <c r="H6" s="1"/>
      <c r="I6" s="1"/>
      <c r="J6" s="1"/>
      <c r="K6" s="1"/>
      <c r="L6" s="1"/>
      <c r="M6" s="1"/>
      <c r="N6" s="1"/>
      <c r="O6" s="1"/>
      <c r="P6" s="1"/>
      <c r="Q6" s="4"/>
      <c r="R6" s="4"/>
      <c r="S6" s="4"/>
      <c r="T6" s="1"/>
      <c r="U6" s="1"/>
      <c r="V6" s="1"/>
      <c r="W6" s="1"/>
      <c r="X6" s="1"/>
    </row>
    <row r="7" spans="1:78" x14ac:dyDescent="0.25">
      <c r="A7" s="5" t="s">
        <v>146</v>
      </c>
      <c r="B7" s="1"/>
      <c r="C7" s="1"/>
      <c r="D7" s="1"/>
      <c r="E7" s="3"/>
      <c r="F7" s="1"/>
      <c r="G7" s="1"/>
      <c r="H7" s="1"/>
      <c r="I7" s="1"/>
      <c r="J7" s="1"/>
      <c r="K7" s="1"/>
      <c r="L7" s="1"/>
      <c r="M7" s="1"/>
      <c r="N7" s="1"/>
      <c r="O7" s="1"/>
      <c r="P7" s="1"/>
      <c r="Q7" s="4"/>
      <c r="R7" s="4"/>
      <c r="S7" s="4"/>
      <c r="T7" s="1"/>
      <c r="U7" s="1"/>
      <c r="V7" s="1"/>
      <c r="W7" s="1"/>
      <c r="X7" s="1"/>
    </row>
    <row r="8" spans="1:78" ht="54" customHeight="1" x14ac:dyDescent="0.25">
      <c r="A8" s="1"/>
      <c r="B8" s="6"/>
      <c r="C8" s="6"/>
      <c r="D8" s="6"/>
      <c r="E8" s="3"/>
      <c r="F8" s="6"/>
      <c r="G8" s="95" t="s">
        <v>550</v>
      </c>
      <c r="H8" s="96"/>
      <c r="I8" s="96"/>
      <c r="J8" s="96"/>
      <c r="K8" s="96"/>
      <c r="L8" s="96"/>
      <c r="M8" s="96"/>
      <c r="N8" s="96"/>
      <c r="O8" s="97"/>
      <c r="P8" s="95" t="s">
        <v>194</v>
      </c>
      <c r="Q8" s="96"/>
      <c r="R8" s="96"/>
      <c r="S8" s="96"/>
      <c r="T8" s="96"/>
      <c r="U8" s="96"/>
      <c r="V8" s="96"/>
      <c r="W8" s="96"/>
      <c r="X8" s="97"/>
      <c r="Y8" s="95" t="s">
        <v>246</v>
      </c>
      <c r="Z8" s="96"/>
      <c r="AA8" s="96"/>
      <c r="AB8" s="96"/>
      <c r="AC8" s="96"/>
      <c r="AD8" s="96"/>
      <c r="AE8" s="96"/>
      <c r="AF8" s="96"/>
      <c r="AG8" s="97"/>
      <c r="AH8" s="95" t="s">
        <v>315</v>
      </c>
      <c r="AI8" s="96"/>
      <c r="AJ8" s="96"/>
      <c r="AK8" s="96"/>
      <c r="AL8" s="96"/>
      <c r="AM8" s="96"/>
      <c r="AN8" s="96"/>
      <c r="AO8" s="96"/>
      <c r="AP8" s="97"/>
      <c r="AQ8" s="95" t="s">
        <v>324</v>
      </c>
      <c r="AR8" s="96"/>
      <c r="AS8" s="96"/>
      <c r="AT8" s="96"/>
      <c r="AU8" s="96"/>
      <c r="AV8" s="96"/>
      <c r="AW8" s="96"/>
      <c r="AX8" s="96"/>
      <c r="AY8" s="97"/>
      <c r="AZ8" s="95" t="s">
        <v>381</v>
      </c>
      <c r="BA8" s="96"/>
      <c r="BB8" s="96"/>
      <c r="BC8" s="96"/>
      <c r="BD8" s="96"/>
      <c r="BE8" s="96"/>
      <c r="BF8" s="96"/>
      <c r="BG8" s="96"/>
      <c r="BH8" s="97"/>
      <c r="BI8" s="95" t="s">
        <v>487</v>
      </c>
      <c r="BJ8" s="96"/>
      <c r="BK8" s="96"/>
      <c r="BL8" s="96"/>
      <c r="BM8" s="96"/>
      <c r="BN8" s="96"/>
      <c r="BO8" s="96"/>
      <c r="BP8" s="96"/>
      <c r="BQ8" s="97"/>
      <c r="BR8" s="101" t="s">
        <v>498</v>
      </c>
      <c r="BS8" s="101"/>
      <c r="BT8" s="101"/>
      <c r="BU8" s="101"/>
      <c r="BV8" s="101"/>
      <c r="BW8" s="101"/>
      <c r="BX8" s="101"/>
      <c r="BY8" s="101"/>
      <c r="BZ8" s="101"/>
    </row>
    <row r="9" spans="1:78" ht="75" x14ac:dyDescent="0.25">
      <c r="A9" s="7" t="s">
        <v>2</v>
      </c>
      <c r="B9" s="7" t="s">
        <v>3</v>
      </c>
      <c r="C9" s="7" t="s">
        <v>4</v>
      </c>
      <c r="D9" s="7" t="s">
        <v>6</v>
      </c>
      <c r="E9" s="7" t="s">
        <v>5</v>
      </c>
      <c r="F9" s="7" t="s">
        <v>7</v>
      </c>
      <c r="G9" s="7" t="s">
        <v>8</v>
      </c>
      <c r="H9" s="7" t="s">
        <v>9</v>
      </c>
      <c r="I9" s="7" t="s">
        <v>10</v>
      </c>
      <c r="J9" s="7" t="s">
        <v>11</v>
      </c>
      <c r="K9" s="7" t="s">
        <v>12</v>
      </c>
      <c r="L9" s="7" t="s">
        <v>13</v>
      </c>
      <c r="M9" s="7" t="s">
        <v>14</v>
      </c>
      <c r="N9" s="7" t="s">
        <v>591</v>
      </c>
      <c r="O9" s="7" t="s">
        <v>592</v>
      </c>
      <c r="P9" s="7" t="s">
        <v>8</v>
      </c>
      <c r="Q9" s="7" t="s">
        <v>9</v>
      </c>
      <c r="R9" s="7" t="s">
        <v>10</v>
      </c>
      <c r="S9" s="7" t="s">
        <v>11</v>
      </c>
      <c r="T9" s="7" t="s">
        <v>12</v>
      </c>
      <c r="U9" s="7" t="s">
        <v>13</v>
      </c>
      <c r="V9" s="7" t="s">
        <v>14</v>
      </c>
      <c r="W9" s="7" t="s">
        <v>591</v>
      </c>
      <c r="X9" s="7" t="s">
        <v>592</v>
      </c>
      <c r="Y9" s="7" t="s">
        <v>8</v>
      </c>
      <c r="Z9" s="7" t="s">
        <v>9</v>
      </c>
      <c r="AA9" s="7" t="s">
        <v>10</v>
      </c>
      <c r="AB9" s="7" t="s">
        <v>11</v>
      </c>
      <c r="AC9" s="7" t="s">
        <v>12</v>
      </c>
      <c r="AD9" s="7" t="s">
        <v>13</v>
      </c>
      <c r="AE9" s="7" t="s">
        <v>14</v>
      </c>
      <c r="AF9" s="7" t="s">
        <v>591</v>
      </c>
      <c r="AG9" s="7" t="s">
        <v>592</v>
      </c>
      <c r="AH9" s="7" t="s">
        <v>8</v>
      </c>
      <c r="AI9" s="7" t="s">
        <v>9</v>
      </c>
      <c r="AJ9" s="7" t="s">
        <v>10</v>
      </c>
      <c r="AK9" s="7" t="s">
        <v>11</v>
      </c>
      <c r="AL9" s="7" t="s">
        <v>12</v>
      </c>
      <c r="AM9" s="7" t="s">
        <v>13</v>
      </c>
      <c r="AN9" s="7" t="s">
        <v>14</v>
      </c>
      <c r="AO9" s="7" t="s">
        <v>591</v>
      </c>
      <c r="AP9" s="7" t="s">
        <v>592</v>
      </c>
      <c r="AQ9" s="7" t="s">
        <v>8</v>
      </c>
      <c r="AR9" s="7" t="s">
        <v>9</v>
      </c>
      <c r="AS9" s="7" t="s">
        <v>10</v>
      </c>
      <c r="AT9" s="7" t="s">
        <v>11</v>
      </c>
      <c r="AU9" s="7" t="s">
        <v>12</v>
      </c>
      <c r="AV9" s="7" t="s">
        <v>13</v>
      </c>
      <c r="AW9" s="7" t="s">
        <v>14</v>
      </c>
      <c r="AX9" s="7" t="s">
        <v>591</v>
      </c>
      <c r="AY9" s="7" t="s">
        <v>592</v>
      </c>
      <c r="AZ9" s="7" t="s">
        <v>8</v>
      </c>
      <c r="BA9" s="7" t="s">
        <v>9</v>
      </c>
      <c r="BB9" s="7" t="s">
        <v>10</v>
      </c>
      <c r="BC9" s="7" t="s">
        <v>11</v>
      </c>
      <c r="BD9" s="7" t="s">
        <v>12</v>
      </c>
      <c r="BE9" s="7" t="s">
        <v>13</v>
      </c>
      <c r="BF9" s="7" t="s">
        <v>14</v>
      </c>
      <c r="BG9" s="7" t="s">
        <v>591</v>
      </c>
      <c r="BH9" s="7" t="s">
        <v>592</v>
      </c>
      <c r="BI9" s="7" t="s">
        <v>8</v>
      </c>
      <c r="BJ9" s="7" t="s">
        <v>9</v>
      </c>
      <c r="BK9" s="7" t="s">
        <v>10</v>
      </c>
      <c r="BL9" s="7" t="s">
        <v>11</v>
      </c>
      <c r="BM9" s="7" t="s">
        <v>12</v>
      </c>
      <c r="BN9" s="7" t="s">
        <v>13</v>
      </c>
      <c r="BO9" s="7" t="s">
        <v>14</v>
      </c>
      <c r="BP9" s="7" t="s">
        <v>591</v>
      </c>
      <c r="BQ9" s="7" t="s">
        <v>592</v>
      </c>
      <c r="BR9" s="7" t="s">
        <v>8</v>
      </c>
      <c r="BS9" s="7" t="s">
        <v>9</v>
      </c>
      <c r="BT9" s="7" t="s">
        <v>10</v>
      </c>
      <c r="BU9" s="7" t="s">
        <v>11</v>
      </c>
      <c r="BV9" s="7" t="s">
        <v>12</v>
      </c>
      <c r="BW9" s="7" t="s">
        <v>13</v>
      </c>
      <c r="BX9" s="7" t="s">
        <v>14</v>
      </c>
      <c r="BY9" s="7" t="s">
        <v>591</v>
      </c>
      <c r="BZ9" s="7" t="s">
        <v>592</v>
      </c>
    </row>
    <row r="10" spans="1:78" s="26" customFormat="1" ht="114" customHeight="1" x14ac:dyDescent="0.25">
      <c r="A10" s="24">
        <v>1</v>
      </c>
      <c r="B10" s="25" t="s">
        <v>161</v>
      </c>
      <c r="C10" s="25" t="s">
        <v>191</v>
      </c>
      <c r="D10" s="24" t="s">
        <v>19</v>
      </c>
      <c r="E10" s="24" t="s">
        <v>162</v>
      </c>
      <c r="F10" s="24">
        <v>10</v>
      </c>
      <c r="G10" s="40" t="s">
        <v>588</v>
      </c>
      <c r="H10" s="40">
        <v>7700000</v>
      </c>
      <c r="I10" s="40">
        <f>+H10*0.19</f>
        <v>1463000</v>
      </c>
      <c r="J10" s="40">
        <f>+H10*1.19</f>
        <v>9163000</v>
      </c>
      <c r="K10" s="40">
        <f>+F10*J10</f>
        <v>91630000</v>
      </c>
      <c r="L10" s="24" t="s">
        <v>274</v>
      </c>
      <c r="M10" s="24" t="s">
        <v>317</v>
      </c>
      <c r="N10" s="24" t="s">
        <v>594</v>
      </c>
      <c r="O10" s="24"/>
      <c r="P10" s="24" t="s">
        <v>236</v>
      </c>
      <c r="Q10" s="40">
        <v>8640000</v>
      </c>
      <c r="R10" s="40">
        <f>+Q10*0.19</f>
        <v>1641600</v>
      </c>
      <c r="S10" s="40">
        <f>+Q10*1.19</f>
        <v>10281600</v>
      </c>
      <c r="T10" s="40">
        <f>+F10*S10</f>
        <v>102816000</v>
      </c>
      <c r="U10" s="24" t="s">
        <v>239</v>
      </c>
      <c r="V10" s="24" t="s">
        <v>240</v>
      </c>
      <c r="W10" s="24" t="s">
        <v>594</v>
      </c>
      <c r="X10" s="24"/>
      <c r="Y10" s="44" t="s">
        <v>311</v>
      </c>
      <c r="Z10" s="58">
        <v>7110000</v>
      </c>
      <c r="AA10" s="58">
        <f>+Z10*0.19</f>
        <v>1350900</v>
      </c>
      <c r="AB10" s="58">
        <f>+Z10*1.19</f>
        <v>8460900</v>
      </c>
      <c r="AC10" s="58">
        <f>+F10*AB10</f>
        <v>84609000</v>
      </c>
      <c r="AD10" s="24" t="s">
        <v>312</v>
      </c>
      <c r="AE10" s="24" t="s">
        <v>271</v>
      </c>
      <c r="AF10" s="24" t="s">
        <v>594</v>
      </c>
      <c r="AG10" s="24"/>
      <c r="AH10" s="24" t="s">
        <v>323</v>
      </c>
      <c r="AI10" s="40">
        <v>10254300</v>
      </c>
      <c r="AJ10" s="40">
        <f>+AI10*0.19</f>
        <v>1948317</v>
      </c>
      <c r="AK10" s="40">
        <f>+AI10*1.19</f>
        <v>12202617</v>
      </c>
      <c r="AL10" s="40">
        <f>+F10*AK10</f>
        <v>122026170</v>
      </c>
      <c r="AM10" s="44" t="s">
        <v>274</v>
      </c>
      <c r="AN10" s="44" t="s">
        <v>317</v>
      </c>
      <c r="AO10" s="44" t="s">
        <v>594</v>
      </c>
      <c r="AP10" s="44"/>
      <c r="AQ10" s="24" t="s">
        <v>311</v>
      </c>
      <c r="AR10" s="40">
        <v>8870000</v>
      </c>
      <c r="AS10" s="40">
        <f>+AR10*0.19</f>
        <v>1685300</v>
      </c>
      <c r="AT10" s="40">
        <f>+AR10*1.19</f>
        <v>10555300</v>
      </c>
      <c r="AU10" s="40">
        <f>+F10*AT10</f>
        <v>105553000</v>
      </c>
      <c r="AV10" s="44" t="s">
        <v>374</v>
      </c>
      <c r="AW10" s="44" t="s">
        <v>328</v>
      </c>
      <c r="AX10" s="44" t="s">
        <v>594</v>
      </c>
      <c r="AY10" s="44"/>
      <c r="AZ10" s="47" t="s">
        <v>311</v>
      </c>
      <c r="BA10" s="40">
        <v>8169000</v>
      </c>
      <c r="BB10" s="58">
        <f>+BA10*0.19</f>
        <v>1552110</v>
      </c>
      <c r="BC10" s="58">
        <f>+BA10*1.19</f>
        <v>9721110</v>
      </c>
      <c r="BD10" s="58">
        <f>+F10*BC10</f>
        <v>97211100</v>
      </c>
      <c r="BE10" s="24" t="s">
        <v>418</v>
      </c>
      <c r="BF10" s="24" t="s">
        <v>419</v>
      </c>
      <c r="BG10" s="24" t="s">
        <v>594</v>
      </c>
      <c r="BH10" s="24"/>
      <c r="BI10" s="40" t="s">
        <v>496</v>
      </c>
      <c r="BJ10" s="40">
        <v>7940000</v>
      </c>
      <c r="BK10" s="40">
        <f>+BJ10*0.19</f>
        <v>1508600</v>
      </c>
      <c r="BL10" s="40">
        <f>+BJ10*1.19</f>
        <v>9448600</v>
      </c>
      <c r="BM10" s="40">
        <f>+F10*BL10</f>
        <v>94486000</v>
      </c>
      <c r="BN10" s="44" t="s">
        <v>274</v>
      </c>
      <c r="BO10" s="44" t="s">
        <v>497</v>
      </c>
      <c r="BP10" s="44" t="s">
        <v>594</v>
      </c>
      <c r="BQ10" s="44"/>
      <c r="BR10" s="24" t="s">
        <v>541</v>
      </c>
      <c r="BS10" s="40">
        <v>8347000</v>
      </c>
      <c r="BT10" s="40">
        <f>+BS10*0.19</f>
        <v>1585930</v>
      </c>
      <c r="BU10" s="40">
        <f>+BS10*1.19</f>
        <v>9932930</v>
      </c>
      <c r="BV10" s="40">
        <f>+F10*BU10</f>
        <v>99329300</v>
      </c>
      <c r="BW10" s="24" t="s">
        <v>274</v>
      </c>
      <c r="BX10" s="24" t="s">
        <v>542</v>
      </c>
      <c r="BY10" s="44" t="s">
        <v>594</v>
      </c>
      <c r="BZ10" s="44"/>
    </row>
    <row r="11" spans="1:78" x14ac:dyDescent="0.25">
      <c r="A11" s="18"/>
      <c r="B11" s="18"/>
      <c r="C11" s="21" t="s">
        <v>173</v>
      </c>
      <c r="D11" s="18"/>
      <c r="E11" s="19"/>
      <c r="F11" s="18"/>
      <c r="G11" s="18"/>
      <c r="H11" s="18"/>
      <c r="I11" s="18"/>
      <c r="J11" s="18"/>
      <c r="K11" s="18"/>
      <c r="L11" s="18"/>
      <c r="M11" s="18"/>
      <c r="N11" s="18"/>
      <c r="O11" s="18"/>
      <c r="P11" s="18"/>
      <c r="Q11" s="20"/>
      <c r="R11" s="20"/>
      <c r="S11" s="20"/>
      <c r="T11" s="36">
        <f>SUM(T10)</f>
        <v>102816000</v>
      </c>
      <c r="AL11" s="51">
        <f>+AL10</f>
        <v>122026170</v>
      </c>
      <c r="AU11" s="53">
        <f>+AU10</f>
        <v>105553000</v>
      </c>
    </row>
    <row r="12" spans="1:78" x14ac:dyDescent="0.25">
      <c r="A12" s="18"/>
      <c r="B12" s="18"/>
      <c r="C12" s="18"/>
      <c r="D12" s="18"/>
      <c r="E12" s="19"/>
      <c r="F12" s="18"/>
      <c r="G12" s="18"/>
      <c r="H12" s="18"/>
      <c r="I12" s="18"/>
      <c r="J12" s="18"/>
      <c r="K12" s="18"/>
      <c r="L12" s="18"/>
      <c r="M12" s="18"/>
      <c r="N12" s="18"/>
      <c r="O12" s="18"/>
      <c r="P12" s="18"/>
      <c r="Q12" s="20"/>
      <c r="R12" s="20"/>
      <c r="S12" s="20"/>
      <c r="T12" s="18"/>
    </row>
    <row r="13" spans="1:78" x14ac:dyDescent="0.25">
      <c r="A13" s="18"/>
      <c r="B13" s="18"/>
      <c r="C13" s="18"/>
      <c r="D13" s="18"/>
      <c r="E13" s="19"/>
      <c r="F13" s="18"/>
      <c r="G13" s="18"/>
      <c r="H13" s="18"/>
      <c r="I13" s="18"/>
      <c r="J13" s="18"/>
      <c r="K13" s="18"/>
      <c r="L13" s="18"/>
      <c r="M13" s="18"/>
      <c r="N13" s="18"/>
      <c r="O13" s="18"/>
      <c r="P13" s="18"/>
      <c r="Q13" s="20"/>
      <c r="R13" s="20"/>
      <c r="S13" s="20"/>
      <c r="T13" s="18"/>
    </row>
    <row r="14" spans="1:78" x14ac:dyDescent="0.25">
      <c r="A14" s="18"/>
      <c r="B14" s="18"/>
      <c r="C14" s="18"/>
      <c r="D14" s="18"/>
      <c r="E14" s="19"/>
      <c r="F14" s="18"/>
      <c r="G14" s="18"/>
      <c r="H14" s="18"/>
      <c r="I14" s="18"/>
      <c r="J14" s="18"/>
      <c r="K14" s="18"/>
      <c r="L14" s="18"/>
      <c r="M14" s="18"/>
      <c r="N14" s="18"/>
      <c r="O14" s="18"/>
      <c r="P14" s="18"/>
      <c r="Q14" s="20"/>
      <c r="R14" s="20"/>
      <c r="S14" s="20"/>
      <c r="T14" s="18"/>
    </row>
    <row r="17" spans="1:10" ht="60" customHeight="1" x14ac:dyDescent="0.25">
      <c r="A17" s="91" t="s">
        <v>602</v>
      </c>
      <c r="B17" s="91"/>
      <c r="C17" s="91"/>
      <c r="D17" s="91"/>
      <c r="E17" s="91"/>
      <c r="F17" s="91"/>
      <c r="G17" s="91"/>
      <c r="H17" s="91"/>
      <c r="I17" s="91"/>
      <c r="J17" s="91"/>
    </row>
  </sheetData>
  <mergeCells count="14">
    <mergeCell ref="A1:T1"/>
    <mergeCell ref="A2:T2"/>
    <mergeCell ref="A3:T3"/>
    <mergeCell ref="A4:T4"/>
    <mergeCell ref="A5:T5"/>
    <mergeCell ref="AZ8:BH8"/>
    <mergeCell ref="BI8:BQ8"/>
    <mergeCell ref="BR8:BZ8"/>
    <mergeCell ref="A17:J17"/>
    <mergeCell ref="G8:O8"/>
    <mergeCell ref="P8:X8"/>
    <mergeCell ref="Y8:AG8"/>
    <mergeCell ref="AH8:AP8"/>
    <mergeCell ref="AQ8:AY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6"/>
  <sheetViews>
    <sheetView zoomScale="60" zoomScaleNormal="60" workbookViewId="0">
      <selection activeCell="F18" sqref="F18"/>
    </sheetView>
  </sheetViews>
  <sheetFormatPr baseColWidth="10" defaultRowHeight="15" x14ac:dyDescent="0.25"/>
  <cols>
    <col min="1" max="1" width="16.140625" style="17" customWidth="1"/>
    <col min="2" max="2" width="33.140625" style="17" customWidth="1"/>
    <col min="3" max="3" width="61.28515625" style="17" customWidth="1"/>
    <col min="4" max="4" width="19" style="17" customWidth="1"/>
    <col min="5" max="5" width="21.28515625" style="17" bestFit="1" customWidth="1"/>
    <col min="6" max="6" width="11.140625" style="17" bestFit="1" customWidth="1"/>
    <col min="7" max="10" width="11.140625" style="17" customWidth="1"/>
    <col min="11" max="11" width="11.85546875" style="17" customWidth="1"/>
    <col min="12" max="13" width="11.140625" style="17" customWidth="1"/>
    <col min="14" max="14" width="12.5703125" style="17" customWidth="1"/>
    <col min="15" max="15" width="13.7109375" style="17" customWidth="1"/>
    <col min="16" max="16" width="25.140625" style="17" customWidth="1"/>
    <col min="17" max="17" width="19.5703125" style="17" customWidth="1"/>
    <col min="18" max="18" width="10.42578125" style="17" customWidth="1"/>
    <col min="19" max="19" width="14.85546875" style="17" customWidth="1"/>
    <col min="20" max="20" width="19.42578125" style="17" customWidth="1"/>
    <col min="21" max="21" width="15.7109375" style="17" customWidth="1"/>
    <col min="22" max="24" width="15.5703125" style="17" customWidth="1"/>
    <col min="25" max="25" width="19.28515625" style="17" customWidth="1"/>
    <col min="26" max="26" width="21" style="17" customWidth="1"/>
    <col min="27" max="27" width="11.42578125" style="17" customWidth="1"/>
    <col min="28" max="28" width="17.85546875" style="17" customWidth="1"/>
    <col min="29" max="29" width="12.28515625" style="17" customWidth="1"/>
    <col min="30" max="30" width="17.140625" style="17" customWidth="1"/>
    <col min="31" max="31" width="21.42578125" style="17" customWidth="1"/>
    <col min="32" max="32" width="13" style="17" bestFit="1" customWidth="1"/>
    <col min="33" max="33" width="17.5703125" style="17" bestFit="1" customWidth="1"/>
    <col min="34" max="34" width="18.28515625" style="17" customWidth="1"/>
    <col min="35" max="35" width="20.7109375" style="17" customWidth="1"/>
    <col min="36" max="40" width="11.42578125" style="17" customWidth="1"/>
    <col min="41" max="42" width="13.28515625" style="17" customWidth="1"/>
    <col min="43" max="43" width="11.42578125" style="17" customWidth="1"/>
    <col min="44" max="44" width="14.140625" style="17" customWidth="1"/>
    <col min="45" max="46" width="11.42578125" style="17" customWidth="1"/>
    <col min="47" max="47" width="12.28515625" style="17" customWidth="1"/>
    <col min="48" max="48" width="11.42578125" style="17" customWidth="1"/>
    <col min="49" max="51" width="14.5703125" style="17" customWidth="1"/>
    <col min="52" max="53" width="14.7109375" style="17" customWidth="1"/>
    <col min="54" max="55" width="11.42578125" style="17" customWidth="1"/>
    <col min="56" max="56" width="16" style="17" customWidth="1"/>
    <col min="57" max="57" width="15.42578125" style="17" customWidth="1"/>
    <col min="58" max="60" width="16.85546875" style="17" customWidth="1"/>
    <col min="61" max="61" width="11.42578125" style="17" customWidth="1"/>
    <col min="62" max="62" width="14.140625" style="17" customWidth="1"/>
    <col min="63" max="64" width="11.42578125" style="17" customWidth="1"/>
    <col min="65" max="65" width="12.28515625" style="17" customWidth="1"/>
    <col min="66" max="67" width="11.42578125" style="17" customWidth="1"/>
    <col min="68" max="68" width="13.85546875" style="17" customWidth="1"/>
    <col min="69" max="69" width="13.140625" style="17" customWidth="1"/>
    <col min="70" max="70" width="11.42578125" style="17" customWidth="1"/>
    <col min="71" max="71" width="17.7109375" style="17" customWidth="1"/>
    <col min="72" max="72" width="15.85546875" style="17" customWidth="1"/>
    <col min="73" max="73" width="19.42578125" style="17" customWidth="1"/>
    <col min="74" max="74" width="13.7109375" style="17" customWidth="1"/>
    <col min="75" max="76" width="11.42578125" style="17" customWidth="1"/>
    <col min="77" max="77" width="12.5703125" style="17" customWidth="1"/>
    <col min="78" max="78" width="14" style="17" customWidth="1"/>
    <col min="79" max="79" width="42.85546875" style="17" customWidth="1"/>
    <col min="80" max="80" width="21" style="17" customWidth="1"/>
    <col min="81" max="81" width="11.42578125" style="17" customWidth="1"/>
    <col min="82" max="82" width="11.42578125" style="17"/>
    <col min="83" max="83" width="11.42578125" style="17" customWidth="1"/>
    <col min="84" max="84" width="14.28515625" style="17" customWidth="1"/>
    <col min="85" max="87" width="15.42578125" style="17" customWidth="1"/>
    <col min="88" max="16384" width="11.42578125" style="17"/>
  </cols>
  <sheetData>
    <row r="1" spans="1:87" x14ac:dyDescent="0.25">
      <c r="A1" s="102" t="s">
        <v>0</v>
      </c>
      <c r="B1" s="103"/>
      <c r="C1" s="103"/>
      <c r="D1" s="103"/>
      <c r="E1" s="103"/>
      <c r="F1" s="103"/>
      <c r="G1" s="103"/>
      <c r="H1" s="103"/>
      <c r="I1" s="103"/>
      <c r="J1" s="103"/>
      <c r="K1" s="103"/>
      <c r="L1" s="103"/>
      <c r="M1" s="103"/>
      <c r="N1" s="103"/>
      <c r="O1" s="103"/>
      <c r="P1" s="103"/>
      <c r="Q1" s="103"/>
      <c r="R1" s="103"/>
      <c r="S1" s="103"/>
      <c r="T1" s="103"/>
      <c r="U1" s="1"/>
      <c r="V1" s="1"/>
      <c r="W1" s="1"/>
      <c r="X1" s="1"/>
    </row>
    <row r="2" spans="1:87" x14ac:dyDescent="0.25">
      <c r="A2" s="102" t="s">
        <v>1</v>
      </c>
      <c r="B2" s="103"/>
      <c r="C2" s="103"/>
      <c r="D2" s="103"/>
      <c r="E2" s="103"/>
      <c r="F2" s="103"/>
      <c r="G2" s="103"/>
      <c r="H2" s="103"/>
      <c r="I2" s="103"/>
      <c r="J2" s="103"/>
      <c r="K2" s="103"/>
      <c r="L2" s="103"/>
      <c r="M2" s="103"/>
      <c r="N2" s="103"/>
      <c r="O2" s="103"/>
      <c r="P2" s="103"/>
      <c r="Q2" s="103"/>
      <c r="R2" s="103"/>
      <c r="S2" s="103"/>
      <c r="T2" s="103"/>
      <c r="U2" s="1"/>
      <c r="V2" s="1"/>
      <c r="W2" s="1"/>
      <c r="X2" s="1"/>
    </row>
    <row r="3" spans="1:87" x14ac:dyDescent="0.25">
      <c r="A3" s="104" t="s">
        <v>16</v>
      </c>
      <c r="B3" s="105"/>
      <c r="C3" s="105"/>
      <c r="D3" s="105"/>
      <c r="E3" s="105"/>
      <c r="F3" s="105"/>
      <c r="G3" s="105"/>
      <c r="H3" s="105"/>
      <c r="I3" s="105"/>
      <c r="J3" s="105"/>
      <c r="K3" s="105"/>
      <c r="L3" s="105"/>
      <c r="M3" s="105"/>
      <c r="N3" s="105"/>
      <c r="O3" s="105"/>
      <c r="P3" s="105"/>
      <c r="Q3" s="105"/>
      <c r="R3" s="105"/>
      <c r="S3" s="105"/>
      <c r="T3" s="105"/>
      <c r="U3" s="1"/>
      <c r="V3" s="1"/>
      <c r="W3" s="1"/>
      <c r="X3" s="1"/>
    </row>
    <row r="4" spans="1:87" x14ac:dyDescent="0.25">
      <c r="A4" s="106" t="s">
        <v>17</v>
      </c>
      <c r="B4" s="107"/>
      <c r="C4" s="107"/>
      <c r="D4" s="107"/>
      <c r="E4" s="107"/>
      <c r="F4" s="107"/>
      <c r="G4" s="107"/>
      <c r="H4" s="107"/>
      <c r="I4" s="107"/>
      <c r="J4" s="107"/>
      <c r="K4" s="107"/>
      <c r="L4" s="107"/>
      <c r="M4" s="107"/>
      <c r="N4" s="107"/>
      <c r="O4" s="107"/>
      <c r="P4" s="107"/>
      <c r="Q4" s="107"/>
      <c r="R4" s="107"/>
      <c r="S4" s="107"/>
      <c r="T4" s="107"/>
      <c r="U4" s="1"/>
      <c r="V4" s="1"/>
      <c r="W4" s="1"/>
      <c r="X4" s="1"/>
    </row>
    <row r="5" spans="1:87" x14ac:dyDescent="0.25">
      <c r="A5" s="102" t="s">
        <v>187</v>
      </c>
      <c r="B5" s="103"/>
      <c r="C5" s="103"/>
      <c r="D5" s="103"/>
      <c r="E5" s="103"/>
      <c r="F5" s="103"/>
      <c r="G5" s="103"/>
      <c r="H5" s="103"/>
      <c r="I5" s="103"/>
      <c r="J5" s="103"/>
      <c r="K5" s="103"/>
      <c r="L5" s="103"/>
      <c r="M5" s="103"/>
      <c r="N5" s="103"/>
      <c r="O5" s="103"/>
      <c r="P5" s="103"/>
      <c r="Q5" s="103"/>
      <c r="R5" s="103"/>
      <c r="S5" s="103"/>
      <c r="T5" s="103"/>
      <c r="U5" s="1"/>
      <c r="V5" s="1"/>
      <c r="W5" s="1"/>
      <c r="X5" s="1"/>
    </row>
    <row r="6" spans="1:87" x14ac:dyDescent="0.25">
      <c r="A6" s="2"/>
      <c r="B6" s="1"/>
      <c r="C6" s="1"/>
      <c r="D6" s="1"/>
      <c r="E6" s="3"/>
      <c r="F6" s="1"/>
      <c r="G6" s="1"/>
      <c r="H6" s="1"/>
      <c r="I6" s="1"/>
      <c r="J6" s="1"/>
      <c r="K6" s="1"/>
      <c r="L6" s="1"/>
      <c r="M6" s="1"/>
      <c r="N6" s="1"/>
      <c r="O6" s="1"/>
      <c r="P6" s="1"/>
      <c r="Q6" s="4"/>
      <c r="R6" s="4"/>
      <c r="S6" s="4"/>
      <c r="T6" s="1"/>
      <c r="U6" s="1"/>
      <c r="V6" s="1"/>
      <c r="W6" s="1"/>
      <c r="X6" s="1"/>
    </row>
    <row r="7" spans="1:87" x14ac:dyDescent="0.25">
      <c r="A7" s="5" t="s">
        <v>186</v>
      </c>
      <c r="B7" s="1"/>
      <c r="C7" s="1"/>
      <c r="D7" s="1"/>
      <c r="E7" s="3"/>
      <c r="F7" s="1"/>
      <c r="G7" s="1"/>
      <c r="H7" s="1"/>
      <c r="I7" s="1"/>
      <c r="J7" s="1"/>
      <c r="K7" s="1"/>
      <c r="L7" s="1"/>
      <c r="M7" s="1"/>
      <c r="N7" s="1"/>
      <c r="O7" s="1"/>
      <c r="P7" s="1"/>
      <c r="Q7" s="4"/>
      <c r="R7" s="4"/>
      <c r="S7" s="4"/>
      <c r="T7" s="1"/>
      <c r="U7" s="1"/>
      <c r="V7" s="1"/>
      <c r="W7" s="1"/>
      <c r="X7" s="1"/>
    </row>
    <row r="8" spans="1:87" ht="54" customHeight="1" x14ac:dyDescent="0.25">
      <c r="A8" s="1"/>
      <c r="B8" s="6"/>
      <c r="C8" s="6"/>
      <c r="D8" s="6"/>
      <c r="E8" s="3"/>
      <c r="F8" s="6"/>
      <c r="G8" s="95" t="s">
        <v>550</v>
      </c>
      <c r="H8" s="96"/>
      <c r="I8" s="96"/>
      <c r="J8" s="96"/>
      <c r="K8" s="96"/>
      <c r="L8" s="96"/>
      <c r="M8" s="96"/>
      <c r="N8" s="96"/>
      <c r="O8" s="97"/>
      <c r="P8" s="95" t="s">
        <v>194</v>
      </c>
      <c r="Q8" s="96"/>
      <c r="R8" s="96"/>
      <c r="S8" s="96"/>
      <c r="T8" s="96"/>
      <c r="U8" s="96"/>
      <c r="V8" s="96"/>
      <c r="W8" s="96"/>
      <c r="X8" s="97"/>
      <c r="Y8" s="95" t="s">
        <v>246</v>
      </c>
      <c r="Z8" s="96"/>
      <c r="AA8" s="96"/>
      <c r="AB8" s="96"/>
      <c r="AC8" s="96"/>
      <c r="AD8" s="96"/>
      <c r="AE8" s="96"/>
      <c r="AF8" s="96"/>
      <c r="AG8" s="97"/>
      <c r="AH8" s="95" t="s">
        <v>315</v>
      </c>
      <c r="AI8" s="96"/>
      <c r="AJ8" s="96"/>
      <c r="AK8" s="96"/>
      <c r="AL8" s="96"/>
      <c r="AM8" s="96"/>
      <c r="AN8" s="96"/>
      <c r="AO8" s="96"/>
      <c r="AP8" s="97"/>
      <c r="AQ8" s="95" t="s">
        <v>324</v>
      </c>
      <c r="AR8" s="96"/>
      <c r="AS8" s="96"/>
      <c r="AT8" s="96"/>
      <c r="AU8" s="96"/>
      <c r="AV8" s="96"/>
      <c r="AW8" s="96"/>
      <c r="AX8" s="96"/>
      <c r="AY8" s="97"/>
      <c r="AZ8" s="95" t="s">
        <v>381</v>
      </c>
      <c r="BA8" s="96"/>
      <c r="BB8" s="96"/>
      <c r="BC8" s="96"/>
      <c r="BD8" s="96"/>
      <c r="BE8" s="96"/>
      <c r="BF8" s="96"/>
      <c r="BG8" s="96"/>
      <c r="BH8" s="97"/>
      <c r="BI8" s="95" t="s">
        <v>455</v>
      </c>
      <c r="BJ8" s="96"/>
      <c r="BK8" s="96"/>
      <c r="BL8" s="96"/>
      <c r="BM8" s="96"/>
      <c r="BN8" s="96"/>
      <c r="BO8" s="96"/>
      <c r="BP8" s="96"/>
      <c r="BQ8" s="97"/>
      <c r="BR8" s="95" t="s">
        <v>470</v>
      </c>
      <c r="BS8" s="96"/>
      <c r="BT8" s="96"/>
      <c r="BU8" s="96"/>
      <c r="BV8" s="96"/>
      <c r="BW8" s="96"/>
      <c r="BX8" s="96"/>
      <c r="BY8" s="96"/>
      <c r="BZ8" s="97"/>
      <c r="CA8" s="101" t="s">
        <v>498</v>
      </c>
      <c r="CB8" s="101"/>
      <c r="CC8" s="101"/>
      <c r="CD8" s="101"/>
      <c r="CE8" s="101"/>
      <c r="CF8" s="101"/>
      <c r="CG8" s="101"/>
      <c r="CH8" s="101"/>
      <c r="CI8" s="101"/>
    </row>
    <row r="9" spans="1:87" ht="75" x14ac:dyDescent="0.25">
      <c r="A9" s="7" t="s">
        <v>2</v>
      </c>
      <c r="B9" s="7" t="s">
        <v>3</v>
      </c>
      <c r="C9" s="7" t="s">
        <v>4</v>
      </c>
      <c r="D9" s="7" t="s">
        <v>6</v>
      </c>
      <c r="E9" s="7" t="s">
        <v>5</v>
      </c>
      <c r="F9" s="7" t="s">
        <v>7</v>
      </c>
      <c r="G9" s="7" t="s">
        <v>8</v>
      </c>
      <c r="H9" s="7" t="s">
        <v>9</v>
      </c>
      <c r="I9" s="7" t="s">
        <v>10</v>
      </c>
      <c r="J9" s="7" t="s">
        <v>11</v>
      </c>
      <c r="K9" s="7" t="s">
        <v>12</v>
      </c>
      <c r="L9" s="7" t="s">
        <v>13</v>
      </c>
      <c r="M9" s="7" t="s">
        <v>14</v>
      </c>
      <c r="N9" s="7" t="s">
        <v>591</v>
      </c>
      <c r="O9" s="7" t="s">
        <v>592</v>
      </c>
      <c r="P9" s="7" t="s">
        <v>8</v>
      </c>
      <c r="Q9" s="7" t="s">
        <v>9</v>
      </c>
      <c r="R9" s="7" t="s">
        <v>10</v>
      </c>
      <c r="S9" s="7" t="s">
        <v>11</v>
      </c>
      <c r="T9" s="7" t="s">
        <v>12</v>
      </c>
      <c r="U9" s="7" t="s">
        <v>13</v>
      </c>
      <c r="V9" s="7" t="s">
        <v>14</v>
      </c>
      <c r="W9" s="7" t="s">
        <v>591</v>
      </c>
      <c r="X9" s="7" t="s">
        <v>592</v>
      </c>
      <c r="Y9" s="7" t="s">
        <v>8</v>
      </c>
      <c r="Z9" s="7" t="s">
        <v>9</v>
      </c>
      <c r="AA9" s="7" t="s">
        <v>10</v>
      </c>
      <c r="AB9" s="7" t="s">
        <v>11</v>
      </c>
      <c r="AC9" s="7" t="s">
        <v>12</v>
      </c>
      <c r="AD9" s="7" t="s">
        <v>13</v>
      </c>
      <c r="AE9" s="7" t="s">
        <v>14</v>
      </c>
      <c r="AF9" s="7" t="s">
        <v>591</v>
      </c>
      <c r="AG9" s="7" t="s">
        <v>592</v>
      </c>
      <c r="AH9" s="7" t="s">
        <v>8</v>
      </c>
      <c r="AI9" s="7" t="s">
        <v>9</v>
      </c>
      <c r="AJ9" s="7" t="s">
        <v>10</v>
      </c>
      <c r="AK9" s="7" t="s">
        <v>11</v>
      </c>
      <c r="AL9" s="7" t="s">
        <v>12</v>
      </c>
      <c r="AM9" s="7" t="s">
        <v>13</v>
      </c>
      <c r="AN9" s="7" t="s">
        <v>14</v>
      </c>
      <c r="AO9" s="7" t="s">
        <v>591</v>
      </c>
      <c r="AP9" s="7" t="s">
        <v>592</v>
      </c>
      <c r="AQ9" s="7" t="s">
        <v>8</v>
      </c>
      <c r="AR9" s="7" t="s">
        <v>9</v>
      </c>
      <c r="AS9" s="7" t="s">
        <v>10</v>
      </c>
      <c r="AT9" s="7" t="s">
        <v>11</v>
      </c>
      <c r="AU9" s="7" t="s">
        <v>12</v>
      </c>
      <c r="AV9" s="7" t="s">
        <v>13</v>
      </c>
      <c r="AW9" s="7" t="s">
        <v>14</v>
      </c>
      <c r="AX9" s="7" t="s">
        <v>591</v>
      </c>
      <c r="AY9" s="7" t="s">
        <v>592</v>
      </c>
      <c r="AZ9" s="7" t="s">
        <v>8</v>
      </c>
      <c r="BA9" s="7" t="s">
        <v>9</v>
      </c>
      <c r="BB9" s="7" t="s">
        <v>10</v>
      </c>
      <c r="BC9" s="7" t="s">
        <v>11</v>
      </c>
      <c r="BD9" s="7" t="s">
        <v>12</v>
      </c>
      <c r="BE9" s="7" t="s">
        <v>13</v>
      </c>
      <c r="BF9" s="7" t="s">
        <v>14</v>
      </c>
      <c r="BG9" s="7" t="s">
        <v>591</v>
      </c>
      <c r="BH9" s="7" t="s">
        <v>592</v>
      </c>
      <c r="BI9" s="7" t="s">
        <v>8</v>
      </c>
      <c r="BJ9" s="7" t="s">
        <v>9</v>
      </c>
      <c r="BK9" s="7" t="s">
        <v>10</v>
      </c>
      <c r="BL9" s="7" t="s">
        <v>11</v>
      </c>
      <c r="BM9" s="7" t="s">
        <v>12</v>
      </c>
      <c r="BN9" s="7" t="s">
        <v>13</v>
      </c>
      <c r="BO9" s="7" t="s">
        <v>14</v>
      </c>
      <c r="BP9" s="7" t="s">
        <v>591</v>
      </c>
      <c r="BQ9" s="7" t="s">
        <v>592</v>
      </c>
      <c r="BR9" s="7" t="s">
        <v>8</v>
      </c>
      <c r="BS9" s="7" t="s">
        <v>9</v>
      </c>
      <c r="BT9" s="7" t="s">
        <v>10</v>
      </c>
      <c r="BU9" s="7" t="s">
        <v>11</v>
      </c>
      <c r="BV9" s="7" t="s">
        <v>12</v>
      </c>
      <c r="BW9" s="7" t="s">
        <v>13</v>
      </c>
      <c r="BX9" s="7" t="s">
        <v>14</v>
      </c>
      <c r="BY9" s="7" t="s">
        <v>591</v>
      </c>
      <c r="BZ9" s="7" t="s">
        <v>592</v>
      </c>
      <c r="CA9" s="7" t="s">
        <v>8</v>
      </c>
      <c r="CB9" s="7" t="s">
        <v>9</v>
      </c>
      <c r="CC9" s="7" t="s">
        <v>10</v>
      </c>
      <c r="CD9" s="7" t="s">
        <v>11</v>
      </c>
      <c r="CE9" s="7" t="s">
        <v>12</v>
      </c>
      <c r="CF9" s="7" t="s">
        <v>13</v>
      </c>
      <c r="CG9" s="7" t="s">
        <v>14</v>
      </c>
      <c r="CH9" s="7" t="s">
        <v>591</v>
      </c>
      <c r="CI9" s="7" t="s">
        <v>592</v>
      </c>
    </row>
    <row r="10" spans="1:87" s="26" customFormat="1" ht="114" customHeight="1" x14ac:dyDescent="0.25">
      <c r="A10" s="24">
        <v>1</v>
      </c>
      <c r="B10" s="25" t="s">
        <v>182</v>
      </c>
      <c r="C10" s="25" t="s">
        <v>192</v>
      </c>
      <c r="D10" s="24" t="s">
        <v>19</v>
      </c>
      <c r="E10" s="24" t="s">
        <v>97</v>
      </c>
      <c r="F10" s="24">
        <v>2</v>
      </c>
      <c r="G10" s="40" t="s">
        <v>589</v>
      </c>
      <c r="H10" s="40">
        <v>1250000</v>
      </c>
      <c r="I10" s="40">
        <f>+H10*0.19</f>
        <v>237500</v>
      </c>
      <c r="J10" s="40">
        <f>+H10*1.19</f>
        <v>1487500</v>
      </c>
      <c r="K10" s="40">
        <f>+F10*J10</f>
        <v>2975000</v>
      </c>
      <c r="L10" s="24" t="s">
        <v>239</v>
      </c>
      <c r="M10" s="24" t="s">
        <v>317</v>
      </c>
      <c r="N10" s="24" t="s">
        <v>594</v>
      </c>
      <c r="O10" s="24"/>
      <c r="P10" s="24" t="s">
        <v>237</v>
      </c>
      <c r="Q10" s="48">
        <v>2760000</v>
      </c>
      <c r="R10" s="48">
        <f>+Q10*0.19</f>
        <v>524400</v>
      </c>
      <c r="S10" s="48">
        <f>+Q10*1.19</f>
        <v>3284400</v>
      </c>
      <c r="T10" s="48">
        <f>+F10*S10</f>
        <v>6568800</v>
      </c>
      <c r="U10" s="24" t="s">
        <v>239</v>
      </c>
      <c r="V10" s="24" t="s">
        <v>240</v>
      </c>
      <c r="W10" s="24" t="s">
        <v>594</v>
      </c>
      <c r="X10" s="24"/>
      <c r="Y10" s="44" t="s">
        <v>241</v>
      </c>
      <c r="Z10" s="58">
        <v>1180000</v>
      </c>
      <c r="AA10" s="58">
        <f>+Z10*0.19</f>
        <v>224200</v>
      </c>
      <c r="AB10" s="58">
        <f>+Z10*1.19</f>
        <v>1404200</v>
      </c>
      <c r="AC10" s="58">
        <f>+F10*AB10</f>
        <v>2808400</v>
      </c>
      <c r="AD10" s="24" t="s">
        <v>313</v>
      </c>
      <c r="AE10" s="24" t="s">
        <v>271</v>
      </c>
      <c r="AF10" s="24" t="s">
        <v>594</v>
      </c>
      <c r="AG10" s="24"/>
      <c r="AH10" s="56"/>
      <c r="AI10" s="56"/>
      <c r="AJ10" s="56"/>
      <c r="AK10" s="56"/>
      <c r="AL10" s="56"/>
      <c r="AM10" s="56"/>
      <c r="AN10" s="56"/>
      <c r="AO10" s="56"/>
      <c r="AP10" s="56"/>
      <c r="AQ10" s="24" t="s">
        <v>375</v>
      </c>
      <c r="AR10" s="40">
        <v>1390000</v>
      </c>
      <c r="AS10" s="40">
        <f>+AR10*0.19</f>
        <v>264100</v>
      </c>
      <c r="AT10" s="40">
        <f>+AR10*1.19</f>
        <v>1654100</v>
      </c>
      <c r="AU10" s="40">
        <f>+F10*AT10</f>
        <v>3308200</v>
      </c>
      <c r="AV10" s="24" t="s">
        <v>327</v>
      </c>
      <c r="AW10" s="24" t="s">
        <v>328</v>
      </c>
      <c r="AX10" s="24" t="s">
        <v>594</v>
      </c>
      <c r="AY10" s="24"/>
      <c r="AZ10" s="24" t="s">
        <v>420</v>
      </c>
      <c r="BA10" s="40">
        <v>1480000</v>
      </c>
      <c r="BB10" s="40">
        <f>+BA10*0.19</f>
        <v>281200</v>
      </c>
      <c r="BC10" s="40">
        <f>+BA10*1.19</f>
        <v>1761200</v>
      </c>
      <c r="BD10" s="40">
        <f>+F10*BC10</f>
        <v>3522400</v>
      </c>
      <c r="BE10" s="24" t="s">
        <v>399</v>
      </c>
      <c r="BF10" s="24" t="s">
        <v>377</v>
      </c>
      <c r="BG10" s="24" t="s">
        <v>594</v>
      </c>
      <c r="BH10" s="24"/>
      <c r="BI10" s="24" t="s">
        <v>467</v>
      </c>
      <c r="BJ10" s="40">
        <v>1490000</v>
      </c>
      <c r="BK10" s="40">
        <f>+BJ10*0.19</f>
        <v>283100</v>
      </c>
      <c r="BL10" s="40">
        <f>+BJ10*1.19</f>
        <v>1773100</v>
      </c>
      <c r="BM10" s="40">
        <f>+F10*BL10</f>
        <v>3546200</v>
      </c>
      <c r="BN10" s="24" t="s">
        <v>469</v>
      </c>
      <c r="BO10" s="24" t="s">
        <v>456</v>
      </c>
      <c r="BP10" s="24" t="s">
        <v>594</v>
      </c>
      <c r="BQ10" s="24"/>
      <c r="BR10" s="56"/>
      <c r="BS10" s="56"/>
      <c r="BT10" s="56"/>
      <c r="BU10" s="56"/>
      <c r="BV10" s="56"/>
      <c r="BW10" s="56"/>
      <c r="BX10" s="56"/>
      <c r="BY10" s="56"/>
      <c r="BZ10" s="56"/>
      <c r="CA10" s="24" t="s">
        <v>543</v>
      </c>
      <c r="CB10" s="40">
        <v>1370000</v>
      </c>
      <c r="CC10" s="40">
        <f>+CB10*0.19</f>
        <v>260300</v>
      </c>
      <c r="CD10" s="40">
        <f>+CB10*1.19</f>
        <v>1630300</v>
      </c>
      <c r="CE10" s="40">
        <f>+F10*CD10</f>
        <v>3260600</v>
      </c>
      <c r="CF10" s="24" t="s">
        <v>544</v>
      </c>
      <c r="CG10" s="24" t="s">
        <v>545</v>
      </c>
      <c r="CH10" s="24"/>
      <c r="CI10" s="24" t="s">
        <v>608</v>
      </c>
    </row>
    <row r="11" spans="1:87" s="26" customFormat="1" ht="153.75" customHeight="1" x14ac:dyDescent="0.25">
      <c r="A11" s="24">
        <v>2</v>
      </c>
      <c r="B11" s="25" t="s">
        <v>183</v>
      </c>
      <c r="C11" s="25" t="s">
        <v>193</v>
      </c>
      <c r="D11" s="24" t="s">
        <v>19</v>
      </c>
      <c r="E11" s="24" t="s">
        <v>184</v>
      </c>
      <c r="F11" s="24">
        <v>13</v>
      </c>
      <c r="G11" s="40" t="s">
        <v>590</v>
      </c>
      <c r="H11" s="40">
        <v>320000</v>
      </c>
      <c r="I11" s="40">
        <f>+H11*0.19</f>
        <v>60800</v>
      </c>
      <c r="J11" s="40">
        <f>+H11*1.19</f>
        <v>380800</v>
      </c>
      <c r="K11" s="40">
        <f>+F11*J11</f>
        <v>4950400</v>
      </c>
      <c r="L11" s="24" t="s">
        <v>239</v>
      </c>
      <c r="M11" s="24" t="s">
        <v>317</v>
      </c>
      <c r="N11" s="24" t="s">
        <v>594</v>
      </c>
      <c r="O11" s="24"/>
      <c r="P11" s="24" t="s">
        <v>238</v>
      </c>
      <c r="Q11" s="48">
        <v>522000</v>
      </c>
      <c r="R11" s="48">
        <f>+Q11*0.19</f>
        <v>99180</v>
      </c>
      <c r="S11" s="48">
        <f>+Q11*1.19</f>
        <v>621180</v>
      </c>
      <c r="T11" s="48">
        <f>+F11*S11</f>
        <v>8075340</v>
      </c>
      <c r="U11" s="24" t="s">
        <v>239</v>
      </c>
      <c r="V11" s="24" t="s">
        <v>240</v>
      </c>
      <c r="W11" s="24" t="s">
        <v>594</v>
      </c>
      <c r="X11" s="24"/>
      <c r="Y11" s="44" t="s">
        <v>242</v>
      </c>
      <c r="Z11" s="58">
        <v>285000</v>
      </c>
      <c r="AA11" s="58">
        <f>+Z11*0.19</f>
        <v>54150</v>
      </c>
      <c r="AB11" s="58">
        <f>+Z11*1.19</f>
        <v>339150</v>
      </c>
      <c r="AC11" s="58">
        <f>+F11*AB11</f>
        <v>4408950</v>
      </c>
      <c r="AD11" s="24" t="s">
        <v>195</v>
      </c>
      <c r="AE11" s="24" t="s">
        <v>271</v>
      </c>
      <c r="AF11" s="24" t="s">
        <v>594</v>
      </c>
      <c r="AG11" s="24"/>
      <c r="AH11" s="24" t="s">
        <v>316</v>
      </c>
      <c r="AI11" s="40">
        <v>342900</v>
      </c>
      <c r="AJ11" s="40">
        <f>+AI11*0.19</f>
        <v>65151</v>
      </c>
      <c r="AK11" s="40">
        <f>+AI11*1.19</f>
        <v>408051</v>
      </c>
      <c r="AL11" s="40">
        <f>+F11*AK11</f>
        <v>5304663</v>
      </c>
      <c r="AM11" s="24" t="s">
        <v>195</v>
      </c>
      <c r="AN11" s="24" t="s">
        <v>317</v>
      </c>
      <c r="AO11" s="24" t="s">
        <v>594</v>
      </c>
      <c r="AP11" s="24"/>
      <c r="AQ11" s="24" t="s">
        <v>242</v>
      </c>
      <c r="AR11" s="40">
        <v>283000</v>
      </c>
      <c r="AS11" s="40">
        <f>+AR11*0.19</f>
        <v>53770</v>
      </c>
      <c r="AT11" s="40">
        <f>+AR11*1.19</f>
        <v>336770</v>
      </c>
      <c r="AU11" s="40">
        <f>+F11*AT11</f>
        <v>4378010</v>
      </c>
      <c r="AV11" s="24" t="s">
        <v>239</v>
      </c>
      <c r="AW11" s="24" t="s">
        <v>328</v>
      </c>
      <c r="AX11" s="24" t="s">
        <v>594</v>
      </c>
      <c r="AY11" s="24"/>
      <c r="AZ11" s="24" t="s">
        <v>421</v>
      </c>
      <c r="BA11" s="40">
        <v>275000</v>
      </c>
      <c r="BB11" s="40">
        <f>+BA11*0.19</f>
        <v>52250</v>
      </c>
      <c r="BC11" s="40">
        <f>+BA11*1.19</f>
        <v>327250</v>
      </c>
      <c r="BD11" s="40">
        <f>+F11*BC11</f>
        <v>4254250</v>
      </c>
      <c r="BE11" s="24" t="s">
        <v>399</v>
      </c>
      <c r="BF11" s="24" t="s">
        <v>377</v>
      </c>
      <c r="BG11" s="24" t="s">
        <v>594</v>
      </c>
      <c r="BH11" s="24"/>
      <c r="BI11" s="24" t="s">
        <v>468</v>
      </c>
      <c r="BJ11" s="40">
        <v>340000</v>
      </c>
      <c r="BK11" s="40">
        <f>+BJ11*0.19</f>
        <v>64600</v>
      </c>
      <c r="BL11" s="40">
        <f>+BJ11*1.19</f>
        <v>404600</v>
      </c>
      <c r="BM11" s="40">
        <f>+F11*BL11</f>
        <v>5259800</v>
      </c>
      <c r="BN11" s="24" t="s">
        <v>428</v>
      </c>
      <c r="BO11" s="24" t="s">
        <v>456</v>
      </c>
      <c r="BP11" s="24" t="s">
        <v>594</v>
      </c>
      <c r="BQ11" s="24"/>
      <c r="BR11" s="24" t="s">
        <v>468</v>
      </c>
      <c r="BS11" s="74">
        <v>328500</v>
      </c>
      <c r="BT11" s="35">
        <f>+BS11*0.19</f>
        <v>62415</v>
      </c>
      <c r="BU11" s="75">
        <f>+BS11*1.19</f>
        <v>390915</v>
      </c>
      <c r="BV11" s="75">
        <f>+F11*BU11</f>
        <v>5081895</v>
      </c>
      <c r="BW11" s="25" t="s">
        <v>428</v>
      </c>
      <c r="BX11" s="24" t="s">
        <v>474</v>
      </c>
      <c r="BY11" s="24" t="s">
        <v>594</v>
      </c>
      <c r="BZ11" s="24"/>
      <c r="CA11" s="24" t="s">
        <v>242</v>
      </c>
      <c r="CB11" s="40">
        <v>297000</v>
      </c>
      <c r="CC11" s="40">
        <f>+CB11*0.19</f>
        <v>56430</v>
      </c>
      <c r="CD11" s="40">
        <f>+CB11*1.19</f>
        <v>353430</v>
      </c>
      <c r="CE11" s="40">
        <f>+F11*CD11</f>
        <v>4594590</v>
      </c>
      <c r="CF11" s="24" t="s">
        <v>199</v>
      </c>
      <c r="CG11" s="24" t="s">
        <v>328</v>
      </c>
      <c r="CH11" s="24" t="s">
        <v>594</v>
      </c>
      <c r="CI11" s="24"/>
    </row>
    <row r="12" spans="1:87" x14ac:dyDescent="0.25">
      <c r="A12" s="18"/>
      <c r="B12" s="18"/>
      <c r="C12" s="21" t="s">
        <v>181</v>
      </c>
      <c r="D12" s="18"/>
      <c r="E12" s="19"/>
      <c r="F12" s="18"/>
      <c r="G12" s="18"/>
      <c r="H12" s="18"/>
      <c r="I12" s="18"/>
      <c r="J12" s="18"/>
      <c r="K12" s="79">
        <f>SUM(K10:K11)</f>
        <v>7925400</v>
      </c>
      <c r="L12" s="18"/>
      <c r="M12" s="18"/>
      <c r="N12" s="18"/>
      <c r="O12" s="18"/>
      <c r="P12" s="18"/>
      <c r="Q12" s="20"/>
      <c r="R12" s="20"/>
      <c r="S12" s="20"/>
      <c r="T12" s="36">
        <f>SUM(T10:T11)</f>
        <v>14644140</v>
      </c>
      <c r="AC12" s="51">
        <f>SUM(AC10:AC11)</f>
        <v>7217350</v>
      </c>
      <c r="AU12" s="53">
        <f>SUM(AU10:AU11)</f>
        <v>7686210</v>
      </c>
      <c r="BD12" s="53">
        <f>SUM(BD10:BD11)</f>
        <v>7776650</v>
      </c>
      <c r="BM12" s="53">
        <f>SUM(BM10:BM11)</f>
        <v>8806000</v>
      </c>
      <c r="CE12" s="53">
        <f>SUM(CE10:CE11)</f>
        <v>7855190</v>
      </c>
    </row>
    <row r="13" spans="1:87" x14ac:dyDescent="0.25">
      <c r="A13" s="18"/>
      <c r="B13" s="18"/>
      <c r="C13" s="18"/>
      <c r="D13" s="18"/>
      <c r="E13" s="19"/>
      <c r="F13" s="18"/>
      <c r="G13" s="18"/>
      <c r="H13" s="18"/>
      <c r="I13" s="18"/>
      <c r="J13" s="18"/>
      <c r="K13" s="18"/>
      <c r="L13" s="18"/>
      <c r="M13" s="18"/>
      <c r="N13" s="18"/>
      <c r="O13" s="18"/>
      <c r="P13" s="18"/>
      <c r="Q13" s="20"/>
      <c r="R13" s="20"/>
      <c r="S13" s="20"/>
      <c r="T13" s="18"/>
    </row>
    <row r="14" spans="1:87" x14ac:dyDescent="0.25">
      <c r="A14" s="18"/>
      <c r="B14" s="18"/>
      <c r="C14" s="18"/>
      <c r="D14" s="18"/>
      <c r="E14" s="19"/>
      <c r="F14" s="18"/>
      <c r="G14" s="18"/>
      <c r="H14" s="18"/>
      <c r="I14" s="18"/>
      <c r="J14" s="18"/>
      <c r="K14" s="18"/>
      <c r="L14" s="18"/>
      <c r="M14" s="18"/>
      <c r="N14" s="18"/>
      <c r="O14" s="18"/>
      <c r="P14" s="18"/>
      <c r="Q14" s="20"/>
      <c r="R14" s="20"/>
      <c r="S14" s="20"/>
      <c r="T14" s="18"/>
    </row>
    <row r="15" spans="1:87" x14ac:dyDescent="0.25">
      <c r="A15" s="18"/>
      <c r="B15" s="18"/>
      <c r="C15" s="18"/>
      <c r="D15" s="18"/>
      <c r="E15" s="19"/>
      <c r="F15" s="18"/>
      <c r="G15" s="18"/>
      <c r="H15" s="18"/>
      <c r="I15" s="18"/>
      <c r="J15" s="18"/>
      <c r="K15" s="18"/>
      <c r="L15" s="18"/>
      <c r="M15" s="18"/>
      <c r="N15" s="18"/>
      <c r="O15" s="18"/>
      <c r="P15" s="18"/>
      <c r="Q15" s="20"/>
      <c r="R15" s="20"/>
      <c r="S15" s="20"/>
      <c r="T15" s="18"/>
    </row>
    <row r="16" spans="1:87" ht="69.75" customHeight="1" x14ac:dyDescent="0.25">
      <c r="A16" s="91" t="s">
        <v>602</v>
      </c>
      <c r="B16" s="91"/>
      <c r="C16" s="91"/>
      <c r="D16" s="91"/>
      <c r="E16" s="91"/>
      <c r="F16" s="91"/>
      <c r="G16" s="91"/>
      <c r="H16" s="91"/>
      <c r="I16" s="91"/>
      <c r="J16" s="91"/>
    </row>
  </sheetData>
  <mergeCells count="15">
    <mergeCell ref="A1:T1"/>
    <mergeCell ref="A2:T2"/>
    <mergeCell ref="A3:T3"/>
    <mergeCell ref="A4:T4"/>
    <mergeCell ref="A5:T5"/>
    <mergeCell ref="AQ8:AY8"/>
    <mergeCell ref="AZ8:BH8"/>
    <mergeCell ref="BI8:BQ8"/>
    <mergeCell ref="BR8:BZ8"/>
    <mergeCell ref="CA8:CI8"/>
    <mergeCell ref="A16:J16"/>
    <mergeCell ref="G8:O8"/>
    <mergeCell ref="P8:X8"/>
    <mergeCell ref="Y8:AG8"/>
    <mergeCell ref="AH8:AP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ÍTEM 1 - ARTES VISUALES</vt:lpstr>
      <vt:lpstr>ÍTEM 2- ESCUELA DE ESPAÑOL</vt:lpstr>
      <vt:lpstr>ÍTEM 3 - CRIE</vt:lpstr>
      <vt:lpstr>ÍTEM 4 - FILOSOFÍA </vt:lpstr>
      <vt:lpstr>ÍTEM 5 - AUDIOVISUALES </vt:lpstr>
      <vt:lpstr>ÍTEM 6 - PLANEACIÓN</vt:lpstr>
      <vt:lpstr>ÍTEM 7 - CIENCIAS AMBIENTALES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dcterms:created xsi:type="dcterms:W3CDTF">2017-09-22T20:23:14Z</dcterms:created>
  <dcterms:modified xsi:type="dcterms:W3CDTF">2017-11-03T19:57:10Z</dcterms:modified>
</cp:coreProperties>
</file>