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Usuario\Documents\UTP\3. PROYECTOS\2021\PROCESO LICITATORIO\2. INTERVENTORIA\INVITACION PUBLICA -2-2021\"/>
    </mc:Choice>
  </mc:AlternateContent>
  <xr:revisionPtr revIDLastSave="0" documentId="13_ncr:1_{3C9A4006-64C2-4945-9F36-7DAE2DC798AD}" xr6:coauthVersionLast="46" xr6:coauthVersionMax="46" xr10:uidLastSave="{00000000-0000-0000-0000-000000000000}"/>
  <bookViews>
    <workbookView xWindow="-108" yWindow="-108" windowWidth="23256" windowHeight="12576" tabRatio="916" firstSheet="3" activeTab="3" xr2:uid="{00000000-000D-0000-FFFF-FFFF00000000}"/>
  </bookViews>
  <sheets>
    <sheet name="ANÁLISIS M.O" sheetId="29" state="hidden" r:id="rId1"/>
    <sheet name="M.O 2019" sheetId="25" state="hidden" r:id="rId2"/>
    <sheet name="Areas" sheetId="1" state="hidden" r:id="rId3"/>
    <sheet name="formato 8" sheetId="48" r:id="rId4"/>
    <sheet name="formato 9" sheetId="41" r:id="rId5"/>
    <sheet name="Cant. Ref_C" sheetId="7" state="hidden" r:id="rId6"/>
    <sheet name="MAT_ELECT" sheetId="37" state="hidden" r:id="rId7"/>
  </sheets>
  <externalReferences>
    <externalReference r:id="rId8"/>
    <externalReference r:id="rId9"/>
    <externalReference r:id="rId10"/>
  </externalReferences>
  <definedNames>
    <definedName name="\b">#REF!</definedName>
    <definedName name="\c">#REF!</definedName>
    <definedName name="\e">#REF!</definedName>
    <definedName name="\i">#REF!</definedName>
    <definedName name="\m">#REF!</definedName>
    <definedName name="\r">#REF!</definedName>
    <definedName name="\t">#REF!</definedName>
    <definedName name="\x">#REF!</definedName>
    <definedName name="\z">#REF!</definedName>
    <definedName name="_________________________________apu1">#REF!</definedName>
    <definedName name="________________________________apu1">#REF!</definedName>
    <definedName name="_______________________________apu1">#REF!</definedName>
    <definedName name="______________________________apu1">#REF!</definedName>
    <definedName name="____________________________apu1">#REF!</definedName>
    <definedName name="___________________________apu1">#REF!</definedName>
    <definedName name="__________________________apu1">#REF!</definedName>
    <definedName name="_________________________apu1">#REF!</definedName>
    <definedName name="________________________apu1">#REF!</definedName>
    <definedName name="_______________________apu1">#REF!</definedName>
    <definedName name="_____________________apu1">#REF!</definedName>
    <definedName name="____________________apu1">#REF!</definedName>
    <definedName name="___________________apu1">#REF!</definedName>
    <definedName name="__________________apu1">#REF!</definedName>
    <definedName name="_________________apu1">#REF!</definedName>
    <definedName name="________________apu1">#REF!</definedName>
    <definedName name="_______________apu1">#REF!</definedName>
    <definedName name="______________apu1">#REF!</definedName>
    <definedName name="_____________apu1">#REF!</definedName>
    <definedName name="____________apu1">#REF!</definedName>
    <definedName name="___________apu1">#REF!</definedName>
    <definedName name="__________apu1">#REF!</definedName>
    <definedName name="_________apu1">#REF!</definedName>
    <definedName name="________apu1">#REF!</definedName>
    <definedName name="_______apu1">#REF!</definedName>
    <definedName name="______apu1">#REF!</definedName>
    <definedName name="_____apu1">#REF!</definedName>
    <definedName name="____apu1">#REF!</definedName>
    <definedName name="___apu1">#REF!</definedName>
    <definedName name="__apu1">#REF!</definedName>
    <definedName name="_apu1">#REF!</definedName>
    <definedName name="_xlnm._FilterDatabase" localSheetId="6" hidden="1">MAT_ELECT!$C$5:$K$12</definedName>
    <definedName name="_Key1">#REF!</definedName>
    <definedName name="_Sort">#REF!</definedName>
    <definedName name="a" localSheetId="6">#REF!</definedName>
    <definedName name="a">#REF!</definedName>
    <definedName name="Accesorios_Galvanizados" localSheetId="6">'[1]Hoja de Unitarios de Obra'!#REF!</definedName>
    <definedName name="Accesorios_Galvanizados">#REF!</definedName>
    <definedName name="ACERO">#REF!</definedName>
    <definedName name="Acero_Figurado_en_Obra" localSheetId="6">'[1]Hoja de Unitarios de Obra'!#REF!</definedName>
    <definedName name="Acero_Figurado_en_Obra">#REF!</definedName>
    <definedName name="Acero_Para_Transferencias" localSheetId="6">'[1]Hoja de Unitarios de Obra'!#REF!</definedName>
    <definedName name="Acero_Para_Transferencias">#REF!</definedName>
    <definedName name="adfasdfsa">#REF!</definedName>
    <definedName name="adfasfadfa">#REF!</definedName>
    <definedName name="ADMON">#REF!</definedName>
    <definedName name="adsfadsfasdfafdasfdasfd">#REF!</definedName>
    <definedName name="adsfadsfasfasdfasfdasdfadsfdsafdsa">#REF!</definedName>
    <definedName name="afdaffaf">#REF!</definedName>
    <definedName name="ALAMBRE">#REF!</definedName>
    <definedName name="Analis">#REF!</definedName>
    <definedName name="ANALISIS" localSheetId="6">#REF!</definedName>
    <definedName name="ANALISIS">#REF!</definedName>
    <definedName name="ANALISIS_UNITARIOS" localSheetId="6">#REF!</definedName>
    <definedName name="ANALISIS_UNITARIOS">#REF!</definedName>
    <definedName name="ANDENESV">#REF!</definedName>
    <definedName name="Andres123">#REF!</definedName>
    <definedName name="apu">#REF!</definedName>
    <definedName name="APUS">#REF!</definedName>
    <definedName name="APUSG">#REF!</definedName>
    <definedName name="ARENA">#REF!</definedName>
    <definedName name="ARTICULO">#REF!</definedName>
    <definedName name="asdfadsfadsfafda">#REF!</definedName>
    <definedName name="asdfasdf">#REF!</definedName>
    <definedName name="AYU">#REF!</definedName>
    <definedName name="b">#REF!</definedName>
    <definedName name="bas" localSheetId="6">#REF!</definedName>
    <definedName name="bas">#REF!</definedName>
    <definedName name="BASE">#REF!</definedName>
    <definedName name="Base_datos_IM" localSheetId="6">#REF!</definedName>
    <definedName name="Base_datos_IM">#REF!</definedName>
    <definedName name="_xlnm.Database">#REF!</definedName>
    <definedName name="BASEGRAV">#REF!</definedName>
    <definedName name="BORDE1" localSheetId="6">#REF!</definedName>
    <definedName name="BORDE1">#REF!</definedName>
    <definedName name="BORDE2" localSheetId="6">#REF!</definedName>
    <definedName name="BORDE2">#REF!</definedName>
    <definedName name="BORDE3" localSheetId="6">#REF!</definedName>
    <definedName name="BORDE3">#REF!</definedName>
    <definedName name="BuiltIn_Print_Area">NA()</definedName>
    <definedName name="BuiltIn_Print_Titles">NA()</definedName>
    <definedName name="CANGURO">#REF!</definedName>
    <definedName name="CANT.HS">#REF!</definedName>
    <definedName name="catorce">#REF!</definedName>
    <definedName name="CEMENTO">#REF!</definedName>
    <definedName name="Cemento_Gris" localSheetId="6">'[1]Hoja de Unitarios de Obra'!#REF!</definedName>
    <definedName name="Cemento_Gris">#REF!</definedName>
    <definedName name="cesped">#REF!</definedName>
    <definedName name="cinco">#REF!</definedName>
    <definedName name="CompanyAddress" localSheetId="0">#REF!</definedName>
    <definedName name="CompanyAddress">#REF!</definedName>
    <definedName name="CompanyCity" localSheetId="0">#REF!</definedName>
    <definedName name="CompanyCity">#REF!</definedName>
    <definedName name="CompanyContactsHeader" localSheetId="0">#REF!</definedName>
    <definedName name="CompanyContactsHeader">#REF!</definedName>
    <definedName name="CompanyCountry" localSheetId="0">#REF!</definedName>
    <definedName name="CompanyCountry">#REF!</definedName>
    <definedName name="CompanyName" localSheetId="0">#REF!</definedName>
    <definedName name="CompanyName">#REF!</definedName>
    <definedName name="CompanyState" localSheetId="0">#REF!</definedName>
    <definedName name="CompanyState">#REF!</definedName>
    <definedName name="CompanyZip" localSheetId="0">#REF!</definedName>
    <definedName name="CompanyZip">#REF!</definedName>
    <definedName name="COMPRE">#REF!</definedName>
    <definedName name="CONCRETO25">#REF!</definedName>
    <definedName name="Concreto2500v">#REF!</definedName>
    <definedName name="CONCRETO3">#REF!</definedName>
    <definedName name="concreto5">#REF!</definedName>
    <definedName name="Concreto5500v">#REF!</definedName>
    <definedName name="concretomuro">#REF!</definedName>
    <definedName name="_xlnm.Criteria">#REF!</definedName>
    <definedName name="Criterios_IM" localSheetId="6">#REF!</definedName>
    <definedName name="Criterios_IM">#REF!</definedName>
    <definedName name="Cronograma">#REF!</definedName>
    <definedName name="CUAD">#REF!</definedName>
    <definedName name="cuadro">#REF!</definedName>
    <definedName name="cuatro">#REF!</definedName>
    <definedName name="curva">"Chart 11"</definedName>
    <definedName name="DataDisplayed">"Ejemplo"</definedName>
    <definedName name="dd" localSheetId="6">#REF!</definedName>
    <definedName name="dd">#REF!</definedName>
    <definedName name="DEMOLICIONANDEN">#REF!</definedName>
    <definedName name="demolicionladrillo">#REF!</definedName>
    <definedName name="DEMOLICIONMURO">#REF!</definedName>
    <definedName name="demolicionpav">#REF!</definedName>
    <definedName name="descripcion2">#REF!</definedName>
    <definedName name="dfasfdasdfadsfasdfas">#REF!</definedName>
    <definedName name="DGBXGHSTHST">#REF!</definedName>
    <definedName name="DIA">#REF!</definedName>
    <definedName name="diecinueve">#REF!</definedName>
    <definedName name="dieciocho">#REF!</definedName>
    <definedName name="dieciseis">#REF!</definedName>
    <definedName name="diecisiete">#REF!</definedName>
    <definedName name="diez">#REF!</definedName>
    <definedName name="doce">#REF!</definedName>
    <definedName name="dos">#REF!</definedName>
    <definedName name="Equipo">[2]Equipo!$A$1:$A$48</definedName>
    <definedName name="espejo">#REF!</definedName>
    <definedName name="ESTACA">#REF!</definedName>
    <definedName name="excavaconglomerado">#REF!</definedName>
    <definedName name="EXCAVAMANOV">#REF!</definedName>
    <definedName name="EXCAVAMAQUINAV">#REF!</definedName>
    <definedName name="EXCAVATIERRA">#REF!</definedName>
    <definedName name="EXPL">#REF!</definedName>
    <definedName name="filtrov">#REF!</definedName>
    <definedName name="FORMA">#REF!</definedName>
    <definedName name="GALON">#REF!</definedName>
    <definedName name="GEO">#REF!</definedName>
    <definedName name="Google_Sheet_Link_1000021950" hidden="1">PB_D14</definedName>
    <definedName name="Google_Sheet_Link_1001063113" hidden="1">PB_D546</definedName>
    <definedName name="Google_Sheet_Link_1001274651" hidden="1">PB_D898</definedName>
    <definedName name="Google_Sheet_Link_1001346798" hidden="1">PB_D1375</definedName>
    <definedName name="Google_Sheet_Link_1001622516" hidden="1">PB_D1506</definedName>
    <definedName name="Google_Sheet_Link_1002540049" hidden="1">PB_D890</definedName>
    <definedName name="Google_Sheet_Link_100274217" hidden="1">PB_D870</definedName>
    <definedName name="Google_Sheet_Link_1003495571" hidden="1">PB_D160</definedName>
    <definedName name="Google_Sheet_Link_1004359209" hidden="1">PB_D865</definedName>
    <definedName name="Google_Sheet_Link_1004655371" hidden="1">PB_D133</definedName>
    <definedName name="Google_Sheet_Link_1005118301" hidden="1">PB_D870</definedName>
    <definedName name="Google_Sheet_Link_1005822685" hidden="1">PB_D123</definedName>
    <definedName name="Google_Sheet_Link_1005946065" hidden="1">PB_D592</definedName>
    <definedName name="Google_Sheet_Link_1006369457" hidden="1">PB_D641</definedName>
    <definedName name="Google_Sheet_Link_1006417911" hidden="1">PB_D529</definedName>
    <definedName name="Google_Sheet_Link_1006858664" hidden="1">PB_D1585</definedName>
    <definedName name="Google_Sheet_Link_1007129607" hidden="1">PB_D829</definedName>
    <definedName name="Google_Sheet_Link_1007201665" hidden="1">PB_D869</definedName>
    <definedName name="Google_Sheet_Link_1007356522" hidden="1">PB_D86</definedName>
    <definedName name="Google_Sheet_Link_1008263683" hidden="1">PB_D95</definedName>
    <definedName name="Google_Sheet_Link_1008277542" hidden="1">PB_D410</definedName>
    <definedName name="Google_Sheet_Link_1008788679" hidden="1">PB_D206</definedName>
    <definedName name="Google_Sheet_Link_1009375063" hidden="1">PB_D87</definedName>
    <definedName name="Google_Sheet_Link_1009491754" hidden="1">PB_D63</definedName>
    <definedName name="Google_Sheet_Link_1010948129" hidden="1">PB_D1326</definedName>
    <definedName name="Google_Sheet_Link_1011188709" hidden="1">PB_D12</definedName>
    <definedName name="Google_Sheet_Link_1011194507" hidden="1">PB_D831</definedName>
    <definedName name="Google_Sheet_Link_1012070151" hidden="1">PB_D63</definedName>
    <definedName name="Google_Sheet_Link_1012110165" hidden="1">PB_D817</definedName>
    <definedName name="Google_Sheet_Link_1012467399" hidden="1">PB_D137</definedName>
    <definedName name="Google_Sheet_Link_1013646104" hidden="1">PB_D29</definedName>
    <definedName name="Google_Sheet_Link_1014415837" hidden="1">PB_D1128</definedName>
    <definedName name="Google_Sheet_Link_1015201836" hidden="1">PB_D870</definedName>
    <definedName name="Google_Sheet_Link_1015585377" hidden="1">PB_D865</definedName>
    <definedName name="Google_Sheet_Link_1015913346" hidden="1">PB_D1340</definedName>
    <definedName name="Google_Sheet_Link_1016123953" hidden="1">PB_D908</definedName>
    <definedName name="Google_Sheet_Link_1017072599" hidden="1">PB_D621</definedName>
    <definedName name="Google_Sheet_Link_1018655696" hidden="1">PB_D1517</definedName>
    <definedName name="Google_Sheet_Link_1018665336" hidden="1">PB_D216</definedName>
    <definedName name="Google_Sheet_Link_1018998680" hidden="1">PB_D79</definedName>
    <definedName name="Google_Sheet_Link_1020039286" hidden="1">PB_D216</definedName>
    <definedName name="Google_Sheet_Link_102013219" hidden="1">PB_D865</definedName>
    <definedName name="Google_Sheet_Link_1020373353" hidden="1">PB_D946</definedName>
    <definedName name="Google_Sheet_Link_102290408" hidden="1">PB_D94</definedName>
    <definedName name="Google_Sheet_Link_1023685327" hidden="1">PB_D462</definedName>
    <definedName name="Google_Sheet_Link_1023855282" hidden="1">PB_D75</definedName>
    <definedName name="Google_Sheet_Link_1024641470" hidden="1">PB_D123</definedName>
    <definedName name="Google_Sheet_Link_1024708869" hidden="1">PB_D384</definedName>
    <definedName name="Google_Sheet_Link_1024783553" hidden="1">PB_D861</definedName>
    <definedName name="Google_Sheet_Link_1024866446" hidden="1">PB_D1029</definedName>
    <definedName name="Google_Sheet_Link_1025425962" hidden="1">PB_D86</definedName>
    <definedName name="Google_Sheet_Link_1025856215" hidden="1">PB_D213</definedName>
    <definedName name="Google_Sheet_Link_1026543814" hidden="1">PB_D123</definedName>
    <definedName name="Google_Sheet_Link_1026860501" hidden="1">PB_D115</definedName>
    <definedName name="Google_Sheet_Link_102736705" hidden="1">PB_D1336</definedName>
    <definedName name="Google_Sheet_Link_1029799027" hidden="1">PB_D47</definedName>
    <definedName name="Google_Sheet_Link_1030152008" hidden="1">PB_D123</definedName>
    <definedName name="Google_Sheet_Link_1030258526" hidden="1">PB_D63</definedName>
    <definedName name="Google_Sheet_Link_1030585774" hidden="1">PB_D827</definedName>
    <definedName name="Google_Sheet_Link_1030641352" hidden="1">PB_D95</definedName>
    <definedName name="Google_Sheet_Link_1030814998" hidden="1">PB_D865</definedName>
    <definedName name="Google_Sheet_Link_1031512006" hidden="1">PB_D106</definedName>
    <definedName name="Google_Sheet_Link_103175997" hidden="1">PB_D829</definedName>
    <definedName name="Google_Sheet_Link_1031857217" hidden="1">PB_D225</definedName>
    <definedName name="Google_Sheet_Link_1032218540" hidden="1">PB_D831</definedName>
    <definedName name="Google_Sheet_Link_1032433530" hidden="1">PB_D817</definedName>
    <definedName name="Google_Sheet_Link_103260250" hidden="1">PB_D123</definedName>
    <definedName name="Google_Sheet_Link_1034120019" hidden="1">PB_D160</definedName>
    <definedName name="Google_Sheet_Link_1034819849" hidden="1">PB_D133</definedName>
    <definedName name="Google_Sheet_Link_1035130089" hidden="1">PB_D869</definedName>
    <definedName name="Google_Sheet_Link_1036801342" hidden="1">PB_D160</definedName>
    <definedName name="Google_Sheet_Link_1038241760" hidden="1">PB_D829</definedName>
    <definedName name="Google_Sheet_Link_1039054596" hidden="1">PB_D160</definedName>
    <definedName name="Google_Sheet_Link_1039232164" hidden="1">PB_D818</definedName>
    <definedName name="Google_Sheet_Link_1039790666" hidden="1">PB_D623</definedName>
    <definedName name="Google_Sheet_Link_1040886273" hidden="1">PB_D27</definedName>
    <definedName name="Google_Sheet_Link_1041390790" hidden="1">PB_D134</definedName>
    <definedName name="Google_Sheet_Link_1041734409" hidden="1">PB_D1586</definedName>
    <definedName name="Google_Sheet_Link_1041857968" hidden="1">PB_D817</definedName>
    <definedName name="Google_Sheet_Link_1042037973" hidden="1">PB_D342</definedName>
    <definedName name="Google_Sheet_Link_1043781287" hidden="1">PB_D204</definedName>
    <definedName name="Google_Sheet_Link_1044176161" hidden="1">PB_D243</definedName>
    <definedName name="Google_Sheet_Link_1045296484" hidden="1">PB_D882</definedName>
    <definedName name="Google_Sheet_Link_1045334092" hidden="1">PB_D861</definedName>
    <definedName name="Google_Sheet_Link_10462190" hidden="1">PB_D817</definedName>
    <definedName name="Google_Sheet_Link_1046401227" hidden="1">PB_D820</definedName>
    <definedName name="Google_Sheet_Link_1047293946" hidden="1">PB_D1412</definedName>
    <definedName name="Google_Sheet_Link_1047327949" hidden="1">PB_D547</definedName>
    <definedName name="Google_Sheet_Link_1047489765" hidden="1">PB_D258</definedName>
    <definedName name="Google_Sheet_Link_1047625456" hidden="1">PB_D500</definedName>
    <definedName name="Google_Sheet_Link_1048716315" hidden="1">PB_D95</definedName>
    <definedName name="Google_Sheet_Link_1051760275" hidden="1">PB_D64</definedName>
    <definedName name="Google_Sheet_Link_1051789810" hidden="1">PB_D1330</definedName>
    <definedName name="Google_Sheet_Link_1051862729" hidden="1">PB_D829</definedName>
    <definedName name="Google_Sheet_Link_1052358340" hidden="1">PB_D19</definedName>
    <definedName name="Google_Sheet_Link_1052584430" hidden="1">PB_D1268</definedName>
    <definedName name="Google_Sheet_Link_1052655554" hidden="1">PB_D1422</definedName>
    <definedName name="Google_Sheet_Link_1052967131" hidden="1">PB_D17</definedName>
    <definedName name="Google_Sheet_Link_1053693982" hidden="1">PB_D87</definedName>
    <definedName name="Google_Sheet_Link_1053731421" hidden="1">PB_D829</definedName>
    <definedName name="Google_Sheet_Link_105446957" hidden="1">PB_D76</definedName>
    <definedName name="Google_Sheet_Link_1054667631" hidden="1">PB_D76</definedName>
    <definedName name="Google_Sheet_Link_105470477" hidden="1">PB_D75</definedName>
    <definedName name="Google_Sheet_Link_105488623" hidden="1">PB_D106</definedName>
    <definedName name="Google_Sheet_Link_105500163" hidden="1">PB_D115</definedName>
    <definedName name="Google_Sheet_Link_1055040543" hidden="1">PB_D870</definedName>
    <definedName name="Google_Sheet_Link_1055328008" hidden="1">PB_1589</definedName>
    <definedName name="Google_Sheet_Link_1056958045" hidden="1">PB_D654A</definedName>
    <definedName name="Google_Sheet_Link_1056967322" hidden="1">PB_D155</definedName>
    <definedName name="Google_Sheet_Link_1058581717" hidden="1">PB_D1418</definedName>
    <definedName name="Google_Sheet_Link_105911102" hidden="1">PB_D831</definedName>
    <definedName name="Google_Sheet_Link_1061391911" hidden="1">PB_D409</definedName>
    <definedName name="Google_Sheet_Link_1061673067" hidden="1">PB_D1422</definedName>
    <definedName name="Google_Sheet_Link_1062292471" hidden="1">PB_D1565</definedName>
    <definedName name="Google_Sheet_Link_1062297470" hidden="1">PB_D424</definedName>
    <definedName name="Google_Sheet_Link_1062323895" hidden="1">PB_D829</definedName>
    <definedName name="Google_Sheet_Link_1063080228" hidden="1">PB_D898</definedName>
    <definedName name="Google_Sheet_Link_1063292620" hidden="1">PB_D1126</definedName>
    <definedName name="Google_Sheet_Link_1063854350" hidden="1">PB_D1385</definedName>
    <definedName name="Google_Sheet_Link_1064260483" hidden="1">PB_D1027</definedName>
    <definedName name="Google_Sheet_Link_1064303793" hidden="1">PB_D831</definedName>
    <definedName name="Google_Sheet_Link_1064460790" hidden="1">PB_D160</definedName>
    <definedName name="Google_Sheet_Link_1065380941" hidden="1">PB_D1384</definedName>
    <definedName name="Google_Sheet_Link_1065638417" hidden="1">PB_D556</definedName>
    <definedName name="Google_Sheet_Link_1065693033" hidden="1">PB_D867</definedName>
    <definedName name="Google_Sheet_Link_1067376220" hidden="1">PB_D1412</definedName>
    <definedName name="Google_Sheet_Link_1067396299" hidden="1">PB_D1564</definedName>
    <definedName name="Google_Sheet_Link_106938241" hidden="1">PB_D865</definedName>
    <definedName name="Google_Sheet_Link_1069581642" hidden="1">PB_D94</definedName>
    <definedName name="Google_Sheet_Link_1070266724" hidden="1">PB_D990</definedName>
    <definedName name="Google_Sheet_Link_1070500734" hidden="1">PB_D1267</definedName>
    <definedName name="Google_Sheet_Link_1070579762" hidden="1">PB_D831</definedName>
    <definedName name="Google_Sheet_Link_1071307360" hidden="1">PB_D915</definedName>
    <definedName name="Google_Sheet_Link_107179338" hidden="1">PB_D1114</definedName>
    <definedName name="Google_Sheet_Link_1071810021" hidden="1">PB_D865</definedName>
    <definedName name="Google_Sheet_Link_1071980010" hidden="1">PB_D557</definedName>
    <definedName name="Google_Sheet_Link_1072420013" hidden="1">PB_D181</definedName>
    <definedName name="Google_Sheet_Link_1072555710" hidden="1">PB_D1353</definedName>
    <definedName name="Google_Sheet_Link_1073767525" hidden="1">PB_D93</definedName>
    <definedName name="Google_Sheet_Link_1074195168" hidden="1">PB_D1102</definedName>
    <definedName name="Google_Sheet_Link_1074329298" hidden="1">PB_D288</definedName>
    <definedName name="Google_Sheet_Link_1074521379" hidden="1">PB_D818</definedName>
    <definedName name="Google_Sheet_Link_1075399948" hidden="1">PB_D829</definedName>
    <definedName name="Google_Sheet_Link_1076844002" hidden="1">PB_D133</definedName>
    <definedName name="Google_Sheet_Link_1076951223" hidden="1">PB_D94</definedName>
    <definedName name="Google_Sheet_Link_1077049812" hidden="1">PB_D428</definedName>
    <definedName name="Google_Sheet_Link_1077727194" hidden="1">PB_D818</definedName>
    <definedName name="Google_Sheet_Link_1077950859" hidden="1">PB_D96</definedName>
    <definedName name="Google_Sheet_Link_107924828" hidden="1">PB_D417</definedName>
    <definedName name="Google_Sheet_Link_107933819" hidden="1">PB_D1077</definedName>
    <definedName name="Google_Sheet_Link_1080263878" hidden="1">PB_D829</definedName>
    <definedName name="Google_Sheet_Link_1080748317" hidden="1">PB_D145</definedName>
    <definedName name="Google_Sheet_Link_1080832418" hidden="1">PB_D166</definedName>
    <definedName name="Google_Sheet_Link_1081831242" hidden="1">PB_D87</definedName>
    <definedName name="Google_Sheet_Link_1083423139" hidden="1">PB_D820</definedName>
    <definedName name="Google_Sheet_Link_1084032335" hidden="1">PB_D306</definedName>
    <definedName name="Google_Sheet_Link_1084151999" hidden="1">PB_D19</definedName>
    <definedName name="Google_Sheet_Link_1084428594" hidden="1">PB_D1119</definedName>
    <definedName name="Google_Sheet_Link_1084755637" hidden="1">PB_D9</definedName>
    <definedName name="Google_Sheet_Link_1085225757" hidden="1">PB_D964</definedName>
    <definedName name="Google_Sheet_Link_1088035778" hidden="1">PB_D947</definedName>
    <definedName name="Google_Sheet_Link_1088095414" hidden="1">PB_D868</definedName>
    <definedName name="Google_Sheet_Link_1091210055" hidden="1">PB_D1585</definedName>
    <definedName name="Google_Sheet_Link_1091552079" hidden="1">PB_D95</definedName>
    <definedName name="Google_Sheet_Link_1092527294" hidden="1">PB_D1203</definedName>
    <definedName name="Google_Sheet_Link_1092973336" hidden="1">PB_D876</definedName>
    <definedName name="Google_Sheet_Link_109311388" hidden="1">PB_D115</definedName>
    <definedName name="Google_Sheet_Link_1093161610" hidden="1">PB_D1360</definedName>
    <definedName name="Google_Sheet_Link_1093265587" hidden="1">PB_D869</definedName>
    <definedName name="Google_Sheet_Link_1095300258" hidden="1">PB_D882</definedName>
    <definedName name="Google_Sheet_Link_1095572634" hidden="1">PB_D933</definedName>
    <definedName name="Google_Sheet_Link_109646917" hidden="1">PB_D818</definedName>
    <definedName name="Google_Sheet_Link_1096492693" hidden="1">PB_D1342</definedName>
    <definedName name="Google_Sheet_Link_1096525219" hidden="1">PB_D1189</definedName>
    <definedName name="Google_Sheet_Link_1096687702" hidden="1">PB_D1347</definedName>
    <definedName name="Google_Sheet_Link_1098029048" hidden="1">PB_D87</definedName>
    <definedName name="Google_Sheet_Link_1098150090" hidden="1">PB_D1389</definedName>
    <definedName name="Google_Sheet_Link_1098952860" hidden="1">PB_D106</definedName>
    <definedName name="Google_Sheet_Link_109928600" hidden="1">PB_D279</definedName>
    <definedName name="Google_Sheet_Link_1100308559" hidden="1">PB_D95</definedName>
    <definedName name="Google_Sheet_Link_1100407368" hidden="1">PB_D622</definedName>
    <definedName name="Google_Sheet_Link_1100958006" hidden="1">PB_D858</definedName>
    <definedName name="Google_Sheet_Link_1101037308" hidden="1">PB_D865</definedName>
    <definedName name="Google_Sheet_Link_1101192395" hidden="1">PB_D655A</definedName>
    <definedName name="Google_Sheet_Link_1102197720" hidden="1">PB_D589</definedName>
    <definedName name="Google_Sheet_Link_1102313194" hidden="1">PB_D93</definedName>
    <definedName name="Google_Sheet_Link_1103037047" hidden="1">PB_D882</definedName>
    <definedName name="Google_Sheet_Link_1103151909" hidden="1">PB_D828</definedName>
    <definedName name="Google_Sheet_Link_1103195474" hidden="1">PB_D1348</definedName>
    <definedName name="Google_Sheet_Link_1104505931" hidden="1">PB_D76</definedName>
    <definedName name="Google_Sheet_Link_1104704109" hidden="1">PB_D94</definedName>
    <definedName name="Google_Sheet_Link_1106225899" hidden="1">PB_D1238</definedName>
    <definedName name="Google_Sheet_Link_110678864" hidden="1">PB_D91</definedName>
    <definedName name="Google_Sheet_Link_1106990434" hidden="1">PB_D1148</definedName>
    <definedName name="Google_Sheet_Link_110749228" hidden="1">PB_D433</definedName>
    <definedName name="Google_Sheet_Link_1108408505" hidden="1">PB_D123</definedName>
    <definedName name="Google_Sheet_Link_1109843991" hidden="1">PB_D95</definedName>
    <definedName name="Google_Sheet_Link_1110131920" hidden="1">PB_D1408</definedName>
    <definedName name="Google_Sheet_Link_1110547032" hidden="1">PB_D888</definedName>
    <definedName name="Google_Sheet_Link_11107128" hidden="1">PB_D329</definedName>
    <definedName name="Google_Sheet_Link_1111131920" hidden="1">PB_D1345</definedName>
    <definedName name="Google_Sheet_Link_1111459490" hidden="1">PB_D95</definedName>
    <definedName name="Google_Sheet_Link_1113333239" hidden="1">PB_D820</definedName>
    <definedName name="Google_Sheet_Link_1113791159" hidden="1">PB_D829</definedName>
    <definedName name="Google_Sheet_Link_1114060988" hidden="1">PB_D63</definedName>
    <definedName name="Google_Sheet_Link_1114547831" hidden="1">PB_D1056</definedName>
    <definedName name="Google_Sheet_Link_1114665152" hidden="1">PB_D181</definedName>
    <definedName name="Google_Sheet_Link_1115319453" hidden="1">PB_D1408</definedName>
    <definedName name="Google_Sheet_Link_1115890532" hidden="1">PB_D818</definedName>
    <definedName name="Google_Sheet_Link_1116103677" hidden="1">PB_D21</definedName>
    <definedName name="Google_Sheet_Link_1116759960" hidden="1">PB_D1479</definedName>
    <definedName name="Google_Sheet_Link_112021281" hidden="1">PB_D932</definedName>
    <definedName name="Google_Sheet_Link_1120266831" hidden="1">PB_D86</definedName>
    <definedName name="Google_Sheet_Link_1120289422" hidden="1">PB_D1339</definedName>
    <definedName name="Google_Sheet_Link_1121811672" hidden="1">PB_D106</definedName>
    <definedName name="Google_Sheet_Link_1123190681" hidden="1">PB_D1333</definedName>
    <definedName name="Google_Sheet_Link_1123936570" hidden="1">PB_D869</definedName>
    <definedName name="Google_Sheet_Link_1124077473" hidden="1">PB_D1110</definedName>
    <definedName name="Google_Sheet_Link_1125519708" hidden="1">PB_D155</definedName>
    <definedName name="Google_Sheet_Link_1126728040" hidden="1">PB_D820</definedName>
    <definedName name="Google_Sheet_Link_1127038106" hidden="1">PB_D18</definedName>
    <definedName name="Google_Sheet_Link_1129166975" hidden="1">PB_D858</definedName>
    <definedName name="Google_Sheet_Link_1129377628" hidden="1">PB_D885</definedName>
    <definedName name="Google_Sheet_Link_1129890688" hidden="1">PB_D21</definedName>
    <definedName name="Google_Sheet_Link_1130941905" hidden="1">PB_D1040</definedName>
    <definedName name="Google_Sheet_Link_1131504342" hidden="1">PB_D829</definedName>
    <definedName name="Google_Sheet_Link_1131652743" hidden="1">PB_D1238</definedName>
    <definedName name="Google_Sheet_Link_1131958986" hidden="1">PB_D29</definedName>
    <definedName name="Google_Sheet_Link_1132375264" hidden="1">PB_D832</definedName>
    <definedName name="Google_Sheet_Link_1132589636" hidden="1">PB_D595</definedName>
    <definedName name="Google_Sheet_Link_1132721320" hidden="1">PB_D181</definedName>
    <definedName name="Google_Sheet_Link_1132848978" hidden="1">PB_D346</definedName>
    <definedName name="Google_Sheet_Link_1133778088" hidden="1">PB_D363</definedName>
    <definedName name="Google_Sheet_Link_113483970" hidden="1">PB_D1057</definedName>
    <definedName name="Google_Sheet_Link_1135282028" hidden="1">PB_D865</definedName>
    <definedName name="Google_Sheet_Link_1135335796" hidden="1">PB_D153</definedName>
    <definedName name="Google_Sheet_Link_1135634122" hidden="1">PB_D1059</definedName>
    <definedName name="Google_Sheet_Link_1137410046" hidden="1">PB_D903</definedName>
    <definedName name="Google_Sheet_Link_1137960390" hidden="1">PB_D1141</definedName>
    <definedName name="Google_Sheet_Link_1138944756" hidden="1">PB_D95</definedName>
    <definedName name="Google_Sheet_Link_1139670914" hidden="1">PB_D432</definedName>
    <definedName name="Google_Sheet_Link_1139806006" hidden="1">PB_D160</definedName>
    <definedName name="Google_Sheet_Link_1139893981" hidden="1">PB_D622</definedName>
    <definedName name="Google_Sheet_Link_1140061568" hidden="1">PB_D818</definedName>
    <definedName name="Google_Sheet_Link_1140801315" hidden="1">PB_D63</definedName>
    <definedName name="Google_Sheet_Link_1141790923" hidden="1">PB_D87</definedName>
    <definedName name="Google_Sheet_Link_1142632148" hidden="1">PB_D963</definedName>
    <definedName name="Google_Sheet_Link_1143017244" hidden="1">PB_D829</definedName>
    <definedName name="Google_Sheet_Link_1143342022" hidden="1">PB_D1584</definedName>
    <definedName name="Google_Sheet_Link_1143751145" hidden="1">PB_D956</definedName>
    <definedName name="Google_Sheet_Link_1143929809" hidden="1">PB_D897</definedName>
    <definedName name="Google_Sheet_Link_1145218420" hidden="1">PB_D857</definedName>
    <definedName name="Google_Sheet_Link_1145546468" hidden="1">PB_D92</definedName>
    <definedName name="Google_Sheet_Link_1145811498" hidden="1">PB_D94</definedName>
    <definedName name="Google_Sheet_Link_1147212327" hidden="1">PB_D861</definedName>
    <definedName name="Google_Sheet_Link_114773117" hidden="1">PB_D858</definedName>
    <definedName name="Google_Sheet_Link_1147878463" hidden="1">PB_D555</definedName>
    <definedName name="Google_Sheet_Link_1149769447" hidden="1">PB_D160</definedName>
    <definedName name="Google_Sheet_Link_1150214805" hidden="1">PB_D1485</definedName>
    <definedName name="Google_Sheet_Link_1151226271" hidden="1">PB_D870</definedName>
    <definedName name="Google_Sheet_Link_1151582410" hidden="1">PB_D198</definedName>
    <definedName name="Google_Sheet_Link_1152295226" hidden="1">PB_D114</definedName>
    <definedName name="Google_Sheet_Link_1154171059" hidden="1">PB_D865</definedName>
    <definedName name="Google_Sheet_Link_1156004015" hidden="1">PB_D1579</definedName>
    <definedName name="Google_Sheet_Link_1156277968" hidden="1">PB_D886</definedName>
    <definedName name="Google_Sheet_Link_1156290930" hidden="1">PB_D979</definedName>
    <definedName name="Google_Sheet_Link_1157751332" hidden="1">PB_D622</definedName>
    <definedName name="Google_Sheet_Link_1160371973" hidden="1">PB_D374</definedName>
    <definedName name="Google_Sheet_Link_11612225" hidden="1">PB_D1084</definedName>
    <definedName name="Google_Sheet_Link_1161456202" hidden="1">PB_D865</definedName>
    <definedName name="Google_Sheet_Link_1161474518" hidden="1">PB_D168</definedName>
    <definedName name="Google_Sheet_Link_1162533819" hidden="1">PB_D29</definedName>
    <definedName name="Google_Sheet_Link_1163869093" hidden="1">PB_D818</definedName>
    <definedName name="Google_Sheet_Link_1164175317" hidden="1">PB_D921</definedName>
    <definedName name="Google_Sheet_Link_1165798289" hidden="1">PB_D123</definedName>
    <definedName name="Google_Sheet_Link_1166058466" hidden="1">PB_D94</definedName>
    <definedName name="Google_Sheet_Link_1166587632" hidden="1">PB_D1369</definedName>
    <definedName name="Google_Sheet_Link_1167425351" hidden="1">PB_D269</definedName>
    <definedName name="Google_Sheet_Link_1167740264" hidden="1">PB_D1383</definedName>
    <definedName name="Google_Sheet_Link_1168623706" hidden="1">PB_D77</definedName>
    <definedName name="Google_Sheet_Link_1169016929" hidden="1">PB_D622</definedName>
    <definedName name="Google_Sheet_Link_1169435309" hidden="1">PB_D86</definedName>
    <definedName name="Google_Sheet_Link_1169919210" hidden="1">PB_D1239</definedName>
    <definedName name="Google_Sheet_Link_1169932597" hidden="1">PB_D623</definedName>
    <definedName name="Google_Sheet_Link_1170483410" hidden="1">PB_D361</definedName>
    <definedName name="Google_Sheet_Link_1170772377" hidden="1">PB_D817</definedName>
    <definedName name="Google_Sheet_Link_1170962423" hidden="1">PB_D550</definedName>
    <definedName name="Google_Sheet_Link_1171472103" hidden="1">PB_1439</definedName>
    <definedName name="Google_Sheet_Link_1171609009" hidden="1">PB_D1037</definedName>
    <definedName name="Google_Sheet_Link_1171738094" hidden="1">PB_D866</definedName>
    <definedName name="Google_Sheet_Link_1172359998" hidden="1">PB_D1219</definedName>
    <definedName name="Google_Sheet_Link_1172864052" hidden="1">PB_D1519</definedName>
    <definedName name="Google_Sheet_Link_1172873985" hidden="1">PB_D1096</definedName>
    <definedName name="Google_Sheet_Link_1173869626" hidden="1">PB_D1368</definedName>
    <definedName name="Google_Sheet_Link_1174636764" hidden="1">PB_D1054</definedName>
    <definedName name="Google_Sheet_Link_1175331584" hidden="1">PB_1587</definedName>
    <definedName name="Google_Sheet_Link_1177937838" hidden="1">PB_D828</definedName>
    <definedName name="Google_Sheet_Link_1178040812" hidden="1">PB_D33</definedName>
    <definedName name="Google_Sheet_Link_1179515957" hidden="1">PB_D1416A</definedName>
    <definedName name="Google_Sheet_Link_1179581312" hidden="1">PB_D63</definedName>
    <definedName name="Google_Sheet_Link_1179610559" hidden="1">PB_D197</definedName>
    <definedName name="Google_Sheet_Link_1179734598" hidden="1">PB_D866</definedName>
    <definedName name="Google_Sheet_Link_1179930933" hidden="1">PB_D81</definedName>
    <definedName name="Google_Sheet_Link_1179974708" hidden="1">PB_D660</definedName>
    <definedName name="Google_Sheet_Link_1181984585" hidden="1">PB_D364</definedName>
    <definedName name="Google_Sheet_Link_1183547579" hidden="1">PB_D160</definedName>
    <definedName name="Google_Sheet_Link_1183842614" hidden="1">PB_D547</definedName>
    <definedName name="Google_Sheet_Link_1184287833" hidden="1">PB_D598</definedName>
    <definedName name="Google_Sheet_Link_1184869158" hidden="1">PB_D828</definedName>
    <definedName name="Google_Sheet_Link_118540294" hidden="1">PB_D1199</definedName>
    <definedName name="Google_Sheet_Link_1185927961" hidden="1">PB_D623</definedName>
    <definedName name="Google_Sheet_Link_1186295252" hidden="1">PB_D829</definedName>
    <definedName name="Google_Sheet_Link_1187200791" hidden="1">PB_D397</definedName>
    <definedName name="Google_Sheet_Link_1188711653" hidden="1">PB_D1311</definedName>
    <definedName name="Google_Sheet_Link_1189101260" hidden="1">PB_D831</definedName>
    <definedName name="Google_Sheet_Link_1189861112" hidden="1">PB_D63</definedName>
    <definedName name="Google_Sheet_Link_1189952396" hidden="1">PB_D829</definedName>
    <definedName name="Google_Sheet_Link_1190672107" hidden="1">PB_D123</definedName>
    <definedName name="Google_Sheet_Link_1191845941" hidden="1">PB_D829</definedName>
    <definedName name="Google_Sheet_Link_1192464063" hidden="1">PB_D820</definedName>
    <definedName name="Google_Sheet_Link_1193847108" hidden="1">PB_D865</definedName>
    <definedName name="Google_Sheet_Link_1194082600" hidden="1">PB_D608</definedName>
    <definedName name="Google_Sheet_Link_1194112287" hidden="1">PB_D419</definedName>
    <definedName name="Google_Sheet_Link_1194503890" hidden="1">PB_D91</definedName>
    <definedName name="Google_Sheet_Link_1194930518" hidden="1">PB_D419</definedName>
    <definedName name="Google_Sheet_Link_119579203" hidden="1">PB_D857</definedName>
    <definedName name="Google_Sheet_Link_1196263432" hidden="1">PB_D829</definedName>
    <definedName name="Google_Sheet_Link_1196717238" hidden="1">PB_D77</definedName>
    <definedName name="Google_Sheet_Link_1197300344" hidden="1">PB_D1014</definedName>
    <definedName name="Google_Sheet_Link_1197856863" hidden="1">PB_D1514</definedName>
    <definedName name="Google_Sheet_Link_1198048220" hidden="1">PB_D123</definedName>
    <definedName name="Google_Sheet_Link_119809866" hidden="1">PB_D21</definedName>
    <definedName name="Google_Sheet_Link_1198296314" hidden="1">PB_D63</definedName>
    <definedName name="Google_Sheet_Link_1198498745" hidden="1">PB_D106</definedName>
    <definedName name="Google_Sheet_Link_119864666" hidden="1">PB_D1387</definedName>
    <definedName name="Google_Sheet_Link_1198713704" hidden="1">PB_1592</definedName>
    <definedName name="Google_Sheet_Link_1198777265" hidden="1">PB_D1234</definedName>
    <definedName name="Google_Sheet_Link_1199593696" hidden="1">PB_D434</definedName>
    <definedName name="Google_Sheet_Link_1200536973" hidden="1">PB_D869</definedName>
    <definedName name="Google_Sheet_Link_1200915855" hidden="1">PB_D949</definedName>
    <definedName name="Google_Sheet_Link_120109790" hidden="1">PB_D870</definedName>
    <definedName name="Google_Sheet_Link_1201355050" hidden="1">PB_D1372</definedName>
    <definedName name="Google_Sheet_Link_1202219935" hidden="1">PB_D21</definedName>
    <definedName name="Google_Sheet_Link_1203636335" hidden="1">PB_D1372</definedName>
    <definedName name="Google_Sheet_Link_1203765550" hidden="1">PB_D1420</definedName>
    <definedName name="Google_Sheet_Link_120626315" hidden="1">PB_D622</definedName>
    <definedName name="Google_Sheet_Link_1210461752" hidden="1">PB_D818</definedName>
    <definedName name="Google_Sheet_Link_1210471905" hidden="1">PB_D1066</definedName>
    <definedName name="Google_Sheet_Link_121104591" hidden="1">PB_D91</definedName>
    <definedName name="Google_Sheet_Link_1212587715" hidden="1">PB_D1167</definedName>
    <definedName name="Google_Sheet_Link_1212592966" hidden="1">PB_1432A</definedName>
    <definedName name="Google_Sheet_Link_1213166288" hidden="1">PB_D410</definedName>
    <definedName name="Google_Sheet_Link_1214043749" hidden="1">PB_D201</definedName>
    <definedName name="Google_Sheet_Link_1214692455" hidden="1">PB_D114</definedName>
    <definedName name="Google_Sheet_Link_1215294736" hidden="1">PB_D829</definedName>
    <definedName name="Google_Sheet_Link_1215760397" hidden="1">PB_D77</definedName>
    <definedName name="Google_Sheet_Link_1216505850" hidden="1">PB_D1585</definedName>
    <definedName name="Google_Sheet_Link_1216763690" hidden="1">PB_D384</definedName>
    <definedName name="Google_Sheet_Link_1216961159" hidden="1">PB_D622</definedName>
    <definedName name="Google_Sheet_Link_1217381538" hidden="1">PB_D386</definedName>
    <definedName name="Google_Sheet_Link_1217775052" hidden="1">PB_D897</definedName>
    <definedName name="Google_Sheet_Link_1219093028" hidden="1">PB_D128</definedName>
    <definedName name="Google_Sheet_Link_1219508797" hidden="1">PB_D359</definedName>
    <definedName name="Google_Sheet_Link_1219659329" hidden="1">PB_D861</definedName>
    <definedName name="Google_Sheet_Link_1219815554" hidden="1">PB_D1379</definedName>
    <definedName name="Google_Sheet_Link_1221328786" hidden="1">PB_D91</definedName>
    <definedName name="Google_Sheet_Link_1221668342" hidden="1">PB_D75</definedName>
    <definedName name="Google_Sheet_Link_1224050678" hidden="1">PB_D95</definedName>
    <definedName name="Google_Sheet_Link_1224229376" hidden="1">PB_D623</definedName>
    <definedName name="Google_Sheet_Link_1225652039" hidden="1">PB_D30</definedName>
    <definedName name="Google_Sheet_Link_1225952617" hidden="1">PB_D40</definedName>
    <definedName name="Google_Sheet_Link_122598149" hidden="1">PB_D123</definedName>
    <definedName name="Google_Sheet_Link_1225983130" hidden="1">PB_D1065</definedName>
    <definedName name="Google_Sheet_Link_1227539706" hidden="1">PB_D91</definedName>
    <definedName name="Google_Sheet_Link_1227918869" hidden="1">PB_1591</definedName>
    <definedName name="Google_Sheet_Link_1228730194" hidden="1">PB_D870</definedName>
    <definedName name="Google_Sheet_Link_1229224615" hidden="1">PB_D1524</definedName>
    <definedName name="Google_Sheet_Link_1230463211" hidden="1">PB_D92</definedName>
    <definedName name="Google_Sheet_Link_123125118" hidden="1">PB_D625</definedName>
    <definedName name="Google_Sheet_Link_1231286071" hidden="1">PB_D160</definedName>
    <definedName name="Google_Sheet_Link_1231296095" hidden="1">PB_D218</definedName>
    <definedName name="Google_Sheet_Link_1233017901" hidden="1">PB_D1066</definedName>
    <definedName name="Google_Sheet_Link_1233263535" hidden="1">PB_D1062</definedName>
    <definedName name="Google_Sheet_Link_1233679888" hidden="1">PB_D547</definedName>
    <definedName name="Google_Sheet_Link_1233929239" hidden="1">PB_D820</definedName>
    <definedName name="Google_Sheet_Link_1234260726" hidden="1">PB_D832</definedName>
    <definedName name="Google_Sheet_Link_1235257670" hidden="1">PB_D622</definedName>
    <definedName name="Google_Sheet_Link_1235897535" hidden="1">PB_D243</definedName>
    <definedName name="Google_Sheet_Link_1236045947" hidden="1">PB_D90</definedName>
    <definedName name="Google_Sheet_Link_1237054856" hidden="1">PB_D93</definedName>
    <definedName name="Google_Sheet_Link_1237180904" hidden="1">PB_D75</definedName>
    <definedName name="Google_Sheet_Link_1237379533" hidden="1">PB_D356</definedName>
    <definedName name="Google_Sheet_Link_1238501630" hidden="1">PB_D553</definedName>
    <definedName name="Google_Sheet_Link_1240276472" hidden="1">PB_D11</definedName>
    <definedName name="Google_Sheet_Link_1241150125" hidden="1">PB_D877</definedName>
    <definedName name="Google_Sheet_Link_1241868704" hidden="1">PB_D829</definedName>
    <definedName name="Google_Sheet_Link_1242040523" hidden="1">PB_D961</definedName>
    <definedName name="Google_Sheet_Link_1242236227" hidden="1">PB_D829</definedName>
    <definedName name="Google_Sheet_Link_1242302739" hidden="1">PB_D75</definedName>
    <definedName name="Google_Sheet_Link_1242687082" hidden="1">PB_D182</definedName>
    <definedName name="Google_Sheet_Link_1242934158" hidden="1">PB_D1381</definedName>
    <definedName name="Google_Sheet_Link_1244674307" hidden="1">PB_D823</definedName>
    <definedName name="Google_Sheet_Link_1246911524" hidden="1">PB_D152</definedName>
    <definedName name="Google_Sheet_Link_1246953889" hidden="1">PB_D95</definedName>
    <definedName name="Google_Sheet_Link_1248233131" hidden="1">PB_D75</definedName>
    <definedName name="Google_Sheet_Link_124883667" hidden="1">PB_D938</definedName>
    <definedName name="Google_Sheet_Link_1249210609" hidden="1">PB_D820</definedName>
    <definedName name="Google_Sheet_Link_1250239039" hidden="1">PB_D941</definedName>
    <definedName name="Google_Sheet_Link_1251531267" hidden="1">PB_D94</definedName>
    <definedName name="Google_Sheet_Link_1251552557" hidden="1">PB_D63</definedName>
    <definedName name="Google_Sheet_Link_1251976706" hidden="1">PB_D818</definedName>
    <definedName name="Google_Sheet_Link_1252241107" hidden="1">PB_D1566</definedName>
    <definedName name="Google_Sheet_Link_1252806213" hidden="1">PB_D870</definedName>
    <definedName name="Google_Sheet_Link_1252895855" hidden="1">PB_D96</definedName>
    <definedName name="Google_Sheet_Link_1254614439" hidden="1">PB_D1507</definedName>
    <definedName name="Google_Sheet_Link_1254974835" hidden="1">PB_D866</definedName>
    <definedName name="Google_Sheet_Link_1255324988" hidden="1">PB_D1108</definedName>
    <definedName name="Google_Sheet_Link_1255752364" hidden="1">PB_D829</definedName>
    <definedName name="Google_Sheet_Link_1256275051" hidden="1">PB_D306</definedName>
    <definedName name="Google_Sheet_Link_1258021173" hidden="1">PB_D829</definedName>
    <definedName name="Google_Sheet_Link_1258352942" hidden="1">PB_D564</definedName>
    <definedName name="Google_Sheet_Link_1261815123" hidden="1">PB_D869</definedName>
    <definedName name="Google_Sheet_Link_1262545265" hidden="1">PB_D131</definedName>
    <definedName name="Google_Sheet_Link_126275175" hidden="1">PB_D1490</definedName>
    <definedName name="Google_Sheet_Link_1263031803" hidden="1">PB_D91</definedName>
    <definedName name="Google_Sheet_Link_1263560822" hidden="1">PB_D123</definedName>
    <definedName name="Google_Sheet_Link_1263912199" hidden="1">PB_D817</definedName>
    <definedName name="Google_Sheet_Link_1264098717" hidden="1">PB_D168</definedName>
    <definedName name="Google_Sheet_Link_1265190388" hidden="1">PB_D854</definedName>
    <definedName name="Google_Sheet_Link_1265788969" hidden="1">PB_D77</definedName>
    <definedName name="Google_Sheet_Link_1266382031" hidden="1">PB_D8</definedName>
    <definedName name="Google_Sheet_Link_1266645258" hidden="1">PB_D817</definedName>
    <definedName name="Google_Sheet_Link_1267916861" hidden="1">PB_D91</definedName>
    <definedName name="Google_Sheet_Link_1267981672" hidden="1">PB_D401</definedName>
    <definedName name="Google_Sheet_Link_1270372446" hidden="1">PB_D1352</definedName>
    <definedName name="Google_Sheet_Link_1270570952" hidden="1">PB_D853</definedName>
    <definedName name="Google_Sheet_Link_1270677491" hidden="1">PB_D820</definedName>
    <definedName name="Google_Sheet_Link_127131478" hidden="1">PB_D623</definedName>
    <definedName name="Google_Sheet_Link_127174421" hidden="1">PB_D555</definedName>
    <definedName name="Google_Sheet_Link_1273715083" hidden="1">PB_D1383</definedName>
    <definedName name="Google_Sheet_Link_127372320" hidden="1">PB_D1113</definedName>
    <definedName name="Google_Sheet_Link_1273927529" hidden="1">PB_D94</definedName>
    <definedName name="Google_Sheet_Link_127411088" hidden="1">PB_D91</definedName>
    <definedName name="Google_Sheet_Link_1274295322" hidden="1">PB_D123</definedName>
    <definedName name="Google_Sheet_Link_1274556957" hidden="1">PB_D30</definedName>
    <definedName name="Google_Sheet_Link_1275330559" hidden="1">PB_D830</definedName>
    <definedName name="Google_Sheet_Link_1275567761" hidden="1">PB_D197</definedName>
    <definedName name="Google_Sheet_Link_1275694091" hidden="1">PB_D829</definedName>
    <definedName name="Google_Sheet_Link_1277442905" hidden="1">PB_D92</definedName>
    <definedName name="Google_Sheet_Link_1277710448" hidden="1">PB_D200</definedName>
    <definedName name="Google_Sheet_Link_127778011" hidden="1">PB_D63</definedName>
    <definedName name="Google_Sheet_Link_1277909828" hidden="1">PB_D865</definedName>
    <definedName name="Google_Sheet_Link_1278365899" hidden="1">PB_D106</definedName>
    <definedName name="Google_Sheet_Link_1278922118" hidden="1">PB_D557</definedName>
    <definedName name="Google_Sheet_Link_127943211" hidden="1">PB_D1475</definedName>
    <definedName name="Google_Sheet_Link_1280713825" hidden="1">PB_D512</definedName>
    <definedName name="Google_Sheet_Link_1281526210" hidden="1">PB_D863</definedName>
    <definedName name="Google_Sheet_Link_1281534548" hidden="1">PB_1588</definedName>
    <definedName name="Google_Sheet_Link_1282072179" hidden="1">PB_D123</definedName>
    <definedName name="Google_Sheet_Link_1282576843" hidden="1">PB_D829</definedName>
    <definedName name="Google_Sheet_Link_1283117076" hidden="1">PB_D1001</definedName>
    <definedName name="Google_Sheet_Link_1283872174" hidden="1">PB_D870</definedName>
    <definedName name="Google_Sheet_Link_1285260291" hidden="1">PB_D858</definedName>
    <definedName name="Google_Sheet_Link_1285786154" hidden="1">PB_D865</definedName>
    <definedName name="Google_Sheet_Link_1287107303" hidden="1">PB_D560</definedName>
    <definedName name="Google_Sheet_Link_1287582394" hidden="1">PB_D312</definedName>
    <definedName name="Google_Sheet_Link_1287776450" hidden="1">PB_D1492</definedName>
    <definedName name="Google_Sheet_Link_128822529" hidden="1">PB_D858</definedName>
    <definedName name="Google_Sheet_Link_128825973" hidden="1">PB_D865</definedName>
    <definedName name="Google_Sheet_Link_1288865556" hidden="1">PB_D869</definedName>
    <definedName name="Google_Sheet_Link_1289677335" hidden="1">PB_D832</definedName>
    <definedName name="Google_Sheet_Link_1290550766" hidden="1">PB_D93</definedName>
    <definedName name="Google_Sheet_Link_1291542237" hidden="1">PB_D623</definedName>
    <definedName name="Google_Sheet_Link_1291658436" hidden="1">PB_D853</definedName>
    <definedName name="Google_Sheet_Link_1293834488" hidden="1">PB_D974</definedName>
    <definedName name="Google_Sheet_Link_1294450037" hidden="1">PB_D96</definedName>
    <definedName name="Google_Sheet_Link_129452873" hidden="1">PB_D1044</definedName>
    <definedName name="Google_Sheet_Link_1295039996" hidden="1">PB_D90</definedName>
    <definedName name="Google_Sheet_Link_1295857225" hidden="1">PB_D92</definedName>
    <definedName name="Google_Sheet_Link_129609207" hidden="1">PB_D884</definedName>
    <definedName name="Google_Sheet_Link_129639420" hidden="1">PB_D91</definedName>
    <definedName name="Google_Sheet_Link_1296566704" hidden="1">PB_D820</definedName>
    <definedName name="Google_Sheet_Link_1296635309" hidden="1">PB_D1576</definedName>
    <definedName name="Google_Sheet_Link_129915513" hidden="1">PB_D23</definedName>
    <definedName name="Google_Sheet_Link_1299285918" hidden="1">PB_D1166</definedName>
    <definedName name="Google_Sheet_Link_1299732930" hidden="1">PB_D1199</definedName>
    <definedName name="Google_Sheet_Link_1300145708" hidden="1">PB_D820</definedName>
    <definedName name="Google_Sheet_Link_1304542418" hidden="1">PB_D868</definedName>
    <definedName name="Google_Sheet_Link_1304988035" hidden="1">PB_D1060</definedName>
    <definedName name="Google_Sheet_Link_1305768138" hidden="1">PB_D1089</definedName>
    <definedName name="Google_Sheet_Link_130685955" hidden="1">PB_D157</definedName>
    <definedName name="Google_Sheet_Link_1307252071" hidden="1">PB_D269</definedName>
    <definedName name="Google_Sheet_Link_1307338271" hidden="1">PB_1593</definedName>
    <definedName name="Google_Sheet_Link_1308087828" hidden="1">PB_D1359</definedName>
    <definedName name="Google_Sheet_Link_1308575621" hidden="1">PB_D863</definedName>
    <definedName name="Google_Sheet_Link_1308794450" hidden="1">PB_D556</definedName>
    <definedName name="Google_Sheet_Link_130912576" hidden="1">PB_D623</definedName>
    <definedName name="Google_Sheet_Link_1310413026" hidden="1">PB_D556</definedName>
    <definedName name="Google_Sheet_Link_1310463017" hidden="1">PB_D514</definedName>
    <definedName name="Google_Sheet_Link_1310850117" hidden="1">PB_D1410</definedName>
    <definedName name="Google_Sheet_Link_1312167361" hidden="1">PB_D1065</definedName>
    <definedName name="Google_Sheet_Link_1313439509" hidden="1">PB_D244</definedName>
    <definedName name="Google_Sheet_Link_1313607193" hidden="1">PB_D865</definedName>
    <definedName name="Google_Sheet_Link_1314591904" hidden="1">PB_D1121</definedName>
    <definedName name="Google_Sheet_Link_1314683367" hidden="1">PB_D623</definedName>
    <definedName name="Google_Sheet_Link_1316916161" hidden="1">PB_D86</definedName>
    <definedName name="Google_Sheet_Link_1318887760" hidden="1">PB_D199</definedName>
    <definedName name="Google_Sheet_Link_1321752541" hidden="1">PB_D95</definedName>
    <definedName name="Google_Sheet_Link_1322017820" hidden="1">PB_D890</definedName>
    <definedName name="Google_Sheet_Link_1322402685" hidden="1">PB_D817</definedName>
    <definedName name="Google_Sheet_Link_1324589697" hidden="1">PB_D875</definedName>
    <definedName name="Google_Sheet_Link_1324909887" hidden="1">PB_D1087</definedName>
    <definedName name="Google_Sheet_Link_1325069591" hidden="1">PB_D989</definedName>
    <definedName name="Google_Sheet_Link_1325362072" hidden="1">PB_D262</definedName>
    <definedName name="Google_Sheet_Link_1325776755" hidden="1">PB_D87</definedName>
    <definedName name="Google_Sheet_Link_1326084904" hidden="1">PB_D123</definedName>
    <definedName name="Google_Sheet_Link_1326278919" hidden="1">PB_D856</definedName>
    <definedName name="Google_Sheet_Link_1326925615" hidden="1">PB_D123</definedName>
    <definedName name="Google_Sheet_Link_1327461563" hidden="1">PB_D1123</definedName>
    <definedName name="Google_Sheet_Link_1327921176" hidden="1">PB_D282</definedName>
    <definedName name="Google_Sheet_Link_1328638824" hidden="1">PB_D1076</definedName>
    <definedName name="Google_Sheet_Link_1329308818" hidden="1">PB_D557</definedName>
    <definedName name="Google_Sheet_Link_1330105391" hidden="1">PB_D1207</definedName>
    <definedName name="Google_Sheet_Link_1330236136" hidden="1">PB_D75</definedName>
    <definedName name="Google_Sheet_Link_1331202350" hidden="1">PB_D106</definedName>
    <definedName name="Google_Sheet_Link_1331429619" hidden="1">PB_D18</definedName>
    <definedName name="Google_Sheet_Link_1331815659" hidden="1">PB_D864</definedName>
    <definedName name="Google_Sheet_Link_1333392157" hidden="1">PB_D817</definedName>
    <definedName name="Google_Sheet_Link_1333443109" hidden="1">PB_D1409</definedName>
    <definedName name="Google_Sheet_Link_1333451403" hidden="1">PB_D95</definedName>
    <definedName name="Google_Sheet_Link_1334293794" hidden="1">PB_D1560</definedName>
    <definedName name="Google_Sheet_Link_1334779753" hidden="1">PB_D820</definedName>
    <definedName name="Google_Sheet_Link_1335081174" hidden="1">PB_D336</definedName>
    <definedName name="Google_Sheet_Link_1336511887" hidden="1">PB_D91</definedName>
    <definedName name="Google_Sheet_Link_1338004104" hidden="1">PB_D887</definedName>
    <definedName name="Google_Sheet_Link_1338131534" hidden="1">PB_D369</definedName>
    <definedName name="Google_Sheet_Link_1338203533" hidden="1">PB_D466</definedName>
    <definedName name="Google_Sheet_Link_1339770003" hidden="1">PB_D938</definedName>
    <definedName name="Google_Sheet_Link_1339801002" hidden="1">PB_1590</definedName>
    <definedName name="Google_Sheet_Link_134030445" hidden="1">PB_D123</definedName>
    <definedName name="Google_Sheet_Link_134039896" hidden="1">PB_D93</definedName>
    <definedName name="Google_Sheet_Link_1340503686" hidden="1">PB_D817</definedName>
    <definedName name="Google_Sheet_Link_1342043992" hidden="1">PB_D1038</definedName>
    <definedName name="Google_Sheet_Link_1342206960" hidden="1">PB_D969</definedName>
    <definedName name="Google_Sheet_Link_1343578595" hidden="1">PB_D1052</definedName>
    <definedName name="Google_Sheet_Link_1345293398" hidden="1">PB_D622</definedName>
    <definedName name="Google_Sheet_Link_1345630866" hidden="1">PB_D1028</definedName>
    <definedName name="Google_Sheet_Link_1345843875" hidden="1">PB_D827</definedName>
    <definedName name="Google_Sheet_Link_1345913874" hidden="1">PB_D930</definedName>
    <definedName name="Google_Sheet_Link_1347812207" hidden="1">PB_D1012</definedName>
    <definedName name="Google_Sheet_Link_1348105133" hidden="1">PB_D603</definedName>
    <definedName name="Google_Sheet_Link_1349292754" hidden="1">PB_D829</definedName>
    <definedName name="Google_Sheet_Link_1349293103" hidden="1">PB_D1368</definedName>
    <definedName name="Google_Sheet_Link_1350658534" hidden="1">PB_D831</definedName>
    <definedName name="Google_Sheet_Link_1351430120" hidden="1">PB_D829</definedName>
    <definedName name="Google_Sheet_Link_1351643197" hidden="1">PB_D831</definedName>
    <definedName name="Google_Sheet_Link_1352070584" hidden="1">PB_D880</definedName>
    <definedName name="Google_Sheet_Link_1352262760" hidden="1">PB_D17</definedName>
    <definedName name="Google_Sheet_Link_1352790708" hidden="1">PB_D63</definedName>
    <definedName name="Google_Sheet_Link_135370980" hidden="1">PB_D1370</definedName>
    <definedName name="Google_Sheet_Link_1354138583" hidden="1">PB_D623</definedName>
    <definedName name="Google_Sheet_Link_1354203161" hidden="1">PB_D865</definedName>
    <definedName name="Google_Sheet_Link_135564418" hidden="1">PB_D820</definedName>
    <definedName name="Google_Sheet_Link_135797189" hidden="1">PB_D1328</definedName>
    <definedName name="Google_Sheet_Link_1358645534" hidden="1">PB_D95</definedName>
    <definedName name="Google_Sheet_Link_1360247498" hidden="1">PB_D1585</definedName>
    <definedName name="Google_Sheet_Link_1360839993" hidden="1">PB_D369</definedName>
    <definedName name="Google_Sheet_Link_1361928702" hidden="1">PB_D1570</definedName>
    <definedName name="Google_Sheet_Link_1362069601" hidden="1">PB_D410</definedName>
    <definedName name="Google_Sheet_Link_136240886" hidden="1">PB_D433</definedName>
    <definedName name="Google_Sheet_Link_1362560565" hidden="1">PB_D820</definedName>
    <definedName name="Google_Sheet_Link_1362676035" hidden="1">PB_D1031</definedName>
    <definedName name="Google_Sheet_Link_1362695766" hidden="1">PB_D94</definedName>
    <definedName name="Google_Sheet_Link_1363003422" hidden="1">PB_D1484</definedName>
    <definedName name="Google_Sheet_Link_1363279908" hidden="1">PB_D1387</definedName>
    <definedName name="Google_Sheet_Link_1363965613" hidden="1">PB_D610</definedName>
    <definedName name="Google_Sheet_Link_1364412510" hidden="1">PB_D829</definedName>
    <definedName name="Google_Sheet_Link_1364772925" hidden="1">PB_D91</definedName>
    <definedName name="Google_Sheet_Link_1364822207" hidden="1">PB_D502</definedName>
    <definedName name="Google_Sheet_Link_136494862" hidden="1">PB_D8</definedName>
    <definedName name="Google_Sheet_Link_1365030071" hidden="1">PB_D219</definedName>
    <definedName name="Google_Sheet_Link_1365847940" hidden="1">PB_D622</definedName>
    <definedName name="Google_Sheet_Link_136633435" hidden="1">PB_D95</definedName>
    <definedName name="Google_Sheet_Link_1366396246" hidden="1">PB_D301</definedName>
    <definedName name="Google_Sheet_Link_136657627" hidden="1">PB_D114</definedName>
    <definedName name="Google_Sheet_Link_136739041" hidden="1">PB_D96</definedName>
    <definedName name="Google_Sheet_Link_1367633328" hidden="1">PB_D853</definedName>
    <definedName name="Google_Sheet_Link_1368644036" hidden="1">PB_D1045</definedName>
    <definedName name="Google_Sheet_Link_1368788658" hidden="1">PB_D1005</definedName>
    <definedName name="Google_Sheet_Link_136886911" hidden="1">PB_D45</definedName>
    <definedName name="Google_Sheet_Link_1369052557" hidden="1">PB_D96</definedName>
    <definedName name="Google_Sheet_Link_1369422545" hidden="1">PB_D1205</definedName>
    <definedName name="Google_Sheet_Link_1370317729" hidden="1">PB_D870</definedName>
    <definedName name="Google_Sheet_Link_1370365909" hidden="1">PB_D1373</definedName>
    <definedName name="Google_Sheet_Link_1370951703" hidden="1">PB_D155</definedName>
    <definedName name="Google_Sheet_Link_1371025891" hidden="1">PB_D1116</definedName>
    <definedName name="Google_Sheet_Link_1372386778" hidden="1">PB_D123</definedName>
    <definedName name="Google_Sheet_Link_1373255023" hidden="1">PB_D21</definedName>
    <definedName name="Google_Sheet_Link_1373365038" hidden="1">PB_D95</definedName>
    <definedName name="Google_Sheet_Link_1374001430" hidden="1">PB_D251</definedName>
    <definedName name="Google_Sheet_Link_1375496339" hidden="1">PB_D866</definedName>
    <definedName name="Google_Sheet_Link_1375503109" hidden="1">PB_D922</definedName>
    <definedName name="Google_Sheet_Link_1375567857" hidden="1">PB_1437</definedName>
    <definedName name="Google_Sheet_Link_1375771638" hidden="1">PB_D862</definedName>
    <definedName name="Google_Sheet_Link_1375839809" hidden="1">PB_D76</definedName>
    <definedName name="Google_Sheet_Link_1376586843" hidden="1">PB_D853</definedName>
    <definedName name="Google_Sheet_Link_137670638" hidden="1">PB_D1050</definedName>
    <definedName name="Google_Sheet_Link_1376839013" hidden="1">PB_D1084</definedName>
    <definedName name="Google_Sheet_Link_1377183957" hidden="1">PB_D928</definedName>
    <definedName name="Google_Sheet_Link_1377198586" hidden="1">PB_D203</definedName>
    <definedName name="Google_Sheet_Link_1377373395" hidden="1">PB_D29</definedName>
    <definedName name="Google_Sheet_Link_1377653241" hidden="1">PB_D831</definedName>
    <definedName name="Google_Sheet_Link_137941262" hidden="1">PB_D1197</definedName>
    <definedName name="Google_Sheet_Link_1379640508" hidden="1">PB_D865</definedName>
    <definedName name="Google_Sheet_Link_1382237769" hidden="1">PB_D922</definedName>
    <definedName name="Google_Sheet_Link_1382304606" hidden="1">PB_D16</definedName>
    <definedName name="Google_Sheet_Link_1382464306" hidden="1">PB_D91</definedName>
    <definedName name="Google_Sheet_Link_1382746987" hidden="1">PB_D309</definedName>
    <definedName name="Google_Sheet_Link_138321927" hidden="1">PB_D1578</definedName>
    <definedName name="Google_Sheet_Link_1383759727" hidden="1">PB_D155</definedName>
    <definedName name="Google_Sheet_Link_1383867483" hidden="1">PB_D1074</definedName>
    <definedName name="Google_Sheet_Link_138398330" hidden="1">PB_D91</definedName>
    <definedName name="Google_Sheet_Link_1385501039" hidden="1">PB_D17</definedName>
    <definedName name="Google_Sheet_Link_1386877269" hidden="1">PB_D1019</definedName>
    <definedName name="Google_Sheet_Link_1387190699" hidden="1">PB_D818</definedName>
    <definedName name="Google_Sheet_Link_1387215246" hidden="1">PB_D854</definedName>
    <definedName name="Google_Sheet_Link_1387841570" hidden="1">PB_D858</definedName>
    <definedName name="Google_Sheet_Link_1387896576" hidden="1">PB_D820</definedName>
    <definedName name="Google_Sheet_Link_1388300261" hidden="1">PB_D1002</definedName>
    <definedName name="Google_Sheet_Link_1388834766" hidden="1">PB_D861</definedName>
    <definedName name="Google_Sheet_Link_1389509805" hidden="1">PB_D557</definedName>
    <definedName name="Google_Sheet_Link_1389883063" hidden="1">PB_664</definedName>
    <definedName name="Google_Sheet_Link_1391203303" hidden="1">PB_D831</definedName>
    <definedName name="Google_Sheet_Link_1391887304" hidden="1">PB_D412</definedName>
    <definedName name="Google_Sheet_Link_1392266660" hidden="1">PB_D829</definedName>
    <definedName name="Google_Sheet_Link_1392555637" hidden="1">PB_D1115</definedName>
    <definedName name="Google_Sheet_Link_139279490" hidden="1">PB_D202</definedName>
    <definedName name="Google_Sheet_Link_1394054784" hidden="1">PB_D247</definedName>
    <definedName name="Google_Sheet_Link_139410097" hidden="1">PB_D829</definedName>
    <definedName name="Google_Sheet_Link_1395677267" hidden="1">PB_D1577</definedName>
    <definedName name="Google_Sheet_Link_1396667239" hidden="1">PB_D869</definedName>
    <definedName name="Google_Sheet_Link_1396979469" hidden="1">PB_D1312</definedName>
    <definedName name="Google_Sheet_Link_1397422452" hidden="1">PB_D954</definedName>
    <definedName name="Google_Sheet_Link_1397744886" hidden="1">PB_D817</definedName>
    <definedName name="Google_Sheet_Link_1398269066" hidden="1">PB_D1189</definedName>
    <definedName name="Google_Sheet_Link_1398437503" hidden="1">PB_D16</definedName>
    <definedName name="Google_Sheet_Link_1399136383" hidden="1">PB_D863</definedName>
    <definedName name="Google_Sheet_Link_1399538136" hidden="1">PB_D918</definedName>
    <definedName name="Google_Sheet_Link_1399624764" hidden="1">PB_D106</definedName>
    <definedName name="Google_Sheet_Link_1400305179" hidden="1">PB_D879</definedName>
    <definedName name="Google_Sheet_Link_1401586338" hidden="1">PB_D957</definedName>
    <definedName name="Google_Sheet_Link_1401617875" hidden="1">PB_D95</definedName>
    <definedName name="Google_Sheet_Link_1402949902" hidden="1">PB_D1496</definedName>
    <definedName name="Google_Sheet_Link_1403427480" hidden="1">PB_D649A</definedName>
    <definedName name="Google_Sheet_Link_1404168129" hidden="1">PB_D196</definedName>
    <definedName name="Google_Sheet_Link_1404478220" hidden="1">PB_D1026</definedName>
    <definedName name="Google_Sheet_Link_140482098" hidden="1">PB_D96</definedName>
    <definedName name="Google_Sheet_Link_1405248139" hidden="1">PB_D95</definedName>
    <definedName name="Google_Sheet_Link_1405932547" hidden="1">PB_1587</definedName>
    <definedName name="Google_Sheet_Link_1406395143" hidden="1">PB_D829</definedName>
    <definedName name="Google_Sheet_Link_1406754947" hidden="1">PB_D1382</definedName>
    <definedName name="Google_Sheet_Link_1409099995" hidden="1">PB_D865</definedName>
    <definedName name="Google_Sheet_Link_1410052222" hidden="1">PB_D656A</definedName>
    <definedName name="Google_Sheet_Link_1411003054" hidden="1">PB_D829</definedName>
    <definedName name="Google_Sheet_Link_1412079161" hidden="1">PB_D1585</definedName>
    <definedName name="Google_Sheet_Link_1412463110" hidden="1">PB_D829</definedName>
    <definedName name="Google_Sheet_Link_1412643501" hidden="1">PB_D123</definedName>
    <definedName name="Google_Sheet_Link_1412715692" hidden="1">PB_D385</definedName>
    <definedName name="Google_Sheet_Link_1413490745" hidden="1">PB_D93</definedName>
    <definedName name="Google_Sheet_Link_1416158166" hidden="1">PB_D1579</definedName>
    <definedName name="Google_Sheet_Link_1416168451" hidden="1">PB_D603</definedName>
    <definedName name="Google_Sheet_Link_1417202832" hidden="1">PB_D1346</definedName>
    <definedName name="Google_Sheet_Link_1417513862" hidden="1">PB_D873</definedName>
    <definedName name="Google_Sheet_Link_1417682969" hidden="1">PB_D123</definedName>
    <definedName name="Google_Sheet_Link_1417872552" hidden="1">PB_D199</definedName>
    <definedName name="Google_Sheet_Link_1418396450" hidden="1">PB_D216</definedName>
    <definedName name="Google_Sheet_Link_141841055" hidden="1">PB_D1207</definedName>
    <definedName name="Google_Sheet_Link_1418531311" hidden="1">PB_D870</definedName>
    <definedName name="Google_Sheet_Link_1418790184" hidden="1">PB_D1078</definedName>
    <definedName name="Google_Sheet_Link_1419051788" hidden="1">PB_D87</definedName>
    <definedName name="Google_Sheet_Link_1419109697" hidden="1">PB_D21</definedName>
    <definedName name="Google_Sheet_Link_1419162189" hidden="1">PB_D94</definedName>
    <definedName name="Google_Sheet_Link_1419295495" hidden="1">PB_D155</definedName>
    <definedName name="Google_Sheet_Link_1421327422" hidden="1">PB_D865</definedName>
    <definedName name="Google_Sheet_Link_1421485653" hidden="1">PB_D64</definedName>
    <definedName name="Google_Sheet_Link_1422294206" hidden="1">PB_D857</definedName>
    <definedName name="Google_Sheet_Link_142348345" hidden="1">PB_D1022</definedName>
    <definedName name="Google_Sheet_Link_1423522754" hidden="1">PB_D63</definedName>
    <definedName name="Google_Sheet_Link_1424437811" hidden="1">PB_D1236</definedName>
    <definedName name="Google_Sheet_Link_1424736406" hidden="1">PB_D663</definedName>
    <definedName name="Google_Sheet_Link_1426361368" hidden="1">PB_D160</definedName>
    <definedName name="Google_Sheet_Link_1426445894" hidden="1">PB_D11</definedName>
    <definedName name="Google_Sheet_Link_1427531294" hidden="1">PB_D95</definedName>
    <definedName name="Google_Sheet_Link_1428943677" hidden="1">PB_D1468</definedName>
    <definedName name="Google_Sheet_Link_1428966034" hidden="1">PB_D93</definedName>
    <definedName name="Google_Sheet_Link_1429978257" hidden="1">PB_D1381</definedName>
    <definedName name="Google_Sheet_Link_1430517108" hidden="1">PB_D934</definedName>
    <definedName name="Google_Sheet_Link_143052481" hidden="1">PB_D858</definedName>
    <definedName name="Google_Sheet_Link_143119642" hidden="1">PB_D76</definedName>
    <definedName name="Google_Sheet_Link_1431589216" hidden="1">PB_D829</definedName>
    <definedName name="Google_Sheet_Link_1433481715" hidden="1">PB_D829</definedName>
    <definedName name="Google_Sheet_Link_1433809759" hidden="1">PB_D18</definedName>
    <definedName name="Google_Sheet_Link_1434888068" hidden="1">PB_D865</definedName>
    <definedName name="Google_Sheet_Link_1438437763" hidden="1">PB_D1056</definedName>
    <definedName name="Google_Sheet_Link_1439381232" hidden="1">PB_D311</definedName>
    <definedName name="Google_Sheet_Link_1440141254" hidden="1">PB_D870</definedName>
    <definedName name="Google_Sheet_Link_1441150820" hidden="1">PB_D306</definedName>
    <definedName name="Google_Sheet_Link_1441773930" hidden="1">PB_D40</definedName>
    <definedName name="Google_Sheet_Link_1442435060" hidden="1">PB_D1571</definedName>
    <definedName name="Google_Sheet_Link_1442451175" hidden="1">PB_D411</definedName>
    <definedName name="Google_Sheet_Link_144296059" hidden="1">PB_D879</definedName>
    <definedName name="Google_Sheet_Link_1443026503" hidden="1">PB_D182</definedName>
    <definedName name="Google_Sheet_Link_1443389705" hidden="1">PB_D1495</definedName>
    <definedName name="Google_Sheet_Link_1444262190" hidden="1">PB_D817</definedName>
    <definedName name="Google_Sheet_Link_1444353566" hidden="1">PB_D1196</definedName>
    <definedName name="Google_Sheet_Link_144461343" hidden="1">PB_D358</definedName>
    <definedName name="Google_Sheet_Link_1444828852" hidden="1">PB_D160</definedName>
    <definedName name="Google_Sheet_Link_1446089131" hidden="1">PB_D87</definedName>
    <definedName name="Google_Sheet_Link_1446760108" hidden="1">PB_D91</definedName>
    <definedName name="Google_Sheet_Link_1447276325" hidden="1">PB_D1074</definedName>
    <definedName name="Google_Sheet_Link_1447621221" hidden="1">PB_D870</definedName>
    <definedName name="Google_Sheet_Link_1448896205" hidden="1">PB_D858</definedName>
    <definedName name="Google_Sheet_Link_1450316605" hidden="1">PB_D622</definedName>
    <definedName name="Google_Sheet_Link_1450372854" hidden="1">PB_D287</definedName>
    <definedName name="Google_Sheet_Link_1450590679" hidden="1">PB_D830</definedName>
    <definedName name="Google_Sheet_Link_1452108598" hidden="1">PB_D817</definedName>
    <definedName name="Google_Sheet_Link_145263047" hidden="1">PB_D419</definedName>
    <definedName name="Google_Sheet_Link_1452981177" hidden="1">PB_D1089</definedName>
    <definedName name="Google_Sheet_Link_145471905" hidden="1">PB_D623</definedName>
    <definedName name="Google_Sheet_Link_145488740" hidden="1">PB_D95</definedName>
    <definedName name="Google_Sheet_Link_1455551273" hidden="1">PB_D649A</definedName>
    <definedName name="Google_Sheet_Link_1456199904" hidden="1">PB_D123</definedName>
    <definedName name="Google_Sheet_Link_1456945624" hidden="1">PB_D865</definedName>
    <definedName name="Google_Sheet_Link_1458572192" hidden="1">PB_D1386</definedName>
    <definedName name="Google_Sheet_Link_1460289151" hidden="1">PB_D89</definedName>
    <definedName name="Google_Sheet_Link_1461106277" hidden="1">PB_D858</definedName>
    <definedName name="Google_Sheet_Link_1461504506" hidden="1">PB_D92</definedName>
    <definedName name="Google_Sheet_Link_1462257550" hidden="1">PB_D44</definedName>
    <definedName name="Google_Sheet_Link_1462662201" hidden="1">PB_D959</definedName>
    <definedName name="Google_Sheet_Link_146350961" hidden="1">PB_D952</definedName>
    <definedName name="Google_Sheet_Link_1464259474" hidden="1">PB_D92</definedName>
    <definedName name="Google_Sheet_Link_1464419536" hidden="1">PB_D63</definedName>
    <definedName name="Google_Sheet_Link_1468524872" hidden="1">PB_D853</definedName>
    <definedName name="Google_Sheet_Link_1469406569" hidden="1">PB_D829</definedName>
    <definedName name="Google_Sheet_Link_1470797405" hidden="1">PB_D926</definedName>
    <definedName name="Google_Sheet_Link_1470970423" hidden="1">PB_D1032</definedName>
    <definedName name="Google_Sheet_Link_1471653787" hidden="1">PB_D827</definedName>
    <definedName name="Google_Sheet_Link_147398185" hidden="1">PB_D410</definedName>
    <definedName name="Google_Sheet_Link_1474178938" hidden="1">PB_D64</definedName>
    <definedName name="Google_Sheet_Link_1474557000" hidden="1">PB_D855</definedName>
    <definedName name="Google_Sheet_Link_1475289997" hidden="1">PB_D829</definedName>
    <definedName name="Google_Sheet_Link_1475437220" hidden="1">PB_D1192</definedName>
    <definedName name="Google_Sheet_Link_1476757020" hidden="1">PB_D63</definedName>
    <definedName name="Google_Sheet_Link_1476761702" hidden="1">PB_D1343</definedName>
    <definedName name="Google_Sheet_Link_1476823709" hidden="1">PB_D897</definedName>
    <definedName name="Google_Sheet_Link_1476971670" hidden="1">PB_D1378</definedName>
    <definedName name="Google_Sheet_Link_1477507324" hidden="1">PB_D112</definedName>
    <definedName name="Google_Sheet_Link_1477869451" hidden="1">PB_D1023</definedName>
    <definedName name="Google_Sheet_Link_1478182858" hidden="1">PB_D1174</definedName>
    <definedName name="Google_Sheet_Link_1478516950" hidden="1">PB_D306</definedName>
    <definedName name="Google_Sheet_Link_1479610562" hidden="1">PB_D1050</definedName>
    <definedName name="Google_Sheet_Link_1479936646" hidden="1">PB_D242</definedName>
    <definedName name="Google_Sheet_Link_1480114308" hidden="1">PB_D95</definedName>
    <definedName name="Google_Sheet_Link_1481617782" hidden="1">PB_D235</definedName>
    <definedName name="Google_Sheet_Link_1481998353" hidden="1">PB_D160</definedName>
    <definedName name="Google_Sheet_Link_1482288792" hidden="1">PB_D951</definedName>
    <definedName name="Google_Sheet_Link_1482667359" hidden="1">PB_661</definedName>
    <definedName name="Google_Sheet_Link_1483010896" hidden="1">PB_D899</definedName>
    <definedName name="Google_Sheet_Link_148338123" hidden="1">PB_D865</definedName>
    <definedName name="Google_Sheet_Link_1483450525" hidden="1">PB_D888</definedName>
    <definedName name="Google_Sheet_Link_1483580389" hidden="1">PB_D623</definedName>
    <definedName name="Google_Sheet_Link_1483863551" hidden="1">PB_D106</definedName>
    <definedName name="Google_Sheet_Link_1484677517" hidden="1">PB_D899</definedName>
    <definedName name="Google_Sheet_Link_1486031954" hidden="1">PB_1591</definedName>
    <definedName name="Google_Sheet_Link_148665945" hidden="1">PB_D829</definedName>
    <definedName name="Google_Sheet_Link_1487240735" hidden="1">PB_D622</definedName>
    <definedName name="Google_Sheet_Link_148801631" hidden="1">PB_D1413</definedName>
    <definedName name="Google_Sheet_Link_1488610746" hidden="1">PB_D858</definedName>
    <definedName name="Google_Sheet_Link_1489392569" hidden="1">PB_D603</definedName>
    <definedName name="Google_Sheet_Link_1489720327" hidden="1">PB_D29</definedName>
    <definedName name="Google_Sheet_Link_1490238030" hidden="1">PB_D869</definedName>
    <definedName name="Google_Sheet_Link_1490527259" hidden="1">PB_D570</definedName>
    <definedName name="Google_Sheet_Link_149117333" hidden="1">PB_D1020</definedName>
    <definedName name="Google_Sheet_Link_149160859" hidden="1">PB_D95</definedName>
    <definedName name="Google_Sheet_Link_1492063661" hidden="1">PB_D829</definedName>
    <definedName name="Google_Sheet_Link_1492580839" hidden="1">PB_D829</definedName>
    <definedName name="Google_Sheet_Link_1492986628" hidden="1">PB_D181</definedName>
    <definedName name="Google_Sheet_Link_1493002896" hidden="1">PB_D92</definedName>
    <definedName name="Google_Sheet_Link_1493512984" hidden="1">PB_D1493</definedName>
    <definedName name="Google_Sheet_Link_1493518463" hidden="1">PB_D1128</definedName>
    <definedName name="Google_Sheet_Link_1495819475" hidden="1">PB_D622</definedName>
    <definedName name="Google_Sheet_Link_1496189583" hidden="1">PB_D95</definedName>
    <definedName name="Google_Sheet_Link_1497333902" hidden="1">PB_D829</definedName>
    <definedName name="Google_Sheet_Link_149734255" hidden="1">PB_D864</definedName>
    <definedName name="Google_Sheet_Link_1498770652" hidden="1">PB_D896</definedName>
    <definedName name="Google_Sheet_Link_1498939402" hidden="1">PB_D91</definedName>
    <definedName name="Google_Sheet_Link_1499531178" hidden="1">PB_D832</definedName>
    <definedName name="Google_Sheet_Link_1501207837" hidden="1">PB_D95</definedName>
    <definedName name="Google_Sheet_Link_1501617732" hidden="1">PB_D865</definedName>
    <definedName name="Google_Sheet_Link_1501908664" hidden="1">PB_D437</definedName>
    <definedName name="Google_Sheet_Link_1502437435" hidden="1">PB_D885</definedName>
    <definedName name="Google_Sheet_Link_1503223273" hidden="1">PB_D818</definedName>
    <definedName name="Google_Sheet_Link_1503374951" hidden="1">PB_D123</definedName>
    <definedName name="Google_Sheet_Link_1503589089" hidden="1">PB_D589</definedName>
    <definedName name="Google_Sheet_Link_1504277355" hidden="1">PB_D869</definedName>
    <definedName name="Google_Sheet_Link_1504353970" hidden="1">PB_D349</definedName>
    <definedName name="Google_Sheet_Link_150622435" hidden="1">PB_D615</definedName>
    <definedName name="Google_Sheet_Link_1506493727" hidden="1">PB_D895</definedName>
    <definedName name="Google_Sheet_Link_1507599152" hidden="1">PB_D829</definedName>
    <definedName name="Google_Sheet_Link_1508255754" hidden="1">PB_D95</definedName>
    <definedName name="Google_Sheet_Link_1509405" hidden="1">PB_D123</definedName>
    <definedName name="Google_Sheet_Link_1510623482" hidden="1">PB_D216</definedName>
    <definedName name="Google_Sheet_Link_1511435223" hidden="1">PB_D11</definedName>
    <definedName name="Google_Sheet_Link_1512208073" hidden="1">PB_D106</definedName>
    <definedName name="Google_Sheet_Link_1512304477" hidden="1">PB_D473</definedName>
    <definedName name="Google_Sheet_Link_1512608295" hidden="1">PB_D1508</definedName>
    <definedName name="Google_Sheet_Link_1514045144" hidden="1">PB_D106</definedName>
    <definedName name="Google_Sheet_Link_1515180260" hidden="1">PB_D869</definedName>
    <definedName name="Google_Sheet_Link_1515231717" hidden="1">PB_D1305</definedName>
    <definedName name="Google_Sheet_Link_151580292" hidden="1">PB_D160</definedName>
    <definedName name="Google_Sheet_Link_1516088989" hidden="1">PB_D817</definedName>
    <definedName name="Google_Sheet_Link_1517919664" hidden="1">PB_D1569</definedName>
    <definedName name="Google_Sheet_Link_1518949801" hidden="1">PB_D1388</definedName>
    <definedName name="Google_Sheet_Link_1519278420" hidden="1">PB_D134</definedName>
    <definedName name="Google_Sheet_Link_1519849251" hidden="1">PB_D123</definedName>
    <definedName name="Google_Sheet_Link_1520579674" hidden="1">PB_D123</definedName>
    <definedName name="Google_Sheet_Link_1521327328" hidden="1">PB_D944</definedName>
    <definedName name="Google_Sheet_Link_1521903762" hidden="1">PB_D1084</definedName>
    <definedName name="Google_Sheet_Link_1521938975" hidden="1">PB_D865</definedName>
    <definedName name="Google_Sheet_Link_152211804" hidden="1">PB_D19</definedName>
    <definedName name="Google_Sheet_Link_1522371604" hidden="1">PB_D1258</definedName>
    <definedName name="Google_Sheet_Link_1523069025" hidden="1">PB_D817</definedName>
    <definedName name="Google_Sheet_Link_1523246594" hidden="1">PB_D1326</definedName>
    <definedName name="Google_Sheet_Link_1524147402" hidden="1">PB_D829</definedName>
    <definedName name="Google_Sheet_Link_1524547038" hidden="1">PB_D861</definedName>
    <definedName name="Google_Sheet_Link_1525770317" hidden="1">PB_D820</definedName>
    <definedName name="Google_Sheet_Link_1525909824" hidden="1">PB_D269</definedName>
    <definedName name="Google_Sheet_Link_1527077457" hidden="1">PB_D1078</definedName>
    <definedName name="Google_Sheet_Link_1527499753" hidden="1">PB_D623</definedName>
    <definedName name="Google_Sheet_Link_1527635799" hidden="1">PB_D865</definedName>
    <definedName name="Google_Sheet_Link_1527856159" hidden="1">PB_D410</definedName>
    <definedName name="Google_Sheet_Link_1531315409" hidden="1">PB_D957</definedName>
    <definedName name="Google_Sheet_Link_1532065828" hidden="1">PB_D1020</definedName>
    <definedName name="Google_Sheet_Link_1532849851" hidden="1">PB_D87</definedName>
    <definedName name="Google_Sheet_Link_1533280673" hidden="1">PB_D92</definedName>
    <definedName name="Google_Sheet_Link_1533497439" hidden="1">PB_D96</definedName>
    <definedName name="Google_Sheet_Link_1533747148" hidden="1">PB_D202</definedName>
    <definedName name="Google_Sheet_Link_153433080" hidden="1">PB_D857</definedName>
    <definedName name="Google_Sheet_Link_1534544904" hidden="1">PB_D76</definedName>
    <definedName name="Google_Sheet_Link_153472433" hidden="1">PB_D931</definedName>
    <definedName name="Google_Sheet_Link_1535668834" hidden="1">PB_D16</definedName>
    <definedName name="Google_Sheet_Link_1535670063" hidden="1">PB_D658A</definedName>
    <definedName name="Google_Sheet_Link_1537185164" hidden="1">PB_D581</definedName>
    <definedName name="Google_Sheet_Link_1538421834" hidden="1">PB_D817</definedName>
    <definedName name="Google_Sheet_Link_1538636371" hidden="1">PB_D828</definedName>
    <definedName name="Google_Sheet_Link_1538825417" hidden="1">PB_D1340</definedName>
    <definedName name="Google_Sheet_Link_1539789074" hidden="1">PB_D123</definedName>
    <definedName name="Google_Sheet_Link_1540166134" hidden="1">PB_D1021</definedName>
    <definedName name="Google_Sheet_Link_1540230014" hidden="1">PB_D1178</definedName>
    <definedName name="Google_Sheet_Link_1541006057" hidden="1">PB_D820</definedName>
    <definedName name="Google_Sheet_Link_1541312696" hidden="1">PB_D947</definedName>
    <definedName name="Google_Sheet_Link_1541829347" hidden="1">PB_D1169</definedName>
    <definedName name="Google_Sheet_Link_1542476759" hidden="1">PB_D106</definedName>
    <definedName name="Google_Sheet_Link_1543184273" hidden="1">PB_D931</definedName>
    <definedName name="Google_Sheet_Link_1543726893" hidden="1">PB_D820</definedName>
    <definedName name="Google_Sheet_Link_1544417317" hidden="1">PB_D880</definedName>
    <definedName name="Google_Sheet_Link_1544562107" hidden="1">PB_D950</definedName>
    <definedName name="Google_Sheet_Link_1546434696" hidden="1">PB_D397</definedName>
    <definedName name="Google_Sheet_Link_1547136271" hidden="1">PB_D862</definedName>
    <definedName name="Google_Sheet_Link_1548174266" hidden="1">PB_D19</definedName>
    <definedName name="Google_Sheet_Link_1549115445" hidden="1">PB_D1124</definedName>
    <definedName name="Google_Sheet_Link_1549702574" hidden="1">PB_D432</definedName>
    <definedName name="Google_Sheet_Link_1549890724" hidden="1">PB_D817</definedName>
    <definedName name="Google_Sheet_Link_1551230755" hidden="1">PB_D819</definedName>
    <definedName name="Google_Sheet_Link_1551347471" hidden="1">PB_D818</definedName>
    <definedName name="Google_Sheet_Link_1552680373" hidden="1">PB_D123</definedName>
    <definedName name="Google_Sheet_Link_1552812948" hidden="1">PB_D136</definedName>
    <definedName name="Google_Sheet_Link_1553000572" hidden="1">PB_D181</definedName>
    <definedName name="Google_Sheet_Link_1553414898" hidden="1">PB_D76</definedName>
    <definedName name="Google_Sheet_Link_1553836445" hidden="1">PB_D123</definedName>
    <definedName name="Google_Sheet_Link_1554115933" hidden="1">PB_D865</definedName>
    <definedName name="Google_Sheet_Link_1555606041" hidden="1">PB_D167</definedName>
    <definedName name="Google_Sheet_Link_1556236673" hidden="1">PB_D1064</definedName>
    <definedName name="Google_Sheet_Link_1556342950" hidden="1">PB_D95</definedName>
    <definedName name="Google_Sheet_Link_1557456163" hidden="1">PB_D160</definedName>
    <definedName name="Google_Sheet_Link_1558749433" hidden="1">PB_D106</definedName>
    <definedName name="Google_Sheet_Link_155971160" hidden="1">PB_D858</definedName>
    <definedName name="Google_Sheet_Link_1559854421" hidden="1">PB_D622</definedName>
    <definedName name="Google_Sheet_Link_1560541348" hidden="1">PB_D1413</definedName>
    <definedName name="Google_Sheet_Link_1562267446" hidden="1">PB_D1150</definedName>
    <definedName name="Google_Sheet_Link_1562574168" hidden="1">PB_D818</definedName>
    <definedName name="Google_Sheet_Link_156286481" hidden="1">PB_D1033</definedName>
    <definedName name="Google_Sheet_Link_1563092033" hidden="1">PB_D933</definedName>
    <definedName name="Google_Sheet_Link_1563311495" hidden="1">PB_D820</definedName>
    <definedName name="Google_Sheet_Link_1563449876" hidden="1">PB_D817</definedName>
    <definedName name="Google_Sheet_Link_1563656279" hidden="1">PB_D957</definedName>
    <definedName name="Google_Sheet_Link_1564112036" hidden="1">PB_D1132</definedName>
    <definedName name="Google_Sheet_Link_1565776640" hidden="1">PB_D1025</definedName>
    <definedName name="Google_Sheet_Link_1565951177" hidden="1">PB_D622</definedName>
    <definedName name="Google_Sheet_Link_1567183526" hidden="1">PB_D199</definedName>
    <definedName name="Google_Sheet_Link_1568162677" hidden="1">PB_D1124</definedName>
    <definedName name="Google_Sheet_Link_1568168419" hidden="1">PB_D832</definedName>
    <definedName name="Google_Sheet_Link_1568372777" hidden="1">PB_D92</definedName>
    <definedName name="Google_Sheet_Link_1568546" hidden="1">PB_D92</definedName>
    <definedName name="Google_Sheet_Link_1568698076" hidden="1">PB_D622</definedName>
    <definedName name="Google_Sheet_Link_1569263277" hidden="1">PB_D870</definedName>
    <definedName name="Google_Sheet_Link_156943551" hidden="1">PB_D655A</definedName>
    <definedName name="Google_Sheet_Link_1570030540" hidden="1">PB_D1107</definedName>
    <definedName name="Google_Sheet_Link_1570678065" hidden="1">PB_D91</definedName>
    <definedName name="Google_Sheet_Link_1570679247" hidden="1">PB_D13</definedName>
    <definedName name="Google_Sheet_Link_1570791915" hidden="1">PB_D95</definedName>
    <definedName name="Google_Sheet_Link_1571319354" hidden="1">PB_D78</definedName>
    <definedName name="Google_Sheet_Link_1571498745" hidden="1">PB_D829</definedName>
    <definedName name="Google_Sheet_Link_1571932193" hidden="1">PB_D858</definedName>
    <definedName name="Google_Sheet_Link_1572011246" hidden="1">PB_D511</definedName>
    <definedName name="Google_Sheet_Link_1572496638" hidden="1">PB_D902</definedName>
    <definedName name="Google_Sheet_Link_15725857" hidden="1">PB_D173</definedName>
    <definedName name="Google_Sheet_Link_1574215397" hidden="1">PB_D1051</definedName>
    <definedName name="Google_Sheet_Link_1574795300" hidden="1">PB_D820</definedName>
    <definedName name="Google_Sheet_Link_1576498249" hidden="1">PB_D829</definedName>
    <definedName name="Google_Sheet_Link_1576523375" hidden="1">PB_D858</definedName>
    <definedName name="Google_Sheet_Link_1577487904" hidden="1">PB_D1063</definedName>
    <definedName name="Google_Sheet_Link_1578956451" hidden="1">PB_D91</definedName>
    <definedName name="Google_Sheet_Link_1580565713" hidden="1">PB_D871</definedName>
    <definedName name="Google_Sheet_Link_1582227076" hidden="1">PB_D434</definedName>
    <definedName name="Google_Sheet_Link_1582454101" hidden="1">PB_D87</definedName>
    <definedName name="Google_Sheet_Link_1583519084" hidden="1">PB_D829</definedName>
    <definedName name="Google_Sheet_Link_158425645" hidden="1">PB_D1378</definedName>
    <definedName name="Google_Sheet_Link_1584702812" hidden="1">PB_D21</definedName>
    <definedName name="Google_Sheet_Link_1584987261" hidden="1">PB_D410</definedName>
    <definedName name="Google_Sheet_Link_1585193818" hidden="1">PB_D829</definedName>
    <definedName name="Google_Sheet_Link_1587436578" hidden="1">PB_D428</definedName>
    <definedName name="Google_Sheet_Link_1588065469" hidden="1">PB_D858</definedName>
    <definedName name="Google_Sheet_Link_1588084753" hidden="1">PB_D235</definedName>
    <definedName name="Google_Sheet_Link_1588167956" hidden="1">PB_D829</definedName>
    <definedName name="Google_Sheet_Link_1588351639" hidden="1">PB_D210</definedName>
    <definedName name="Google_Sheet_Link_1589798080" hidden="1">PB_D87</definedName>
    <definedName name="Google_Sheet_Link_1590243801" hidden="1">PB_D603</definedName>
    <definedName name="Google_Sheet_Link_1591546364" hidden="1">PB_D865</definedName>
    <definedName name="Google_Sheet_Link_1592039358" hidden="1">PB_D829</definedName>
    <definedName name="Google_Sheet_Link_1592477423" hidden="1">PB_D154</definedName>
    <definedName name="Google_Sheet_Link_1592582804" hidden="1">PB_D829</definedName>
    <definedName name="Google_Sheet_Link_1592631603" hidden="1">PB_D876</definedName>
    <definedName name="Google_Sheet_Link_1592833368" hidden="1">PB_D401</definedName>
    <definedName name="Google_Sheet_Link_1594344123" hidden="1">PB_D876</definedName>
    <definedName name="Google_Sheet_Link_159435479" hidden="1">PB_D869</definedName>
    <definedName name="Google_Sheet_Link_1594640484" hidden="1">PB_D94</definedName>
    <definedName name="Google_Sheet_Link_1595071939" hidden="1">PB_D622</definedName>
    <definedName name="Google_Sheet_Link_1595775506" hidden="1">PB_D155</definedName>
    <definedName name="Google_Sheet_Link_1595794923" hidden="1">PB_662</definedName>
    <definedName name="Google_Sheet_Link_1597330872" hidden="1">PB_D1371</definedName>
    <definedName name="Google_Sheet_Link_1598472223" hidden="1">PB_D1492</definedName>
    <definedName name="Google_Sheet_Link_1598889082" hidden="1">PB_D1579</definedName>
    <definedName name="Google_Sheet_Link_1601213079" hidden="1">PB_D1583</definedName>
    <definedName name="Google_Sheet_Link_1602210041" hidden="1">PB_D1556</definedName>
    <definedName name="Google_Sheet_Link_1602233303" hidden="1">PB_D829</definedName>
    <definedName name="Google_Sheet_Link_160387887" hidden="1">PB_D106</definedName>
    <definedName name="Google_Sheet_Link_1604307377" hidden="1">PB_D106</definedName>
    <definedName name="Google_Sheet_Link_1604557820" hidden="1">PB_D92</definedName>
    <definedName name="Google_Sheet_Link_1605112778" hidden="1">PB_D870</definedName>
    <definedName name="Google_Sheet_Link_1605979162" hidden="1">PB_D1104</definedName>
    <definedName name="Google_Sheet_Link_1606470539" hidden="1">PB_D1132</definedName>
    <definedName name="Google_Sheet_Link_160694355" hidden="1">PB_D831</definedName>
    <definedName name="Google_Sheet_Link_160699166" hidden="1">PB_D828</definedName>
    <definedName name="Google_Sheet_Link_1607811939" hidden="1">PB_D829</definedName>
    <definedName name="Google_Sheet_Link_1608490035" hidden="1">PB_D829</definedName>
    <definedName name="Google_Sheet_Link_1610002273" hidden="1">PB_D828</definedName>
    <definedName name="Google_Sheet_Link_1610524380" hidden="1">PB_D589</definedName>
    <definedName name="Google_Sheet_Link_1610586110" hidden="1">PB_D79</definedName>
    <definedName name="Google_Sheet_Link_161206015" hidden="1">PB_D968</definedName>
    <definedName name="Google_Sheet_Link_1612721913" hidden="1">PB_D517</definedName>
    <definedName name="Google_Sheet_Link_1613708146" hidden="1">PB_D216</definedName>
    <definedName name="Google_Sheet_Link_1613913774" hidden="1">PB_D160</definedName>
    <definedName name="Google_Sheet_Link_1614564963" hidden="1">PB_D1557</definedName>
    <definedName name="Google_Sheet_Link_1615022008" hidden="1">PB_D623</definedName>
    <definedName name="Google_Sheet_Link_1615959323" hidden="1">PB_D1167</definedName>
    <definedName name="Google_Sheet_Link_1618324042" hidden="1">PB_D1308</definedName>
    <definedName name="Google_Sheet_Link_1618412028" hidden="1">PB_D888</definedName>
    <definedName name="Google_Sheet_Link_1618971230" hidden="1">PB_D44</definedName>
    <definedName name="Google_Sheet_Link_1620305044" hidden="1">PB_D829</definedName>
    <definedName name="Google_Sheet_Link_1620562366" hidden="1">PB_D64</definedName>
    <definedName name="Google_Sheet_Link_1620648835" hidden="1">PB_D95</definedName>
    <definedName name="Google_Sheet_Link_1620778676" hidden="1">PB_D1385</definedName>
    <definedName name="Google_Sheet_Link_1621437451" hidden="1">PB_D623</definedName>
    <definedName name="Google_Sheet_Link_1624736831" hidden="1">PB_D829</definedName>
    <definedName name="Google_Sheet_Link_1624755636" hidden="1">PB_D820</definedName>
    <definedName name="Google_Sheet_Link_1625102017" hidden="1">PB_D895</definedName>
    <definedName name="Google_Sheet_Link_1625113112" hidden="1">PB_D961</definedName>
    <definedName name="Google_Sheet_Link_1626085894" hidden="1">PB_D93</definedName>
    <definedName name="Google_Sheet_Link_1626279479" hidden="1">PB_D76</definedName>
    <definedName name="Google_Sheet_Link_1626811342" hidden="1">PB_D40</definedName>
    <definedName name="Google_Sheet_Link_1627229370" hidden="1">PB_D401</definedName>
    <definedName name="Google_Sheet_Link_1627876126" hidden="1">PB_D412</definedName>
    <definedName name="Google_Sheet_Link_162792108" hidden="1">PB_D1148</definedName>
    <definedName name="Google_Sheet_Link_1629156632" hidden="1">PB_D829</definedName>
    <definedName name="Google_Sheet_Link_1629961893" hidden="1">PB_D877</definedName>
    <definedName name="Google_Sheet_Link_1630938501" hidden="1">PB_D63</definedName>
    <definedName name="Google_Sheet_Link_1631099463" hidden="1">PB_D40</definedName>
    <definedName name="Google_Sheet_Link_1631367814" hidden="1">PB_D829</definedName>
    <definedName name="Google_Sheet_Link_16332715" hidden="1">PB_D1102</definedName>
    <definedName name="Google_Sheet_Link_1635547474" hidden="1">PB_D817</definedName>
    <definedName name="Google_Sheet_Link_1636632093" hidden="1">PB_D91</definedName>
    <definedName name="Google_Sheet_Link_1637414726" hidden="1">PB_D870</definedName>
    <definedName name="Google_Sheet_Link_1637697513" hidden="1">PB_D8</definedName>
    <definedName name="Google_Sheet_Link_1638261437" hidden="1">PB_D1061</definedName>
    <definedName name="Google_Sheet_Link_1638404909" hidden="1">PB_D63</definedName>
    <definedName name="Google_Sheet_Link_1639832307" hidden="1">PB_D95</definedName>
    <definedName name="Google_Sheet_Link_1640127633" hidden="1">PB_D76</definedName>
    <definedName name="Google_Sheet_Link_1641248795" hidden="1">PB_D76</definedName>
    <definedName name="Google_Sheet_Link_1641310950" hidden="1">PB_D645A</definedName>
    <definedName name="Google_Sheet_Link_1642493895" hidden="1">PB_D292</definedName>
    <definedName name="Google_Sheet_Link_164267981" hidden="1">PB_D148</definedName>
    <definedName name="Google_Sheet_Link_1642947675" hidden="1">PB_D858</definedName>
    <definedName name="Google_Sheet_Link_164297352" hidden="1">PB_D419</definedName>
    <definedName name="Google_Sheet_Link_1644157888" hidden="1">PB_D867</definedName>
    <definedName name="Google_Sheet_Link_1644243606" hidden="1">PB_D829</definedName>
    <definedName name="Google_Sheet_Link_1646343101" hidden="1">PB_D1375</definedName>
    <definedName name="Google_Sheet_Link_1646747400" hidden="1">PB_D968</definedName>
    <definedName name="Google_Sheet_Link_1647951131" hidden="1">PB_D904</definedName>
    <definedName name="Google_Sheet_Link_164924053" hidden="1">PB_D554</definedName>
    <definedName name="Google_Sheet_Link_164984759" hidden="1">PB_D869</definedName>
    <definedName name="Google_Sheet_Link_1649856739" hidden="1">PB_D829</definedName>
    <definedName name="Google_Sheet_Link_1650230663" hidden="1">PB_D863</definedName>
    <definedName name="Google_Sheet_Link_165064486" hidden="1">PB_D96</definedName>
    <definedName name="Google_Sheet_Link_1651471047" hidden="1">PB_D311</definedName>
    <definedName name="Google_Sheet_Link_1651953177" hidden="1">PB_D63</definedName>
    <definedName name="Google_Sheet_Link_1652095204" hidden="1">PB_D97</definedName>
    <definedName name="Google_Sheet_Link_1652632059" hidden="1">PB_D91</definedName>
    <definedName name="Google_Sheet_Link_1652954186" hidden="1">PB_D87</definedName>
    <definedName name="Google_Sheet_Link_165352877" hidden="1">PB_D106</definedName>
    <definedName name="Google_Sheet_Link_1654386759" hidden="1">PB_D906</definedName>
    <definedName name="Google_Sheet_Link_1654557832" hidden="1">PB_D77</definedName>
    <definedName name="Google_Sheet_Link_1654596226" hidden="1">PB_D63</definedName>
    <definedName name="Google_Sheet_Link_1655048704" hidden="1">PB_D589</definedName>
    <definedName name="Google_Sheet_Link_1656874254" hidden="1">PB_D1229</definedName>
    <definedName name="Google_Sheet_Link_1657569299" hidden="1">PB_D1421</definedName>
    <definedName name="Google_Sheet_Link_1659304505" hidden="1">PB_D155</definedName>
    <definedName name="Google_Sheet_Link_1659381731" hidden="1">PB_D93</definedName>
    <definedName name="Google_Sheet_Link_1659420132" hidden="1">PB_D63</definedName>
    <definedName name="Google_Sheet_Link_1660454906" hidden="1">PB_D869</definedName>
    <definedName name="Google_Sheet_Link_1660783932" hidden="1">PB_D623</definedName>
    <definedName name="Google_Sheet_Link_166197435" hidden="1">PB_D865</definedName>
    <definedName name="Google_Sheet_Link_1662854466" hidden="1">PB_D95</definedName>
    <definedName name="Google_Sheet_Link_1663076073" hidden="1">PB_D286A</definedName>
    <definedName name="Google_Sheet_Link_1663279124" hidden="1">PB_D432</definedName>
    <definedName name="Google_Sheet_Link_166386181" hidden="1">PB_D829</definedName>
    <definedName name="Google_Sheet_Link_1665013859" hidden="1">PB_D858</definedName>
    <definedName name="Google_Sheet_Link_1665307549" hidden="1">PB_D296</definedName>
    <definedName name="Google_Sheet_Link_1665608910" hidden="1">PB_D91</definedName>
    <definedName name="Google_Sheet_Link_1666006683" hidden="1">PB_D91</definedName>
    <definedName name="Google_Sheet_Link_1666263675" hidden="1">PB_D1082</definedName>
    <definedName name="Google_Sheet_Link_1666424005" hidden="1">PB_D106</definedName>
    <definedName name="Google_Sheet_Link_1666452692" hidden="1">PB_D1494</definedName>
    <definedName name="Google_Sheet_Link_1666481932" hidden="1">PB_D832</definedName>
    <definedName name="Google_Sheet_Link_1666628320" hidden="1">PB_D858</definedName>
    <definedName name="Google_Sheet_Link_1667631278" hidden="1">PB_D918</definedName>
    <definedName name="Google_Sheet_Link_1668549734" hidden="1">PB_D109</definedName>
    <definedName name="Google_Sheet_Link_1668588052" hidden="1">PB_D542</definedName>
    <definedName name="Google_Sheet_Link_1670217105" hidden="1">PB_D96</definedName>
    <definedName name="Google_Sheet_Link_1671097767" hidden="1">PB_D1380</definedName>
    <definedName name="Google_Sheet_Link_1672078201" hidden="1">PB_D1390</definedName>
    <definedName name="Google_Sheet_Link_1672411670" hidden="1">PB_D21</definedName>
    <definedName name="Google_Sheet_Link_1673424317" hidden="1">PB_D114</definedName>
    <definedName name="Google_Sheet_Link_1674778997" hidden="1">PB_D820</definedName>
    <definedName name="Google_Sheet_Link_1675596672" hidden="1">PB_D1306</definedName>
    <definedName name="Google_Sheet_Link_1675683865" hidden="1">PB_D967</definedName>
    <definedName name="Google_Sheet_Link_1676002292" hidden="1">PB_D1094</definedName>
    <definedName name="Google_Sheet_Link_1676468642" hidden="1">PB_D27</definedName>
    <definedName name="Google_Sheet_Link_1677033401" hidden="1">PB_D865</definedName>
    <definedName name="Google_Sheet_Link_1678331" hidden="1">PB_D887</definedName>
    <definedName name="Google_Sheet_Link_1679777937" hidden="1">PB_D820</definedName>
    <definedName name="Google_Sheet_Link_168170253" hidden="1">PB_D869</definedName>
    <definedName name="Google_Sheet_Link_168215861" hidden="1">PB_D871</definedName>
    <definedName name="Google_Sheet_Link_1682196061" hidden="1">PB_D853</definedName>
    <definedName name="Google_Sheet_Link_1682619000" hidden="1">PB_D1110</definedName>
    <definedName name="Google_Sheet_Link_1683014631" hidden="1">PB_D123</definedName>
    <definedName name="Google_Sheet_Link_1683569012" hidden="1">PB_D650A</definedName>
    <definedName name="Google_Sheet_Link_1683926451" hidden="1">PB_D543</definedName>
    <definedName name="Google_Sheet_Link_1684870877" hidden="1">PB_D360</definedName>
    <definedName name="Google_Sheet_Link_1685745869" hidden="1">PB_D869</definedName>
    <definedName name="Google_Sheet_Link_1686632416" hidden="1">PB_D865</definedName>
    <definedName name="Google_Sheet_Link_1687042682" hidden="1">PB_D1085</definedName>
    <definedName name="Google_Sheet_Link_1688304001" hidden="1">PB_D1310</definedName>
    <definedName name="Google_Sheet_Link_1688565808" hidden="1">PB_D865</definedName>
    <definedName name="Google_Sheet_Link_1689719443" hidden="1">PB_D861</definedName>
    <definedName name="Google_Sheet_Link_1690289644" hidden="1">PB_D991</definedName>
    <definedName name="Google_Sheet_Link_1690469084" hidden="1">PB_D63</definedName>
    <definedName name="Google_Sheet_Link_1690832647" hidden="1">PB_D831</definedName>
    <definedName name="Google_Sheet_Link_1690910782" hidden="1">PB_D1090</definedName>
    <definedName name="Google_Sheet_Link_1691268955" hidden="1">PB_D829</definedName>
    <definedName name="Google_Sheet_Link_1691552823" hidden="1">PB_D203</definedName>
    <definedName name="Google_Sheet_Link_1693217711" hidden="1">PB_D91</definedName>
    <definedName name="Google_Sheet_Link_169467983" hidden="1">PB_D410</definedName>
    <definedName name="Google_Sheet_Link_1695427285" hidden="1">PB_D1242</definedName>
    <definedName name="Google_Sheet_Link_169555818" hidden="1">PB_D823</definedName>
    <definedName name="Google_Sheet_Link_1695625663" hidden="1">PB_D829</definedName>
    <definedName name="Google_Sheet_Link_1695946257" hidden="1">PB_D817</definedName>
    <definedName name="Google_Sheet_Link_1696151343" hidden="1">PB_D928</definedName>
    <definedName name="Google_Sheet_Link_1696320065" hidden="1">PB_D1126</definedName>
    <definedName name="Google_Sheet_Link_1696364626" hidden="1">PB_D1060</definedName>
    <definedName name="Google_Sheet_Link_1697814247" hidden="1">PB_D1136</definedName>
    <definedName name="Google_Sheet_Link_1699586800" hidden="1">PB_D820</definedName>
    <definedName name="Google_Sheet_Link_1699699387" hidden="1">PB_D858</definedName>
    <definedName name="Google_Sheet_Link_1700193062" hidden="1">PB_D36</definedName>
    <definedName name="Google_Sheet_Link_1701192513" hidden="1">PB_D292</definedName>
    <definedName name="Google_Sheet_Link_1701220450" hidden="1">PB_D239</definedName>
    <definedName name="Google_Sheet_Link_1701395548" hidden="1">PB_D1525</definedName>
    <definedName name="Google_Sheet_Link_1702289043" hidden="1">PB_D865</definedName>
    <definedName name="Google_Sheet_Link_170239219" hidden="1">PB_D865</definedName>
    <definedName name="Google_Sheet_Link_1702428156" hidden="1">PB_D546</definedName>
    <definedName name="Google_Sheet_Link_1702536982" hidden="1">PB_D829</definedName>
    <definedName name="Google_Sheet_Link_1703079021" hidden="1">PB_D893</definedName>
    <definedName name="Google_Sheet_Link_1703596105" hidden="1">PB_D870</definedName>
    <definedName name="Google_Sheet_Link_1703641522" hidden="1">PB_D818</definedName>
    <definedName name="Google_Sheet_Link_1704544376" hidden="1">PB_D91</definedName>
    <definedName name="Google_Sheet_Link_1704882928" hidden="1">PB_D95</definedName>
    <definedName name="Google_Sheet_Link_1705002870" hidden="1">PB_D106</definedName>
    <definedName name="Google_Sheet_Link_170643284" hidden="1">PB_D1229</definedName>
    <definedName name="Google_Sheet_Link_170693458" hidden="1">PB_D194</definedName>
    <definedName name="Google_Sheet_Link_1709350642" hidden="1">PB_D1036</definedName>
    <definedName name="Google_Sheet_Link_1710654794" hidden="1">PB_D1234</definedName>
    <definedName name="Google_Sheet_Link_1710756069" hidden="1">PB_D952</definedName>
    <definedName name="Google_Sheet_Link_1711657767" hidden="1">PB_D375</definedName>
    <definedName name="Google_Sheet_Link_1712533563" hidden="1">PB_D869</definedName>
    <definedName name="Google_Sheet_Link_1712678532" hidden="1">PB_D64</definedName>
    <definedName name="Google_Sheet_Link_1713072818" hidden="1">PB_D123</definedName>
    <definedName name="Google_Sheet_Link_1713092296" hidden="1">PB_D869</definedName>
    <definedName name="Google_Sheet_Link_1713529599" hidden="1">PB_D123</definedName>
    <definedName name="Google_Sheet_Link_1713592028" hidden="1">PB_D623</definedName>
    <definedName name="Google_Sheet_Link_1715201381" hidden="1">PB_D63</definedName>
    <definedName name="Google_Sheet_Link_1715641783" hidden="1">PB_1593</definedName>
    <definedName name="Google_Sheet_Link_1715686980" hidden="1">PB_D75</definedName>
    <definedName name="Google_Sheet_Link_1716467780" hidden="1">PB_D1571</definedName>
    <definedName name="Google_Sheet_Link_1718541492" hidden="1">PB_D14</definedName>
    <definedName name="Google_Sheet_Link_1718745853" hidden="1">PB_D654A</definedName>
    <definedName name="Google_Sheet_Link_1718898282" hidden="1">PB_D106</definedName>
    <definedName name="Google_Sheet_Link_1720482259" hidden="1">PB_D1104</definedName>
    <definedName name="Google_Sheet_Link_1720814006" hidden="1">PB_D599</definedName>
    <definedName name="Google_Sheet_Link_1723295896" hidden="1">PB_D214</definedName>
    <definedName name="Google_Sheet_Link_172345710" hidden="1">PB_D1305</definedName>
    <definedName name="Google_Sheet_Link_1723597430" hidden="1">PB_D106</definedName>
    <definedName name="Google_Sheet_Link_1723888314" hidden="1">PB_D91</definedName>
    <definedName name="Google_Sheet_Link_1724582998" hidden="1">PB_D623</definedName>
    <definedName name="Google_Sheet_Link_1724598654" hidden="1">PB_D622</definedName>
    <definedName name="Google_Sheet_Link_172479574" hidden="1">PB_D1072</definedName>
    <definedName name="Google_Sheet_Link_1725147869" hidden="1">PB_D866</definedName>
    <definedName name="Google_Sheet_Link_1725885144" hidden="1">PB_D942</definedName>
    <definedName name="Google_Sheet_Link_1726097490" hidden="1">PB_D355</definedName>
    <definedName name="Google_Sheet_Link_172881101" hidden="1">PB_D829</definedName>
    <definedName name="Google_Sheet_Link_1731631984" hidden="1">PB_D865</definedName>
    <definedName name="Google_Sheet_Link_1731642066" hidden="1">PB_D106</definedName>
    <definedName name="Google_Sheet_Link_1731670953" hidden="1">PB_D1330</definedName>
    <definedName name="Google_Sheet_Link_1731688011" hidden="1">PB_D335</definedName>
    <definedName name="Google_Sheet_Link_1732098176" hidden="1">PB_D1579</definedName>
    <definedName name="Google_Sheet_Link_1732154593" hidden="1">PB_D628</definedName>
    <definedName name="Google_Sheet_Link_173259638" hidden="1">PB_D871</definedName>
    <definedName name="Google_Sheet_Link_1732991118" hidden="1">PB_D827</definedName>
    <definedName name="Google_Sheet_Link_1733595542" hidden="1">PB_D1029</definedName>
    <definedName name="Google_Sheet_Link_1734991578" hidden="1">PB_D936</definedName>
    <definedName name="Google_Sheet_Link_1735052099" hidden="1">PB_D831</definedName>
    <definedName name="Google_Sheet_Link_173621779" hidden="1">PB_D16</definedName>
    <definedName name="Google_Sheet_Link_1736592480" hidden="1">PB_D21</definedName>
    <definedName name="Google_Sheet_Link_1736665523" hidden="1">PB_D829</definedName>
    <definedName name="Google_Sheet_Link_173724939" hidden="1">PB_D17</definedName>
    <definedName name="Google_Sheet_Link_1737304356" hidden="1">PB_D401</definedName>
    <definedName name="Google_Sheet_Link_1738395828" hidden="1">PB_D1062</definedName>
    <definedName name="Google_Sheet_Link_1738562685" hidden="1">PB_D1191</definedName>
    <definedName name="Google_Sheet_Link_1741908855" hidden="1">PB_D555</definedName>
    <definedName name="Google_Sheet_Link_1742078755" hidden="1">PB_D557</definedName>
    <definedName name="Google_Sheet_Link_1742369341" hidden="1">PB_D438</definedName>
    <definedName name="Google_Sheet_Link_1744322071" hidden="1">PB_D129</definedName>
    <definedName name="Google_Sheet_Link_1744601817" hidden="1">PB_D869</definedName>
    <definedName name="Google_Sheet_Link_1744890652" hidden="1">PB_D603</definedName>
    <definedName name="Google_Sheet_Link_1745960842" hidden="1">PB_D1434A</definedName>
    <definedName name="Google_Sheet_Link_1746882476" hidden="1">PB_D30</definedName>
    <definedName name="Google_Sheet_Link_1747049600" hidden="1">PB_D96</definedName>
    <definedName name="Google_Sheet_Link_1747201501" hidden="1">PB_D75</definedName>
    <definedName name="Google_Sheet_Link_1747255293" hidden="1">PB_D861</definedName>
    <definedName name="Google_Sheet_Link_1750044706" hidden="1">PB_D252</definedName>
    <definedName name="Google_Sheet_Link_1750166309" hidden="1">PB_D829</definedName>
    <definedName name="Google_Sheet_Link_1750724690" hidden="1">PB_D1117</definedName>
    <definedName name="Google_Sheet_Link_1751762815" hidden="1">PB_D871</definedName>
    <definedName name="Google_Sheet_Link_175293663" hidden="1">PB_D1177</definedName>
    <definedName name="Google_Sheet_Link_1753146912" hidden="1">PB_D216</definedName>
    <definedName name="Google_Sheet_Link_175353845" hidden="1">PB_D1012</definedName>
    <definedName name="Google_Sheet_Link_1754027914" hidden="1">PB_D76</definedName>
    <definedName name="Google_Sheet_Link_175418731" hidden="1">PB_D1058</definedName>
    <definedName name="Google_Sheet_Link_1754352224" hidden="1">PB_D561</definedName>
    <definedName name="Google_Sheet_Link_1754425655" hidden="1">PB_D608</definedName>
    <definedName name="Google_Sheet_Link_1754519030" hidden="1">PB_D818</definedName>
    <definedName name="Google_Sheet_Link_1754598320" hidden="1">PB_D82</definedName>
    <definedName name="Google_Sheet_Link_1756598877" hidden="1">PB_D1511</definedName>
    <definedName name="Google_Sheet_Link_1756840259" hidden="1">PB_D1580</definedName>
    <definedName name="Google_Sheet_Link_1756869723" hidden="1">PB_D172</definedName>
    <definedName name="Google_Sheet_Link_1757686041" hidden="1">PB_D401</definedName>
    <definedName name="Google_Sheet_Link_1758110284" hidden="1">PB_D1309</definedName>
    <definedName name="Google_Sheet_Link_1758455020" hidden="1">PB_D920</definedName>
    <definedName name="Google_Sheet_Link_1759135969" hidden="1">PB_D649A</definedName>
    <definedName name="Google_Sheet_Link_1759263146" hidden="1">PB_D479</definedName>
    <definedName name="Google_Sheet_Link_175951376" hidden="1">PB_D865</definedName>
    <definedName name="Google_Sheet_Link_1760529922" hidden="1">PB_D875</definedName>
    <definedName name="Google_Sheet_Link_1762145650" hidden="1">PB_D401</definedName>
    <definedName name="Google_Sheet_Link_1762221143" hidden="1">PB_D1488</definedName>
    <definedName name="Google_Sheet_Link_1762530563" hidden="1">PB_D869</definedName>
    <definedName name="Google_Sheet_Link_1765020577" hidden="1">PB_D369</definedName>
    <definedName name="Google_Sheet_Link_1766406754" hidden="1">PB_D91</definedName>
    <definedName name="Google_Sheet_Link_1766536144" hidden="1">PB_D1051</definedName>
    <definedName name="Google_Sheet_Link_1767765040" hidden="1">PB_D869</definedName>
    <definedName name="Google_Sheet_Link_1768380563" hidden="1">PB_D603</definedName>
    <definedName name="Google_Sheet_Link_1768459902" hidden="1">PB_D831</definedName>
    <definedName name="Google_Sheet_Link_1769600608" hidden="1">PB_D1338</definedName>
    <definedName name="Google_Sheet_Link_1771610806" hidden="1">PB_D91</definedName>
    <definedName name="Google_Sheet_Link_1771729996" hidden="1">PB_1590</definedName>
    <definedName name="Google_Sheet_Link_1772794368" hidden="1">PB_D820</definedName>
    <definedName name="Google_Sheet_Link_1773281002" hidden="1">PB_D871</definedName>
    <definedName name="Google_Sheet_Link_1773322808" hidden="1">PB_D142</definedName>
    <definedName name="Google_Sheet_Link_1773871240" hidden="1">PB_D859</definedName>
    <definedName name="Google_Sheet_Link_1774330486" hidden="1">PB_D949</definedName>
    <definedName name="Google_Sheet_Link_1774498933" hidden="1">PB_D1053</definedName>
    <definedName name="Google_Sheet_Link_1776859565" hidden="1">PB_D1523</definedName>
    <definedName name="Google_Sheet_Link_1777023440" hidden="1">PB_D868</definedName>
    <definedName name="Google_Sheet_Link_1777225382" hidden="1">PB_D829</definedName>
    <definedName name="Google_Sheet_Link_1777233373" hidden="1">PB_D829</definedName>
    <definedName name="Google_Sheet_Link_1778509818" hidden="1">PB_D1273</definedName>
    <definedName name="Google_Sheet_Link_1779235529" hidden="1">PB_D515</definedName>
    <definedName name="Google_Sheet_Link_1779606751" hidden="1">PB_D829</definedName>
    <definedName name="Google_Sheet_Link_1779661520" hidden="1">PB_D1013</definedName>
    <definedName name="Google_Sheet_Link_1781422300" hidden="1">PB_D870</definedName>
    <definedName name="Google_Sheet_Link_1781758315" hidden="1">PB_D93</definedName>
    <definedName name="Google_Sheet_Link_1781980634" hidden="1">PB_D1260</definedName>
    <definedName name="Google_Sheet_Link_1782428664" hidden="1">PB_D817</definedName>
    <definedName name="Google_Sheet_Link_178277234" hidden="1">PB_D123</definedName>
    <definedName name="Google_Sheet_Link_1782985151" hidden="1">PB_D123</definedName>
    <definedName name="Google_Sheet_Link_1783474871" hidden="1">PB_D865</definedName>
    <definedName name="Google_Sheet_Link_1784033100" hidden="1">PB_D95</definedName>
    <definedName name="Google_Sheet_Link_178419902" hidden="1">PB_D106</definedName>
    <definedName name="Google_Sheet_Link_1784767134" hidden="1">PB_D14</definedName>
    <definedName name="Google_Sheet_Link_1785531775" hidden="1">PB_D870</definedName>
    <definedName name="Google_Sheet_Link_1785981315" hidden="1">PB_D829</definedName>
    <definedName name="Google_Sheet_Link_178633481" hidden="1">PB_D87</definedName>
    <definedName name="Google_Sheet_Link_1787385689" hidden="1">PB_D831</definedName>
    <definedName name="Google_Sheet_Link_1787425935" hidden="1">PB_D829</definedName>
    <definedName name="Google_Sheet_Link_1788061076" hidden="1">PB_D95</definedName>
    <definedName name="Google_Sheet_Link_1788574102" hidden="1">PB_D829</definedName>
    <definedName name="Google_Sheet_Link_1789065205" hidden="1">PB_D106</definedName>
    <definedName name="Google_Sheet_Link_1789726846" hidden="1">PB_D957</definedName>
    <definedName name="Google_Sheet_Link_1791026280" hidden="1">PB_D17</definedName>
    <definedName name="Google_Sheet_Link_1791222019" hidden="1">PB_D1087</definedName>
    <definedName name="Google_Sheet_Link_1791263154" hidden="1">PB_D853</definedName>
    <definedName name="Google_Sheet_Link_1791821934" hidden="1">PB_D574</definedName>
    <definedName name="Google_Sheet_Link_1791908178" hidden="1">PB_D853</definedName>
    <definedName name="Google_Sheet_Link_1791966720" hidden="1">PB_D106</definedName>
    <definedName name="Google_Sheet_Link_1792110686" hidden="1">PB_D21</definedName>
    <definedName name="Google_Sheet_Link_179369295" hidden="1">PB_D829</definedName>
    <definedName name="Google_Sheet_Link_1794879182" hidden="1">PB_D820</definedName>
    <definedName name="Google_Sheet_Link_1794983815" hidden="1">PB_D829</definedName>
    <definedName name="Google_Sheet_Link_1795242255" hidden="1">PB_D1370</definedName>
    <definedName name="Google_Sheet_Link_1795646108" hidden="1">PB_D909</definedName>
    <definedName name="Google_Sheet_Link_1796294613" hidden="1">PB_D939</definedName>
    <definedName name="Google_Sheet_Link_1796930819" hidden="1">PB_D93</definedName>
    <definedName name="Google_Sheet_Link_1798058726" hidden="1">PB_D1369</definedName>
    <definedName name="Google_Sheet_Link_1799209668" hidden="1">PB_D1373</definedName>
    <definedName name="Google_Sheet_Link_1799307820" hidden="1">PB_D11</definedName>
    <definedName name="Google_Sheet_Link_1799333425" hidden="1">PB_D1308</definedName>
    <definedName name="Google_Sheet_Link_1800243176" hidden="1">PB_D622</definedName>
    <definedName name="Google_Sheet_Link_1800504735" hidden="1">PB_D829</definedName>
    <definedName name="Google_Sheet_Link_1801252472" hidden="1">PB_D818</definedName>
    <definedName name="Google_Sheet_Link_1802120522" hidden="1">PB_D1277</definedName>
    <definedName name="Google_Sheet_Link_1803986272" hidden="1">PB_D40</definedName>
    <definedName name="Google_Sheet_Link_1805197396" hidden="1">PB_D865</definedName>
    <definedName name="Google_Sheet_Link_1805788613" hidden="1">PB_D1327</definedName>
    <definedName name="Google_Sheet_Link_180686138" hidden="1">PB_D169</definedName>
    <definedName name="Google_Sheet_Link_1807534934" hidden="1">PB_D1349</definedName>
    <definedName name="Google_Sheet_Link_1807649990" hidden="1">PB_D828</definedName>
    <definedName name="Google_Sheet_Link_1807719837" hidden="1">PB_D831</definedName>
    <definedName name="Google_Sheet_Link_18078930" hidden="1">PB_D863</definedName>
    <definedName name="Google_Sheet_Link_180805223" hidden="1">PB_D1115</definedName>
    <definedName name="Google_Sheet_Link_1808406616" hidden="1">PB_D553</definedName>
    <definedName name="Google_Sheet_Link_1808912671" hidden="1">PB_D106</definedName>
    <definedName name="Google_Sheet_Link_1810257011" hidden="1">PB_D130</definedName>
    <definedName name="Google_Sheet_Link_1810782097" hidden="1">PB_D912</definedName>
    <definedName name="Google_Sheet_Link_1811446406" hidden="1">PB_D865</definedName>
    <definedName name="Google_Sheet_Link_181182011" hidden="1">PB_D305</definedName>
    <definedName name="Google_Sheet_Link_1812686870" hidden="1">PB_D858</definedName>
    <definedName name="Google_Sheet_Link_1812888053" hidden="1">PB_D95</definedName>
    <definedName name="Google_Sheet_Link_1813150983" hidden="1">PB_D106</definedName>
    <definedName name="Google_Sheet_Link_1814681220" hidden="1">PB_D870</definedName>
    <definedName name="Google_Sheet_Link_181532731" hidden="1">PB_D1347</definedName>
    <definedName name="Google_Sheet_Link_1815767943" hidden="1">PB_D87</definedName>
    <definedName name="Google_Sheet_Link_1815882445" hidden="1">PB_D123</definedName>
    <definedName name="Google_Sheet_Link_1816282513" hidden="1">PB_D378</definedName>
    <definedName name="Google_Sheet_Link_1816903783" hidden="1">PB_D829</definedName>
    <definedName name="Google_Sheet_Link_1817076189" hidden="1">PB_D63</definedName>
    <definedName name="Google_Sheet_Link_1817732764" hidden="1">PB_D1484</definedName>
    <definedName name="Google_Sheet_Link_1817815409" hidden="1">PB_D288</definedName>
    <definedName name="Google_Sheet_Link_1818108805" hidden="1">PB_D170</definedName>
    <definedName name="Google_Sheet_Link_1818321765" hidden="1">PB_D829</definedName>
    <definedName name="Google_Sheet_Link_1819700753" hidden="1">PB_D181</definedName>
    <definedName name="Google_Sheet_Link_1820069766" hidden="1">PB_D817</definedName>
    <definedName name="Google_Sheet_Link_1820862693" hidden="1">PB_D1572</definedName>
    <definedName name="Google_Sheet_Link_1820864662" hidden="1">PB_D829</definedName>
    <definedName name="Google_Sheet_Link_1821311380" hidden="1">PB_D93</definedName>
    <definedName name="Google_Sheet_Link_1821644661" hidden="1">PB_D91</definedName>
    <definedName name="Google_Sheet_Link_1822436963" hidden="1">PB_D1483</definedName>
    <definedName name="Google_Sheet_Link_1823103903" hidden="1">PB_D828</definedName>
    <definedName name="Google_Sheet_Link_1823488656" hidden="1">PB_D95</definedName>
    <definedName name="Google_Sheet_Link_1824148164" hidden="1">PB_D21</definedName>
    <definedName name="Google_Sheet_Link_1824613962" hidden="1">PB_D462</definedName>
    <definedName name="Google_Sheet_Link_1826320077" hidden="1">PB_D869</definedName>
    <definedName name="Google_Sheet_Link_1826546046" hidden="1">PB_D1573</definedName>
    <definedName name="Google_Sheet_Link_1826762129" hidden="1">PB_D820</definedName>
    <definedName name="Google_Sheet_Link_1826802918" hidden="1">PB_D593</definedName>
    <definedName name="Google_Sheet_Link_1827058062" hidden="1">PB_D868</definedName>
    <definedName name="Google_Sheet_Link_182741765" hidden="1">PB_D856</definedName>
    <definedName name="Google_Sheet_Link_1827635747" hidden="1">PB_D1257</definedName>
    <definedName name="Google_Sheet_Link_1828558173" hidden="1">PB_D64</definedName>
    <definedName name="Google_Sheet_Link_1828658200" hidden="1">PB_D866</definedName>
    <definedName name="Google_Sheet_Link_183007167" hidden="1">PB_D95</definedName>
    <definedName name="Google_Sheet_Link_1830455771" hidden="1">PB_D550</definedName>
    <definedName name="Google_Sheet_Link_1830635290" hidden="1">PB_D63</definedName>
    <definedName name="Google_Sheet_Link_1830787623" hidden="1">PB_D1097</definedName>
    <definedName name="Google_Sheet_Link_1831102543" hidden="1">PB_D264</definedName>
    <definedName name="Google_Sheet_Link_183145042" hidden="1">PB_D858</definedName>
    <definedName name="Google_Sheet_Link_1831468088" hidden="1">PB_D78</definedName>
    <definedName name="Google_Sheet_Link_1831661171" hidden="1">PB_D1277</definedName>
    <definedName name="Google_Sheet_Link_1832766053" hidden="1">PB_D865</definedName>
    <definedName name="Google_Sheet_Link_18328101" hidden="1">PB_D817</definedName>
    <definedName name="Google_Sheet_Link_18340181" hidden="1">PB_D829</definedName>
    <definedName name="Google_Sheet_Link_1834324319" hidden="1">PB_D105</definedName>
    <definedName name="Google_Sheet_Link_1834510708" hidden="1">PB_D622</definedName>
    <definedName name="Google_Sheet_Link_1836033249" hidden="1">PB_D956</definedName>
    <definedName name="Google_Sheet_Link_1836267255" hidden="1">PB_D820</definedName>
    <definedName name="Google_Sheet_Link_1836397324" hidden="1">PB_D817</definedName>
    <definedName name="Google_Sheet_Link_1836751034" hidden="1">PB_D216</definedName>
    <definedName name="Google_Sheet_Link_1837119053" hidden="1">PB_D853</definedName>
    <definedName name="Google_Sheet_Link_1837471577" hidden="1">PB_D205</definedName>
    <definedName name="Google_Sheet_Link_1837782886" hidden="1">PB_D888</definedName>
    <definedName name="Google_Sheet_Link_1838799941" hidden="1">PB_D828</definedName>
    <definedName name="Google_Sheet_Link_1840021557" hidden="1">PB_D1382</definedName>
    <definedName name="Google_Sheet_Link_1843618320" hidden="1">PB_D865</definedName>
    <definedName name="Google_Sheet_Link_1843930652" hidden="1">PB_D644A</definedName>
    <definedName name="Google_Sheet_Link_1844105329" hidden="1">PB_D876</definedName>
    <definedName name="Google_Sheet_Link_1844526519" hidden="1">PB_D258</definedName>
    <definedName name="Google_Sheet_Link_1846332982" hidden="1">PB_D897</definedName>
    <definedName name="Google_Sheet_Link_1847279663" hidden="1">PB_D871</definedName>
    <definedName name="Google_Sheet_Link_1847966944" hidden="1">PB_D829</definedName>
    <definedName name="Google_Sheet_Link_1849564786" hidden="1">PB_D829</definedName>
    <definedName name="Google_Sheet_Link_1850373451" hidden="1">PB_D897</definedName>
    <definedName name="Google_Sheet_Link_185120827" hidden="1">PB_D622</definedName>
    <definedName name="Google_Sheet_Link_1851482067" hidden="1">PB_D829</definedName>
    <definedName name="Google_Sheet_Link_185196874" hidden="1">PB_D106</definedName>
    <definedName name="Google_Sheet_Link_1852054780" hidden="1">PB_D831</definedName>
    <definedName name="Google_Sheet_Link_1852588796" hidden="1">PB_D123</definedName>
    <definedName name="Google_Sheet_Link_1852870142" hidden="1">PB_D63</definedName>
    <definedName name="Google_Sheet_Link_1853442856" hidden="1">PB_D19</definedName>
    <definedName name="Google_Sheet_Link_1853536349" hidden="1">PB_D930</definedName>
    <definedName name="Google_Sheet_Link_1854577155" hidden="1">PB_D95</definedName>
    <definedName name="Google_Sheet_Link_1856382703" hidden="1">PB_D1259</definedName>
    <definedName name="Google_Sheet_Link_1857273286" hidden="1">PB_D1035</definedName>
    <definedName name="Google_Sheet_Link_1857422992" hidden="1">PB_D884</definedName>
    <definedName name="Google_Sheet_Link_1858524079" hidden="1">PB_D829</definedName>
    <definedName name="Google_Sheet_Link_1860786886" hidden="1">PB_D874</definedName>
    <definedName name="Google_Sheet_Link_1860795937" hidden="1">PB_D623</definedName>
    <definedName name="Google_Sheet_Link_1862656539" hidden="1">PB_D1046</definedName>
    <definedName name="Google_Sheet_Link_1863420792" hidden="1">PB_D64</definedName>
    <definedName name="Google_Sheet_Link_1863688285" hidden="1">PB_D1122</definedName>
    <definedName name="Google_Sheet_Link_186410465" hidden="1">PB_D960</definedName>
    <definedName name="Google_Sheet_Link_186671974" hidden="1">PB_D93</definedName>
    <definedName name="Google_Sheet_Link_186702963" hidden="1">PB_D63</definedName>
    <definedName name="Google_Sheet_Link_186869268" hidden="1">PB_D1083</definedName>
    <definedName name="Google_Sheet_Link_1868993494" hidden="1">PB_D306</definedName>
    <definedName name="Google_Sheet_Link_1869322204" hidden="1">PB_D829</definedName>
    <definedName name="Google_Sheet_Link_1869347957" hidden="1">PB_D373</definedName>
    <definedName name="Google_Sheet_Link_1869691747" hidden="1">PB_D372</definedName>
    <definedName name="Google_Sheet_Link_186969526" hidden="1">PB_D865</definedName>
    <definedName name="Google_Sheet_Link_1871440084" hidden="1">PB_D1362</definedName>
    <definedName name="Google_Sheet_Link_1871462630" hidden="1">PB_D79</definedName>
    <definedName name="Google_Sheet_Link_1873028569" hidden="1">PB_D550</definedName>
    <definedName name="Google_Sheet_Link_1875844890" hidden="1">PB_D645A</definedName>
    <definedName name="Google_Sheet_Link_1877764412" hidden="1">PB_D95</definedName>
    <definedName name="Google_Sheet_Link_1878485594" hidden="1">PB_D865</definedName>
    <definedName name="Google_Sheet_Link_1878591379" hidden="1">PB_D202</definedName>
    <definedName name="Google_Sheet_Link_1878957383" hidden="1">PB_D623</definedName>
    <definedName name="Google_Sheet_Link_1880082164" hidden="1">PB_D1054</definedName>
    <definedName name="Google_Sheet_Link_1880658277" hidden="1">PB_D18</definedName>
    <definedName name="Google_Sheet_Link_1881686728" hidden="1">PB_D1341</definedName>
    <definedName name="Google_Sheet_Link_188228641" hidden="1">PB_D622</definedName>
    <definedName name="Google_Sheet_Link_1882337218" hidden="1">PB_D829</definedName>
    <definedName name="Google_Sheet_Link_1882343633" hidden="1">PB_D77</definedName>
    <definedName name="Google_Sheet_Link_1882940643" hidden="1">PB_D1136</definedName>
    <definedName name="Google_Sheet_Link_1883088821" hidden="1">PB_D953</definedName>
    <definedName name="Google_Sheet_Link_1884490612" hidden="1">PB_D78</definedName>
    <definedName name="Google_Sheet_Link_1884629602" hidden="1">PB_D21</definedName>
    <definedName name="Google_Sheet_Link_1885668999" hidden="1">PB_D829</definedName>
    <definedName name="Google_Sheet_Link_1886607692" hidden="1">PB_D637</definedName>
    <definedName name="Google_Sheet_Link_1886972348" hidden="1">PB_D465</definedName>
    <definedName name="Google_Sheet_Link_1887208074" hidden="1">PB_D160</definedName>
    <definedName name="Google_Sheet_Link_1887743921" hidden="1">PB_D853</definedName>
    <definedName name="Google_Sheet_Link_1887890433" hidden="1">PB_D892</definedName>
    <definedName name="Google_Sheet_Link_1888022233" hidden="1">PB_1441</definedName>
    <definedName name="Google_Sheet_Link_1888091566" hidden="1">PB_D1146</definedName>
    <definedName name="Google_Sheet_Link_188920867" hidden="1">PB_D622</definedName>
    <definedName name="Google_Sheet_Link_1891276516" hidden="1">PB_D21</definedName>
    <definedName name="Google_Sheet_Link_1891513557" hidden="1">PB_D865</definedName>
    <definedName name="Google_Sheet_Link_1892353741" hidden="1">PB_D603</definedName>
    <definedName name="Google_Sheet_Link_1892991923" hidden="1">PB_D1053</definedName>
    <definedName name="Google_Sheet_Link_1894744743" hidden="1">PB_D818</definedName>
    <definedName name="Google_Sheet_Link_1894832462" hidden="1">PB_D76</definedName>
    <definedName name="Google_Sheet_Link_1896351454" hidden="1">PB_D182</definedName>
    <definedName name="Google_Sheet_Link_1896763669" hidden="1">PB_D123</definedName>
    <definedName name="Google_Sheet_Link_1899666178" hidden="1">PB_D878</definedName>
    <definedName name="Google_Sheet_Link_1899916611" hidden="1">PB_D1119</definedName>
    <definedName name="Google_Sheet_Link_190159478" hidden="1">PB_D1336</definedName>
    <definedName name="Google_Sheet_Link_1901696674" hidden="1">PB_D829</definedName>
    <definedName name="Google_Sheet_Link_1903165564" hidden="1">PB_D1195</definedName>
    <definedName name="Google_Sheet_Link_1903373512" hidden="1">PB_D1572</definedName>
    <definedName name="Google_Sheet_Link_1905027088" hidden="1">PB_D1015</definedName>
    <definedName name="Google_Sheet_Link_1905089920" hidden="1">PB_D1192</definedName>
    <definedName name="Google_Sheet_Link_1905194256" hidden="1">PB_D820</definedName>
    <definedName name="Google_Sheet_Link_1905712418" hidden="1">PB_D433</definedName>
    <definedName name="Google_Sheet_Link_1905749313" hidden="1">PB_D91</definedName>
    <definedName name="Google_Sheet_Link_1906206796" hidden="1">PB_D829</definedName>
    <definedName name="Google_Sheet_Link_1906253389" hidden="1">PB_D93</definedName>
    <definedName name="Google_Sheet_Link_190660554" hidden="1">PB_D1202</definedName>
    <definedName name="Google_Sheet_Link_1907221629" hidden="1">PB_D1044</definedName>
    <definedName name="Google_Sheet_Link_1908204864" hidden="1">PB_D1183</definedName>
    <definedName name="Google_Sheet_Link_1908956275" hidden="1">PB_D926</definedName>
    <definedName name="Google_Sheet_Link_1909121023" hidden="1">PB_D1117</definedName>
    <definedName name="Google_Sheet_Link_1909306436" hidden="1">PB_D1125</definedName>
    <definedName name="Google_Sheet_Link_1909731029" hidden="1">PB_D1215</definedName>
    <definedName name="Google_Sheet_Link_1909988070" hidden="1">PB_D1407</definedName>
    <definedName name="Google_Sheet_Link_1910095225" hidden="1">PB_D358</definedName>
    <definedName name="Google_Sheet_Link_1910474449" hidden="1">PB_D831</definedName>
    <definedName name="Google_Sheet_Link_1910658970" hidden="1">PB_D1016</definedName>
    <definedName name="Google_Sheet_Link_1912453204" hidden="1">PB_D63</definedName>
    <definedName name="Google_Sheet_Link_1913417931" hidden="1">PB_D553</definedName>
    <definedName name="Google_Sheet_Link_191503386" hidden="1">PB_D1556</definedName>
    <definedName name="Google_Sheet_Link_1916028359" hidden="1">PB_D957</definedName>
    <definedName name="Google_Sheet_Link_1917540260" hidden="1">PB_D1125</definedName>
    <definedName name="Google_Sheet_Link_1917664596" hidden="1">PB_D63</definedName>
    <definedName name="Google_Sheet_Link_1918313671" hidden="1">PB_D1122</definedName>
    <definedName name="Google_Sheet_Link_1918333819" hidden="1">PB_D560</definedName>
    <definedName name="Google_Sheet_Link_1918882903" hidden="1">PB_D203</definedName>
    <definedName name="Google_Sheet_Link_1919439548" hidden="1">PB_D1524</definedName>
    <definedName name="Google_Sheet_Link_1920264153" hidden="1">PB_D199</definedName>
    <definedName name="Google_Sheet_Link_192032655" hidden="1">PB_D863</definedName>
    <definedName name="Google_Sheet_Link_1920487736" hidden="1">PB_D106</definedName>
    <definedName name="Google_Sheet_Link_1921125" hidden="1">PB_D974</definedName>
    <definedName name="Google_Sheet_Link_1921646167" hidden="1">PB_D1024</definedName>
    <definedName name="Google_Sheet_Link_1921841130" hidden="1">PB_D63</definedName>
    <definedName name="Google_Sheet_Link_192226428" hidden="1">PB_D182</definedName>
    <definedName name="Google_Sheet_Link_1922302536" hidden="1">PB_D1518</definedName>
    <definedName name="Google_Sheet_Link_1922931385" hidden="1">PB_D1506</definedName>
    <definedName name="Google_Sheet_Link_1923898352" hidden="1">PB_D622</definedName>
    <definedName name="Google_Sheet_Link_192425406" hidden="1">PB_D1486</definedName>
    <definedName name="Google_Sheet_Link_1925055217" hidden="1">PB_D829</definedName>
    <definedName name="Google_Sheet_Link_1926444523" hidden="1">PB_D87</definedName>
    <definedName name="Google_Sheet_Link_1926445076" hidden="1">PB_D9</definedName>
    <definedName name="Google_Sheet_Link_1927338960" hidden="1">PB_D399</definedName>
    <definedName name="Google_Sheet_Link_1928560146" hidden="1">PB_D869</definedName>
    <definedName name="Google_Sheet_Link_1929204108" hidden="1">PB_D243</definedName>
    <definedName name="Google_Sheet_Link_1929402557" hidden="1">PB_1436</definedName>
    <definedName name="Google_Sheet_Link_1930609396" hidden="1">PB_D829</definedName>
    <definedName name="Google_Sheet_Link_1931136699" hidden="1">PB_D75</definedName>
    <definedName name="Google_Sheet_Link_1931701342" hidden="1">PB_D1101</definedName>
    <definedName name="Google_Sheet_Link_1931838105" hidden="1">PB_D631</definedName>
    <definedName name="Google_Sheet_Link_1932088920" hidden="1">PB_D1123</definedName>
    <definedName name="Google_Sheet_Link_1932554359" hidden="1">PB_D829</definedName>
    <definedName name="Google_Sheet_Link_1933956851" hidden="1">PB_D410</definedName>
    <definedName name="Google_Sheet_Link_1933971345" hidden="1">PB_D999</definedName>
    <definedName name="Google_Sheet_Link_1934556778" hidden="1">PB_D95</definedName>
    <definedName name="Google_Sheet_Link_1934613766" hidden="1">PB_D829</definedName>
    <definedName name="Google_Sheet_Link_193551074" hidden="1">PB_D890</definedName>
    <definedName name="Google_Sheet_Link_193602167" hidden="1">PB_D829</definedName>
    <definedName name="Google_Sheet_Link_1936442184" hidden="1">PB_D1001</definedName>
    <definedName name="Google_Sheet_Link_1936740874" hidden="1">PB_D623</definedName>
    <definedName name="Google_Sheet_Link_1937254215" hidden="1">PB_D1337</definedName>
    <definedName name="Google_Sheet_Link_1942074645" hidden="1">PB_D902</definedName>
    <definedName name="Google_Sheet_Link_194309705" hidden="1">PB_D855</definedName>
    <definedName name="Google_Sheet_Link_1943117351" hidden="1">PB_D30</definedName>
    <definedName name="Google_Sheet_Link_1943323304" hidden="1">PB_D238</definedName>
    <definedName name="Google_Sheet_Link_1944581157" hidden="1">PB_D921</definedName>
    <definedName name="Google_Sheet_Link_1944973065" hidden="1">PB_D622</definedName>
    <definedName name="Google_Sheet_Link_1947447467" hidden="1">PB_D817</definedName>
    <definedName name="Google_Sheet_Link_1948069893" hidden="1">PB_D643</definedName>
    <definedName name="Google_Sheet_Link_1948480218" hidden="1">PB_D152</definedName>
    <definedName name="Google_Sheet_Link_19496441" hidden="1">PB_D555</definedName>
    <definedName name="Google_Sheet_Link_194965625" hidden="1">PB_D876</definedName>
    <definedName name="Google_Sheet_Link_1949682401" hidden="1">PB_D179</definedName>
    <definedName name="Google_Sheet_Link_1950695472" hidden="1">PB_D427</definedName>
    <definedName name="Google_Sheet_Link_1951116581" hidden="1">PB_D258</definedName>
    <definedName name="Google_Sheet_Link_1951734624" hidden="1">PB_D63</definedName>
    <definedName name="Google_Sheet_Link_195192679" hidden="1">PB_D1564</definedName>
    <definedName name="Google_Sheet_Link_1952142609" hidden="1">PB_D1586</definedName>
    <definedName name="Google_Sheet_Link_1952988087" hidden="1">PB_D106</definedName>
    <definedName name="Google_Sheet_Link_1953552159" hidden="1">PB_D91</definedName>
    <definedName name="Google_Sheet_Link_1953851817" hidden="1">PB_D1345</definedName>
    <definedName name="Google_Sheet_Link_1953907660" hidden="1">PB_D292</definedName>
    <definedName name="Google_Sheet_Link_1955433402" hidden="1">PB_D829</definedName>
    <definedName name="Google_Sheet_Link_1956459065" hidden="1">PB_D623</definedName>
    <definedName name="Google_Sheet_Link_195717996" hidden="1">PB_D1120</definedName>
    <definedName name="Google_Sheet_Link_1957464557" hidden="1">PB_D245</definedName>
    <definedName name="Google_Sheet_Link_1958632877" hidden="1">PB_D562</definedName>
    <definedName name="Google_Sheet_Link_1959017210" hidden="1">PB_D863</definedName>
    <definedName name="Google_Sheet_Link_1959403629" hidden="1">PB_D820</definedName>
    <definedName name="Google_Sheet_Link_1959491214" hidden="1">PB_D865</definedName>
    <definedName name="Google_Sheet_Link_1959922821" hidden="1">PB_D869</definedName>
    <definedName name="Google_Sheet_Link_1960650526" hidden="1">PB_D268</definedName>
    <definedName name="Google_Sheet_Link_1961991836" hidden="1">PB_1445</definedName>
    <definedName name="Google_Sheet_Link_1962066759" hidden="1">PB_D1329</definedName>
    <definedName name="Google_Sheet_Link_1962161635" hidden="1">PB_D649A</definedName>
    <definedName name="Google_Sheet_Link_1963207289" hidden="1">PB_D1094</definedName>
    <definedName name="Google_Sheet_Link_1964370528" hidden="1">PB_D206</definedName>
    <definedName name="Google_Sheet_Link_1964801495" hidden="1">PB_D1334</definedName>
    <definedName name="Google_Sheet_Link_1964870786" hidden="1">PB_D91</definedName>
    <definedName name="Google_Sheet_Link_1965038305" hidden="1">PB_D623</definedName>
    <definedName name="Google_Sheet_Link_1965318862" hidden="1">PB_D623</definedName>
    <definedName name="Google_Sheet_Link_1966813340" hidden="1">PB_D214</definedName>
    <definedName name="Google_Sheet_Link_1966972184" hidden="1">PB_D123</definedName>
    <definedName name="Google_Sheet_Link_1967436725" hidden="1">PB_D273</definedName>
    <definedName name="Google_Sheet_Link_1970914831" hidden="1">PB_D975</definedName>
    <definedName name="Google_Sheet_Link_1972159679" hidden="1">PB_D433</definedName>
    <definedName name="Google_Sheet_Link_1972275862" hidden="1">PB_D1410</definedName>
    <definedName name="Google_Sheet_Link_1973493906" hidden="1">PB_D869</definedName>
    <definedName name="Google_Sheet_Link_1976830789" hidden="1">PB_D369</definedName>
    <definedName name="Google_Sheet_Link_1977157991" hidden="1">PB_D829</definedName>
    <definedName name="Google_Sheet_Link_1978205357" hidden="1">PB_D1576</definedName>
    <definedName name="Google_Sheet_Link_1978591844" hidden="1">PB_D897</definedName>
    <definedName name="Google_Sheet_Link_1979420634" hidden="1">PB_D1566</definedName>
    <definedName name="Google_Sheet_Link_1979579663" hidden="1">PB_D34</definedName>
    <definedName name="Google_Sheet_Link_1981462491" hidden="1">PB_D878</definedName>
    <definedName name="Google_Sheet_Link_1981564131" hidden="1">PB_D935</definedName>
    <definedName name="Google_Sheet_Link_1981956396" hidden="1">PB_D899</definedName>
    <definedName name="Google_Sheet_Link_1982379382" hidden="1">PB_D829</definedName>
    <definedName name="Google_Sheet_Link_1983209051" hidden="1">PB_D861</definedName>
    <definedName name="Google_Sheet_Link_1983726064" hidden="1">PB_D1083</definedName>
    <definedName name="Google_Sheet_Link_1985120352" hidden="1">PB_D869</definedName>
    <definedName name="Google_Sheet_Link_1985393538" hidden="1">PB_D31</definedName>
    <definedName name="Google_Sheet_Link_1985430713" hidden="1">PB_D817</definedName>
    <definedName name="Google_Sheet_Link_1986283253" hidden="1">PB_D412</definedName>
    <definedName name="Google_Sheet_Link_1986544642" hidden="1">PB_D820</definedName>
    <definedName name="Google_Sheet_Link_1987048425" hidden="1">PB_D16</definedName>
    <definedName name="Google_Sheet_Link_1988223824" hidden="1">PB_D1388</definedName>
    <definedName name="Google_Sheet_Link_1988227853" hidden="1">PB_D865</definedName>
    <definedName name="Google_Sheet_Link_1988441061" hidden="1">PB_D1341</definedName>
    <definedName name="Google_Sheet_Link_1992920626" hidden="1">PB_D92</definedName>
    <definedName name="Google_Sheet_Link_1993653944" hidden="1">PB_D199</definedName>
    <definedName name="Google_Sheet_Link_1995637686" hidden="1">PB_D1092</definedName>
    <definedName name="Google_Sheet_Link_1996336996" hidden="1">PB_D123</definedName>
    <definedName name="Google_Sheet_Link_1996515548" hidden="1">PB_D63</definedName>
    <definedName name="Google_Sheet_Link_1996809919" hidden="1">PB_D480</definedName>
    <definedName name="Google_Sheet_Link_1997255342" hidden="1">PB_D869</definedName>
    <definedName name="Google_Sheet_Link_1999244207" hidden="1">PB_D263</definedName>
    <definedName name="Google_Sheet_Link_2002718566" hidden="1">PB_D817</definedName>
    <definedName name="Google_Sheet_Link_2002870994" hidden="1">PB_D1312</definedName>
    <definedName name="Google_Sheet_Link_2003498071" hidden="1">PB_D832</definedName>
    <definedName name="Google_Sheet_Link_2003658236" hidden="1">PB_D831</definedName>
    <definedName name="Google_Sheet_Link_2003929654" hidden="1">PB_D75</definedName>
    <definedName name="Google_Sheet_Link_2004239977" hidden="1">PB_D1046</definedName>
    <definedName name="Google_Sheet_Link_2004312432" hidden="1">PB_D875</definedName>
    <definedName name="Google_Sheet_Link_2004729777" hidden="1">PB_D481</definedName>
    <definedName name="Google_Sheet_Link_2005251609" hidden="1">PB_D829</definedName>
    <definedName name="Google_Sheet_Link_2005509184" hidden="1">PB_D877</definedName>
    <definedName name="Google_Sheet_Link_2007642841" hidden="1">PB_D894</definedName>
    <definedName name="Google_Sheet_Link_2009811104" hidden="1">PB_D1418</definedName>
    <definedName name="Google_Sheet_Link_2012771837" hidden="1">PB_D432</definedName>
    <definedName name="Google_Sheet_Link_2013118281" hidden="1">PB_D872</definedName>
    <definedName name="Google_Sheet_Link_2016182013" hidden="1">PB_D40</definedName>
    <definedName name="Google_Sheet_Link_2016341918" hidden="1">PB_D829</definedName>
    <definedName name="Google_Sheet_Link_2017815049" hidden="1">PB_D95</definedName>
    <definedName name="Google_Sheet_Link_2018098938" hidden="1">PB_D79</definedName>
    <definedName name="Google_Sheet_Link_201833474" hidden="1">PB_D916</definedName>
    <definedName name="Google_Sheet_Link_2019961533" hidden="1">PB_D995</definedName>
    <definedName name="Google_Sheet_Link_202026531" hidden="1">PB_D111</definedName>
    <definedName name="Google_Sheet_Link_2020402162" hidden="1">PB_D982</definedName>
    <definedName name="Google_Sheet_Link_2021439471" hidden="1">PB_D95</definedName>
    <definedName name="Google_Sheet_Link_2021580795" hidden="1">PB_D362</definedName>
    <definedName name="Google_Sheet_Link_2021652783" hidden="1">PB_D77</definedName>
    <definedName name="Google_Sheet_Link_2023268854" hidden="1">PB_D622</definedName>
    <definedName name="Google_Sheet_Link_202398694" hidden="1">PB_D829</definedName>
    <definedName name="Google_Sheet_Link_2024201592" hidden="1">PB_D1077</definedName>
    <definedName name="Google_Sheet_Link_2024618441" hidden="1">PB_D91</definedName>
    <definedName name="Google_Sheet_Link_2026805799" hidden="1">PB_D96</definedName>
    <definedName name="Google_Sheet_Link_2027979589" hidden="1">PB_D1038</definedName>
    <definedName name="Google_Sheet_Link_2028067250" hidden="1">PB_D1033</definedName>
    <definedName name="Google_Sheet_Link_202899939" hidden="1">PB_D890</definedName>
    <definedName name="Google_Sheet_Link_2029315227" hidden="1">PB_D91</definedName>
    <definedName name="Google_Sheet_Link_2029396996" hidden="1">PB_D865</definedName>
    <definedName name="Google_Sheet_Link_2030119381" hidden="1">PB_D1179</definedName>
    <definedName name="Google_Sheet_Link_2030501097" hidden="1">PB_D624</definedName>
    <definedName name="Google_Sheet_Link_2031084695" hidden="1">PB_D996</definedName>
    <definedName name="Google_Sheet_Link_2031291829" hidden="1">PB_D858</definedName>
    <definedName name="Google_Sheet_Link_2031926703" hidden="1">PB_D77</definedName>
    <definedName name="Google_Sheet_Link_2032492675" hidden="1">PB_D182</definedName>
    <definedName name="Google_Sheet_Link_2032836202" hidden="1">PB_D243</definedName>
    <definedName name="Google_Sheet_Link_2034081090" hidden="1">PB_D63</definedName>
    <definedName name="Google_Sheet_Link_2034617446" hidden="1">PB_D550</definedName>
    <definedName name="Google_Sheet_Link_203477996" hidden="1">PB_D95</definedName>
    <definedName name="Google_Sheet_Link_2035232523" hidden="1">PB_D887</definedName>
    <definedName name="Google_Sheet_Link_2036356252" hidden="1">PB_D1508</definedName>
    <definedName name="Google_Sheet_Link_2036651451" hidden="1">PB_D1098</definedName>
    <definedName name="Google_Sheet_Link_2037011401" hidden="1">PB_1592</definedName>
    <definedName name="Google_Sheet_Link_2037273356" hidden="1">PB_D123</definedName>
    <definedName name="Google_Sheet_Link_2038684986" hidden="1">PB_D626</definedName>
    <definedName name="Google_Sheet_Link_2038888936" hidden="1">PB_D1077</definedName>
    <definedName name="Google_Sheet_Link_2039654180" hidden="1">PB_D982</definedName>
    <definedName name="Google_Sheet_Link_2040193588" hidden="1">PB_D102</definedName>
    <definedName name="Google_Sheet_Link_2040211791" hidden="1">PB_D341</definedName>
    <definedName name="Google_Sheet_Link_2040462083" hidden="1">PB_D656A</definedName>
    <definedName name="Google_Sheet_Link_2040480616" hidden="1">PB_D196</definedName>
    <definedName name="Google_Sheet_Link_2040987355" hidden="1">PB_D869</definedName>
    <definedName name="Google_Sheet_Link_204300823" hidden="1">PB_D76</definedName>
    <definedName name="Google_Sheet_Link_2043046039" hidden="1">PB_D829</definedName>
    <definedName name="Google_Sheet_Link_2044033802" hidden="1">PB_D201</definedName>
    <definedName name="Google_Sheet_Link_2044358093" hidden="1">PB_D160</definedName>
    <definedName name="Google_Sheet_Link_2044447959" hidden="1">PB_D1407</definedName>
    <definedName name="Google_Sheet_Link_2044462818" hidden="1">PB_D1055</definedName>
    <definedName name="Google_Sheet_Link_2045340007" hidden="1">PB_D818</definedName>
    <definedName name="Google_Sheet_Link_204722067" hidden="1">PB_D573</definedName>
    <definedName name="Google_Sheet_Link_2047245987" hidden="1">PB_D96</definedName>
    <definedName name="Google_Sheet_Link_2047358197" hidden="1">PB_1589</definedName>
    <definedName name="Google_Sheet_Link_2047384562" hidden="1">PB_D1177</definedName>
    <definedName name="Google_Sheet_Link_2048111776" hidden="1">PB_D870</definedName>
    <definedName name="Google_Sheet_Link_2048543080" hidden="1">PB_D1107</definedName>
    <definedName name="Google_Sheet_Link_2048563517" hidden="1">PB_D203</definedName>
    <definedName name="Google_Sheet_Link_2049294993" hidden="1">PB_1439</definedName>
    <definedName name="Google_Sheet_Link_204975347" hidden="1">PB_D21</definedName>
    <definedName name="Google_Sheet_Link_2049898639" hidden="1">PB_D91</definedName>
    <definedName name="Google_Sheet_Link_205170066" hidden="1">PB_D970</definedName>
    <definedName name="Google_Sheet_Link_2051756398" hidden="1">PB_D19</definedName>
    <definedName name="Google_Sheet_Link_2052635328" hidden="1">PB_D871</definedName>
    <definedName name="Google_Sheet_Link_2053806920" hidden="1">PB_D827</definedName>
    <definedName name="Google_Sheet_Link_2054985214" hidden="1">PB_D1017</definedName>
    <definedName name="Google_Sheet_Link_2055171984" hidden="1">PB_D989</definedName>
    <definedName name="Google_Sheet_Link_2055986481" hidden="1">PB_D95</definedName>
    <definedName name="Google_Sheet_Link_2056142884" hidden="1">PB_D892</definedName>
    <definedName name="Google_Sheet_Link_2057650303" hidden="1">PB_D95</definedName>
    <definedName name="Google_Sheet_Link_2058993884" hidden="1">PB_D1332</definedName>
    <definedName name="Google_Sheet_Link_2059308175" hidden="1">PB_D105</definedName>
    <definedName name="Google_Sheet_Link_2059544604" hidden="1">PB_D123</definedName>
    <definedName name="Google_Sheet_Link_2059735777" hidden="1">PB_D869</definedName>
    <definedName name="Google_Sheet_Link_2060025431" hidden="1">PB_D817</definedName>
    <definedName name="Google_Sheet_Link_2060069419" hidden="1">PB_D819</definedName>
    <definedName name="Google_Sheet_Link_2060540654" hidden="1">PB_D818</definedName>
    <definedName name="Google_Sheet_Link_2061246935" hidden="1">PB_D831</definedName>
    <definedName name="Google_Sheet_Link_2061579323" hidden="1">PB_D453</definedName>
    <definedName name="Google_Sheet_Link_2062025134" hidden="1">PB_D1331</definedName>
    <definedName name="Google_Sheet_Link_2062383434" hidden="1">PB_D192</definedName>
    <definedName name="Google_Sheet_Link_2062741272" hidden="1">PB_D878</definedName>
    <definedName name="Google_Sheet_Link_2063784509" hidden="1">PB_D202</definedName>
    <definedName name="Google_Sheet_Link_2064670940" hidden="1">PB_D123</definedName>
    <definedName name="Google_Sheet_Link_2064824184" hidden="1">PB_D409</definedName>
    <definedName name="Google_Sheet_Link_2065476211" hidden="1">PB_D25</definedName>
    <definedName name="Google_Sheet_Link_2066256558" hidden="1">PB_D432</definedName>
    <definedName name="Google_Sheet_Link_206729363" hidden="1">PB_D603</definedName>
    <definedName name="Google_Sheet_Link_2067861690" hidden="1">PB_D865</definedName>
    <definedName name="Google_Sheet_Link_2068782743" hidden="1">PB_D858</definedName>
    <definedName name="Google_Sheet_Link_2069281801" hidden="1">PB_D93</definedName>
    <definedName name="Google_Sheet_Link_2069523394" hidden="1">PB_D1310</definedName>
    <definedName name="Google_Sheet_Link_2069806070" hidden="1">PB_D1244</definedName>
    <definedName name="Google_Sheet_Link_2070256547" hidden="1">PB_D946</definedName>
    <definedName name="Google_Sheet_Link_2070619375" hidden="1">PB_D834</definedName>
    <definedName name="Google_Sheet_Link_2071717826" hidden="1">PB_D1178</definedName>
    <definedName name="Google_Sheet_Link_2072354212" hidden="1">PB_D623</definedName>
    <definedName name="Google_Sheet_Link_2072598043" hidden="1">PB_D1333</definedName>
    <definedName name="Google_Sheet_Link_2072698772" hidden="1">PB_D927</definedName>
    <definedName name="Google_Sheet_Link_207322530" hidden="1">PB_D831</definedName>
    <definedName name="Google_Sheet_Link_2074917046" hidden="1">PB_D18</definedName>
    <definedName name="Google_Sheet_Link_207703857" hidden="1">PB_D91</definedName>
    <definedName name="Google_Sheet_Link_2077585543" hidden="1">PB_D213</definedName>
    <definedName name="Google_Sheet_Link_2077877135" hidden="1">PB_D329</definedName>
    <definedName name="Google_Sheet_Link_2078095140" hidden="1">PB_D160</definedName>
    <definedName name="Google_Sheet_Link_2078707776" hidden="1">PB_D923</definedName>
    <definedName name="Google_Sheet_Link_2079430215" hidden="1">PB_D648A</definedName>
    <definedName name="Google_Sheet_Link_208006738" hidden="1">PB_D1337</definedName>
    <definedName name="Google_Sheet_Link_2080104587" hidden="1">PB_D1099</definedName>
    <definedName name="Google_Sheet_Link_2081744332" hidden="1">PB_D123</definedName>
    <definedName name="Google_Sheet_Link_2082143463" hidden="1">PB_D831</definedName>
    <definedName name="Google_Sheet_Link_2082424458" hidden="1">PB_D1495</definedName>
    <definedName name="Google_Sheet_Link_2083407183" hidden="1">PB_D29</definedName>
    <definedName name="Google_Sheet_Link_2083582055" hidden="1">PB_D91</definedName>
    <definedName name="Google_Sheet_Link_2083747077" hidden="1">PB_D369</definedName>
    <definedName name="Google_Sheet_Link_2083957685" hidden="1">PB_D78</definedName>
    <definedName name="Google_Sheet_Link_2084257958" hidden="1">PB_D21</definedName>
    <definedName name="Google_Sheet_Link_2084310294" hidden="1">PB_D40</definedName>
    <definedName name="Google_Sheet_Link_2084500951" hidden="1">PB_D622</definedName>
    <definedName name="Google_Sheet_Link_2085616741" hidden="1">PB_D96</definedName>
    <definedName name="Google_Sheet_Link_2085618007" hidden="1">PB_D870</definedName>
    <definedName name="Google_Sheet_Link_2085840885" hidden="1">PB_D87</definedName>
    <definedName name="Google_Sheet_Link_2086698808" hidden="1">PB_D261</definedName>
    <definedName name="Google_Sheet_Link_2086971915" hidden="1">PB_D432</definedName>
    <definedName name="Google_Sheet_Link_2087174836" hidden="1">PB_D92</definedName>
    <definedName name="Google_Sheet_Link_2087871769" hidden="1">PB_D820</definedName>
    <definedName name="Google_Sheet_Link_2088947676" hidden="1">PB_D95</definedName>
    <definedName name="Google_Sheet_Link_2089070847" hidden="1">PB_D817</definedName>
    <definedName name="Google_Sheet_Link_2091792586" hidden="1">PB_D160</definedName>
    <definedName name="Google_Sheet_Link_2092545022" hidden="1">PB_D105</definedName>
    <definedName name="Google_Sheet_Link_2093277084" hidden="1">PB_D827</definedName>
    <definedName name="Google_Sheet_Link_2095147045" hidden="1">PB_D897</definedName>
    <definedName name="Google_Sheet_Link_209541669" hidden="1">PB_D988</definedName>
    <definedName name="Google_Sheet_Link_2095690311" hidden="1">PB_D1244</definedName>
    <definedName name="Google_Sheet_Link_2095799211" hidden="1">PB_D1088</definedName>
    <definedName name="Google_Sheet_Link_2095810860" hidden="1">PB_D123</definedName>
    <definedName name="Google_Sheet_Link_2095950812" hidden="1">PB_D870</definedName>
    <definedName name="Google_Sheet_Link_2096578841" hidden="1">PB_D831</definedName>
    <definedName name="Google_Sheet_Link_2096820677" hidden="1">PB_D369</definedName>
    <definedName name="Google_Sheet_Link_2097023136" hidden="1">PB_D160</definedName>
    <definedName name="Google_Sheet_Link_2098662242" hidden="1">PB_D881</definedName>
    <definedName name="Google_Sheet_Link_2098814394" hidden="1">PB_D96</definedName>
    <definedName name="Google_Sheet_Link_2099999992" hidden="1">PB_D1350</definedName>
    <definedName name="Google_Sheet_Link_2102226745" hidden="1">PB_D827</definedName>
    <definedName name="Google_Sheet_Link_2103306135" hidden="1">PB_D1268</definedName>
    <definedName name="Google_Sheet_Link_2103876002" hidden="1">PB_D818</definedName>
    <definedName name="Google_Sheet_Link_2104595870" hidden="1">PB_D829</definedName>
    <definedName name="Google_Sheet_Link_2105424967" hidden="1">PB_D898</definedName>
    <definedName name="Google_Sheet_Link_2110311161" hidden="1">PB_D828</definedName>
    <definedName name="Google_Sheet_Link_2111657827" hidden="1">PB_D232</definedName>
    <definedName name="Google_Sheet_Link_2112120242" hidden="1">PB_D550</definedName>
    <definedName name="Google_Sheet_Link_2114348973" hidden="1">PB_D649A</definedName>
    <definedName name="Google_Sheet_Link_2114740079" hidden="1">PB_D63</definedName>
    <definedName name="Google_Sheet_Link_2115675532" hidden="1">PB_D78</definedName>
    <definedName name="Google_Sheet_Link_2116182600" hidden="1">PB_D142</definedName>
    <definedName name="Google_Sheet_Link_211793991" hidden="1">PB_D836</definedName>
    <definedName name="Google_Sheet_Link_2119032799" hidden="1">PB_D623</definedName>
    <definedName name="Google_Sheet_Link_2119480451" hidden="1">PB_D160</definedName>
    <definedName name="Google_Sheet_Link_2121391272" hidden="1">PB_D969</definedName>
    <definedName name="Google_Sheet_Link_2122160384" hidden="1">PB_D123</definedName>
    <definedName name="Google_Sheet_Link_2122167229" hidden="1">PB_D142</definedName>
    <definedName name="Google_Sheet_Link_2122257759" hidden="1">PB_D1353</definedName>
    <definedName name="Google_Sheet_Link_2124060373" hidden="1">PB_D91</definedName>
    <definedName name="Google_Sheet_Link_2124427421" hidden="1">PB_D865</definedName>
    <definedName name="Google_Sheet_Link_2124659537" hidden="1">PB_D110</definedName>
    <definedName name="Google_Sheet_Link_2125019775" hidden="1">PB_D829</definedName>
    <definedName name="Google_Sheet_Link_2125120338" hidden="1">PB_D820</definedName>
    <definedName name="Google_Sheet_Link_2125245581" hidden="1">PB_D858</definedName>
    <definedName name="Google_Sheet_Link_21258935" hidden="1">PB_D1004</definedName>
    <definedName name="Google_Sheet_Link_2126889784" hidden="1">PB_D554</definedName>
    <definedName name="Google_Sheet_Link_2127036466" hidden="1">PB_D301</definedName>
    <definedName name="Google_Sheet_Link_2128128123" hidden="1">PB_D1114</definedName>
    <definedName name="Google_Sheet_Link_2128146245" hidden="1">PB_D17</definedName>
    <definedName name="Google_Sheet_Link_21283815" hidden="1">PB_D818</definedName>
    <definedName name="Google_Sheet_Link_2128821784" hidden="1">PB_D410</definedName>
    <definedName name="Google_Sheet_Link_2129240823" hidden="1">PB_D970</definedName>
    <definedName name="Google_Sheet_Link_2130095684" hidden="1">PB_D1409</definedName>
    <definedName name="Google_Sheet_Link_2130227357" hidden="1">PB_D300</definedName>
    <definedName name="Google_Sheet_Link_2130279260" hidden="1">PB_D120</definedName>
    <definedName name="Google_Sheet_Link_2130317521" hidden="1">PB_D829</definedName>
    <definedName name="Google_Sheet_Link_2131084892" hidden="1">PB_D283</definedName>
    <definedName name="Google_Sheet_Link_2132850768" hidden="1">PB_D1071</definedName>
    <definedName name="Google_Sheet_Link_2135674764" hidden="1">PB_D160</definedName>
    <definedName name="Google_Sheet_Link_2135781250" hidden="1">PB_D123</definedName>
    <definedName name="Google_Sheet_Link_2137237318" hidden="1">PB_D93</definedName>
    <definedName name="Google_Sheet_Link_2137450153" hidden="1">PB_D106</definedName>
    <definedName name="Google_Sheet_Link_2137525637" hidden="1">PB_D307</definedName>
    <definedName name="Google_Sheet_Link_2137613052" hidden="1">PB_D622</definedName>
    <definedName name="Google_Sheet_Link_2137771345" hidden="1">PB_D222</definedName>
    <definedName name="Google_Sheet_Link_2138274635" hidden="1">PB_D660A</definedName>
    <definedName name="Google_Sheet_Link_2139067305" hidden="1">PB_D44</definedName>
    <definedName name="Google_Sheet_Link_2141575419" hidden="1">PB_D876</definedName>
    <definedName name="Google_Sheet_Link_2141696651" hidden="1">PB_D106</definedName>
    <definedName name="Google_Sheet_Link_2142076661" hidden="1">PB_D611</definedName>
    <definedName name="Google_Sheet_Link_2143807965" hidden="1">PB_D1203</definedName>
    <definedName name="Google_Sheet_Link_2144363950" hidden="1">PB_D623</definedName>
    <definedName name="Google_Sheet_Link_2145524712" hidden="1">PB_D829</definedName>
    <definedName name="Google_Sheet_Link_214554479" hidden="1">PB_D871</definedName>
    <definedName name="Google_Sheet_Link_2145618474" hidden="1">PB_D829</definedName>
    <definedName name="Google_Sheet_Link_214572249" hidden="1">PB_D1338</definedName>
    <definedName name="Google_Sheet_Link_2146219286" hidden="1">PB_D1427A</definedName>
    <definedName name="Google_Sheet_Link_215746208" hidden="1">PB_D1274</definedName>
    <definedName name="Google_Sheet_Link_215764724" hidden="1">PB_D1311</definedName>
    <definedName name="Google_Sheet_Link_216435081" hidden="1">PB_D870</definedName>
    <definedName name="Google_Sheet_Link_217784342" hidden="1">PB_D21</definedName>
    <definedName name="Google_Sheet_Link_220039155" hidden="1">PB_D866</definedName>
    <definedName name="Google_Sheet_Link_222705936" hidden="1">PB_D21</definedName>
    <definedName name="Google_Sheet_Link_223842154" hidden="1">PB_D1028</definedName>
    <definedName name="Google_Sheet_Link_224271667" hidden="1">PB_D820</definedName>
    <definedName name="Google_Sheet_Link_224275549" hidden="1">PB_D1334</definedName>
    <definedName name="Google_Sheet_Link_224505196" hidden="1">PB_D95</definedName>
    <definedName name="Google_Sheet_Link_22710735" hidden="1">PB_D440</definedName>
    <definedName name="Google_Sheet_Link_227121780" hidden="1">PB_D829</definedName>
    <definedName name="Google_Sheet_Link_227808962" hidden="1">PB_D879</definedName>
    <definedName name="Google_Sheet_Link_227990868" hidden="1">PB_D628</definedName>
    <definedName name="Google_Sheet_Link_229812692" hidden="1">PB_D12</definedName>
    <definedName name="Google_Sheet_Link_230412958" hidden="1">PB_D1017</definedName>
    <definedName name="Google_Sheet_Link_230840355" hidden="1">PB_D865</definedName>
    <definedName name="Google_Sheet_Link_231196310" hidden="1">PB_D181</definedName>
    <definedName name="Google_Sheet_Link_231895554" hidden="1">PB_D252</definedName>
    <definedName name="Google_Sheet_Link_232219117" hidden="1">PB_D1435A</definedName>
    <definedName name="Google_Sheet_Link_233188686" hidden="1">PB_D829</definedName>
    <definedName name="Google_Sheet_Link_234476798" hidden="1">PB_D554</definedName>
    <definedName name="Google_Sheet_Link_236401064" hidden="1">PB_D890</definedName>
    <definedName name="Google_Sheet_Link_236421715" hidden="1">PB_D905</definedName>
    <definedName name="Google_Sheet_Link_237097421" hidden="1">PB_D1027</definedName>
    <definedName name="Google_Sheet_Link_23749197" hidden="1">PB_D21</definedName>
    <definedName name="Google_Sheet_Link_238443116" hidden="1">PB_D1228</definedName>
    <definedName name="Google_Sheet_Link_238551233" hidden="1">PB_D394</definedName>
    <definedName name="Google_Sheet_Link_240097113" hidden="1">PB_D349</definedName>
    <definedName name="Google_Sheet_Link_241414135" hidden="1">PB_D827</definedName>
    <definedName name="Google_Sheet_Link_242008960" hidden="1">PB_D829</definedName>
    <definedName name="Google_Sheet_Link_242077677" hidden="1">PB_D1374</definedName>
    <definedName name="Google_Sheet_Link_243497719" hidden="1">PB_D827</definedName>
    <definedName name="Google_Sheet_Link_243965237" hidden="1">PB_D91</definedName>
    <definedName name="Google_Sheet_Link_244312496" hidden="1">PB_D898</definedName>
    <definedName name="Google_Sheet_Link_244392262" hidden="1">PB_D818</definedName>
    <definedName name="Google_Sheet_Link_244967679" hidden="1">PB_D1415</definedName>
    <definedName name="Google_Sheet_Link_245260857" hidden="1">PB_D419</definedName>
    <definedName name="Google_Sheet_Link_245268056" hidden="1">PB_D865</definedName>
    <definedName name="Google_Sheet_Link_245455114" hidden="1">PB_D865</definedName>
    <definedName name="Google_Sheet_Link_245666804" hidden="1">PB_D829</definedName>
    <definedName name="Google_Sheet_Link_246255223" hidden="1">PB_D181</definedName>
    <definedName name="Google_Sheet_Link_246494821" hidden="1">PB_D182</definedName>
    <definedName name="Google_Sheet_Link_246883296" hidden="1">PB_D155</definedName>
    <definedName name="Google_Sheet_Link_247239797" hidden="1">PB_D865</definedName>
    <definedName name="Google_Sheet_Link_247682976" hidden="1">PB_D1036</definedName>
    <definedName name="Google_Sheet_Link_248846339" hidden="1">PB_D95</definedName>
    <definedName name="Google_Sheet_Link_249366161" hidden="1">PB_D216</definedName>
    <definedName name="Google_Sheet_Link_251584408" hidden="1">PB_D884</definedName>
    <definedName name="Google_Sheet_Link_251606429" hidden="1">PB_D142</definedName>
    <definedName name="Google_Sheet_Link_251934294" hidden="1">PB_D829</definedName>
    <definedName name="Google_Sheet_Link_253183281" hidden="1">PB_D94</definedName>
    <definedName name="Google_Sheet_Link_254070939" hidden="1">PB_D939</definedName>
    <definedName name="Google_Sheet_Link_254263256" hidden="1">PB_D359</definedName>
    <definedName name="Google_Sheet_Link_255592947" hidden="1">PB_D63</definedName>
    <definedName name="Google_Sheet_Link_257698195" hidden="1">PB_D93</definedName>
    <definedName name="Google_Sheet_Link_257714427" hidden="1">PB_D142</definedName>
    <definedName name="Google_Sheet_Link_257754203" hidden="1">PB_D1331</definedName>
    <definedName name="Google_Sheet_Link_257767518" hidden="1">PB_D105</definedName>
    <definedName name="Google_Sheet_Link_25814072" hidden="1">PB_D885</definedName>
    <definedName name="Google_Sheet_Link_258293218" hidden="1">PB_D1067</definedName>
    <definedName name="Google_Sheet_Link_25836517" hidden="1">PB_D865</definedName>
    <definedName name="Google_Sheet_Link_259017062" hidden="1">PB_D818</definedName>
    <definedName name="Google_Sheet_Link_25936024" hidden="1">PB_D21</definedName>
    <definedName name="Google_Sheet_Link_259704192" hidden="1">PB_D21</definedName>
    <definedName name="Google_Sheet_Link_259841207" hidden="1">PB_D860</definedName>
    <definedName name="Google_Sheet_Link_260244055" hidden="1">PB_D818</definedName>
    <definedName name="Google_Sheet_Link_260923260" hidden="1">PB_D123</definedName>
    <definedName name="Google_Sheet_Link_262016562" hidden="1">PB_D818</definedName>
    <definedName name="Google_Sheet_Link_263378855" hidden="1">PB_D935</definedName>
    <definedName name="Google_Sheet_Link_264024953" hidden="1">PB_D21</definedName>
    <definedName name="Google_Sheet_Link_264371691" hidden="1">PB_D1361</definedName>
    <definedName name="Google_Sheet_Link_264686570" hidden="1">PB_D623</definedName>
    <definedName name="Google_Sheet_Link_264724997" hidden="1">PB_D1416A</definedName>
    <definedName name="Google_Sheet_Link_265346715" hidden="1">PB_D63</definedName>
    <definedName name="Google_Sheet_Link_265996224" hidden="1">PB_D173</definedName>
    <definedName name="Google_Sheet_Link_266816260" hidden="1">PB_D871</definedName>
    <definedName name="Google_Sheet_Link_267142382" hidden="1">PB_D831</definedName>
    <definedName name="Google_Sheet_Link_267877785" hidden="1">PB_D91</definedName>
    <definedName name="Google_Sheet_Link_268481995" hidden="1">PB_D1037</definedName>
    <definedName name="Google_Sheet_Link_269837167" hidden="1">PB_D1274</definedName>
    <definedName name="Google_Sheet_Link_270086027" hidden="1">PB_D818</definedName>
    <definedName name="Google_Sheet_Link_271782585" hidden="1">PB_D91</definedName>
    <definedName name="Google_Sheet_Link_272304989" hidden="1">PB_D1306</definedName>
    <definedName name="Google_Sheet_Link_273279249" hidden="1">PB_D1108</definedName>
    <definedName name="Google_Sheet_Link_273397028" hidden="1">PB_D831</definedName>
    <definedName name="Google_Sheet_Link_273513347" hidden="1">PB_D854</definedName>
    <definedName name="Google_Sheet_Link_274073128" hidden="1">PB_D556</definedName>
    <definedName name="Google_Sheet_Link_274228570" hidden="1">PB_D438</definedName>
    <definedName name="Google_Sheet_Link_274234305" hidden="1">PB_D1419</definedName>
    <definedName name="Google_Sheet_Link_274238200" hidden="1">PB_D182</definedName>
    <definedName name="Google_Sheet_Link_27775268" hidden="1">PB_D869</definedName>
    <definedName name="Google_Sheet_Link_278072023" hidden="1">PB_D653A</definedName>
    <definedName name="Google_Sheet_Link_278116639" hidden="1">PB_D870</definedName>
    <definedName name="Google_Sheet_Link_278927136" hidden="1">PB_D160</definedName>
    <definedName name="Google_Sheet_Link_279257366" hidden="1">PB_D1435A</definedName>
    <definedName name="Google_Sheet_Link_280204449" hidden="1">PB_D1352</definedName>
    <definedName name="Google_Sheet_Link_281113875" hidden="1">PB_D1208</definedName>
    <definedName name="Google_Sheet_Link_281239602" hidden="1">PB_D16</definedName>
    <definedName name="Google_Sheet_Link_281354449" hidden="1">PB_D91</definedName>
    <definedName name="Google_Sheet_Link_281698826" hidden="1">PB_D95</definedName>
    <definedName name="Google_Sheet_Link_28234561" hidden="1">PB_D869</definedName>
    <definedName name="Google_Sheet_Link_283248290" hidden="1">PB_D75</definedName>
    <definedName name="Google_Sheet_Link_284831189" hidden="1">PB_D874</definedName>
    <definedName name="Google_Sheet_Link_285000757" hidden="1">PB_D865</definedName>
    <definedName name="Google_Sheet_Link_28527867" hidden="1">PB_D659</definedName>
    <definedName name="Google_Sheet_Link_286787306" hidden="1">PB_D95</definedName>
    <definedName name="Google_Sheet_Link_287208288" hidden="1">PB_D438</definedName>
    <definedName name="Google_Sheet_Link_287547100" hidden="1">PB_D878</definedName>
    <definedName name="Google_Sheet_Link_287641095" hidden="1">PB_D1146</definedName>
    <definedName name="Google_Sheet_Link_287902983" hidden="1">PB_D136</definedName>
    <definedName name="Google_Sheet_Link_288251299" hidden="1">PB_D817</definedName>
    <definedName name="Google_Sheet_Link_288304010" hidden="1">PB_D25</definedName>
    <definedName name="Google_Sheet_Link_289065962" hidden="1">PB_D1169</definedName>
    <definedName name="Google_Sheet_Link_290444008" hidden="1">PB_D1351</definedName>
    <definedName name="Google_Sheet_Link_290663922" hidden="1">PB_D623</definedName>
    <definedName name="Google_Sheet_Link_29108653" hidden="1">PB_D334</definedName>
    <definedName name="Google_Sheet_Link_291443836" hidden="1">PB_D569</definedName>
    <definedName name="Google_Sheet_Link_291446634" hidden="1">PB_D957</definedName>
    <definedName name="Google_Sheet_Link_291668934" hidden="1">PB_D865</definedName>
    <definedName name="Google_Sheet_Link_293843408" hidden="1">PB_D556</definedName>
    <definedName name="Google_Sheet_Link_294082467" hidden="1">PB_D870</definedName>
    <definedName name="Google_Sheet_Link_294174138" hidden="1">PB_D622</definedName>
    <definedName name="Google_Sheet_Link_294568364" hidden="1">PB_D132</definedName>
    <definedName name="Google_Sheet_Link_294658380" hidden="1">PB_D886</definedName>
    <definedName name="Google_Sheet_Link_295080011" hidden="1">PB_D829</definedName>
    <definedName name="Google_Sheet_Link_295307045" hidden="1">PB_D623</definedName>
    <definedName name="Google_Sheet_Link_295532488" hidden="1">PB_D106</definedName>
    <definedName name="Google_Sheet_Link_296248710" hidden="1">PB_D93</definedName>
    <definedName name="Google_Sheet_Link_296493964" hidden="1">PB_D858</definedName>
    <definedName name="Google_Sheet_Link_296857142" hidden="1">PB_D829</definedName>
    <definedName name="Google_Sheet_Link_297621955" hidden="1">PB_D820</definedName>
    <definedName name="Google_Sheet_Link_297921813" hidden="1">PB_D87</definedName>
    <definedName name="Google_Sheet_Link_298320883" hidden="1">PB_D881</definedName>
    <definedName name="Google_Sheet_Link_298623190" hidden="1">PB_D865</definedName>
    <definedName name="Google_Sheet_Link_29908778" hidden="1">PB_D878</definedName>
    <definedName name="Google_Sheet_Link_299810757" hidden="1">PB_D870</definedName>
    <definedName name="Google_Sheet_Link_299820847" hidden="1">PB_D465</definedName>
    <definedName name="Google_Sheet_Link_2999729" hidden="1">PB_1443</definedName>
    <definedName name="Google_Sheet_Link_300583350" hidden="1">PB_D869</definedName>
    <definedName name="Google_Sheet_Link_302035674" hidden="1">PB_D76</definedName>
    <definedName name="Google_Sheet_Link_302477782" hidden="1">PB_D622</definedName>
    <definedName name="Google_Sheet_Link_306567749" hidden="1">PB_D829</definedName>
    <definedName name="Google_Sheet_Link_307604514" hidden="1">PB_D831</definedName>
    <definedName name="Google_Sheet_Link_308084570" hidden="1">PB_D256</definedName>
    <definedName name="Google_Sheet_Link_308594020" hidden="1">PB_D828</definedName>
    <definedName name="Google_Sheet_Link_309068164" hidden="1">PB_D831</definedName>
    <definedName name="Google_Sheet_Link_30946348" hidden="1">PB_D829</definedName>
    <definedName name="Google_Sheet_Link_309631928" hidden="1">PB_D829</definedName>
    <definedName name="Google_Sheet_Link_309968863" hidden="1">PB_D865</definedName>
    <definedName name="Google_Sheet_Link_310106571" hidden="1">PB_D93</definedName>
    <definedName name="Google_Sheet_Link_310139581" hidden="1">PB_D863</definedName>
    <definedName name="Google_Sheet_Link_310154003" hidden="1">PB_D963</definedName>
    <definedName name="Google_Sheet_Link_310928663" hidden="1">PB_D95</definedName>
    <definedName name="Google_Sheet_Link_312441246" hidden="1">PB_D1518</definedName>
    <definedName name="Google_Sheet_Link_313345968" hidden="1">PB_D251</definedName>
    <definedName name="Google_Sheet_Link_313642994" hidden="1">PB_D92</definedName>
    <definedName name="Google_Sheet_Link_315135074" hidden="1">PB_D865</definedName>
    <definedName name="Google_Sheet_Link_315768751" hidden="1">PB_D227</definedName>
    <definedName name="Google_Sheet_Link_315826530" hidden="1">PB_D859</definedName>
    <definedName name="Google_Sheet_Link_3164779" hidden="1">PB_D554</definedName>
    <definedName name="Google_Sheet_Link_316626023" hidden="1">PB_D861</definedName>
    <definedName name="Google_Sheet_Link_317712088" hidden="1">PB_D1003</definedName>
    <definedName name="Google_Sheet_Link_318324884" hidden="1">PB_D869</definedName>
    <definedName name="Google_Sheet_Link_318453800" hidden="1">PB_D871</definedName>
    <definedName name="Google_Sheet_Link_318857396" hidden="1">PB_D880</definedName>
    <definedName name="Google_Sheet_Link_319474920" hidden="1">PB_D190</definedName>
    <definedName name="Google_Sheet_Link_319741689" hidden="1">PB_D617</definedName>
    <definedName name="Google_Sheet_Link_320135991" hidden="1">PB_D831</definedName>
    <definedName name="Google_Sheet_Link_320148912" hidden="1">PB_D861</definedName>
    <definedName name="Google_Sheet_Link_320329361" hidden="1">PB_D995</definedName>
    <definedName name="Google_Sheet_Link_321679336" hidden="1">PB_D112</definedName>
    <definedName name="Google_Sheet_Link_32182829" hidden="1">PB_D398</definedName>
    <definedName name="Google_Sheet_Link_323096502" hidden="1">PB_D182</definedName>
    <definedName name="Google_Sheet_Link_323412637" hidden="1">PB_D1141</definedName>
    <definedName name="Google_Sheet_Link_323909353" hidden="1">PB_D623</definedName>
    <definedName name="Google_Sheet_Link_324405745" hidden="1">PB_D243</definedName>
    <definedName name="Google_Sheet_Link_32483652" hidden="1">PB_D1288</definedName>
    <definedName name="Google_Sheet_Link_324868874" hidden="1">PB_D1138</definedName>
    <definedName name="Google_Sheet_Link_32536661" hidden="1">PB_D869</definedName>
    <definedName name="Google_Sheet_Link_325639396" hidden="1">PB_D829</definedName>
    <definedName name="Google_Sheet_Link_327271878" hidden="1">PB_D1003</definedName>
    <definedName name="Google_Sheet_Link_32929732" hidden="1">PB_D1088</definedName>
    <definedName name="Google_Sheet_Link_329319734" hidden="1">PB_D372</definedName>
    <definedName name="Google_Sheet_Link_329351358" hidden="1">PB_D831</definedName>
    <definedName name="Google_Sheet_Link_330334732" hidden="1">PB_D87</definedName>
    <definedName name="Google_Sheet_Link_331793499" hidden="1">PB_D155</definedName>
    <definedName name="Google_Sheet_Link_332683857" hidden="1">PB_D40</definedName>
    <definedName name="Google_Sheet_Link_332745804" hidden="1">PB_D1584</definedName>
    <definedName name="Google_Sheet_Link_332787674" hidden="1">PB_D622</definedName>
    <definedName name="Google_Sheet_Link_334145739" hidden="1">PB_D943</definedName>
    <definedName name="Google_Sheet_Link_334225460" hidden="1">PB_D1202</definedName>
    <definedName name="Google_Sheet_Link_334741499" hidden="1">PB_D1103</definedName>
    <definedName name="Google_Sheet_Link_334938247" hidden="1">PB_D87</definedName>
    <definedName name="Google_Sheet_Link_335667135" hidden="1">PB_D95</definedName>
    <definedName name="Google_Sheet_Link_335844840" hidden="1">PB_D827</definedName>
    <definedName name="Google_Sheet_Link_336168459" hidden="1">PB_D904</definedName>
    <definedName name="Google_Sheet_Link_336177597" hidden="1">PB_D865</definedName>
    <definedName name="Google_Sheet_Link_336319884" hidden="1">PB_D21</definedName>
    <definedName name="Google_Sheet_Link_336744613" hidden="1">PB_D21</definedName>
    <definedName name="Google_Sheet_Link_337400387" hidden="1">PB_D942</definedName>
    <definedName name="Google_Sheet_Link_337791670" hidden="1">PB_D817</definedName>
    <definedName name="Google_Sheet_Link_339528854" hidden="1">PB_D1103</definedName>
    <definedName name="Google_Sheet_Link_341090310" hidden="1">PB_D64</definedName>
    <definedName name="Google_Sheet_Link_342528965" hidden="1">PB_D613</definedName>
    <definedName name="Google_Sheet_Link_342559790" hidden="1">PB_D1021</definedName>
    <definedName name="Google_Sheet_Link_343493386" hidden="1">PB_D818</definedName>
    <definedName name="Google_Sheet_Link_343807393" hidden="1">PB_D565</definedName>
    <definedName name="Google_Sheet_Link_344031788" hidden="1">PB_D622</definedName>
    <definedName name="Google_Sheet_Link_344554948" hidden="1">PB_D865</definedName>
    <definedName name="Google_Sheet_Link_345989633" hidden="1">PB_D1579</definedName>
    <definedName name="Google_Sheet_Link_346039142" hidden="1">PB_D572</definedName>
    <definedName name="Google_Sheet_Link_346070654" hidden="1">PB_D1174</definedName>
    <definedName name="Google_Sheet_Link_346514140" hidden="1">PB_D872</definedName>
    <definedName name="Google_Sheet_Link_346990388" hidden="1">PB_D1002</definedName>
    <definedName name="Google_Sheet_Link_347577179" hidden="1">PB_D921</definedName>
    <definedName name="Google_Sheet_Link_349289285" hidden="1">PB_D75</definedName>
    <definedName name="Google_Sheet_Link_350223313" hidden="1">PB_D823</definedName>
    <definedName name="Google_Sheet_Link_351231821" hidden="1">PB_D91</definedName>
    <definedName name="Google_Sheet_Link_351756354" hidden="1">PB_D174</definedName>
    <definedName name="Google_Sheet_Link_351848977" hidden="1">PB_D1565</definedName>
    <definedName name="Google_Sheet_Link_353605373" hidden="1">PB_D432</definedName>
    <definedName name="Google_Sheet_Link_354034013" hidden="1">PB_D160</definedName>
    <definedName name="Google_Sheet_Link_354177035" hidden="1">PB_D123</definedName>
    <definedName name="Google_Sheet_Link_355050479" hidden="1">PB_D1351</definedName>
    <definedName name="Google_Sheet_Link_355913275" hidden="1">PB_D827</definedName>
    <definedName name="Google_Sheet_Link_356189624" hidden="1">PB_D829</definedName>
    <definedName name="Google_Sheet_Link_356926232" hidden="1">PB_D820</definedName>
    <definedName name="Google_Sheet_Link_357161491" hidden="1">PB_D863</definedName>
    <definedName name="Google_Sheet_Link_357187591" hidden="1">PB_D91</definedName>
    <definedName name="Google_Sheet_Link_357230260" hidden="1">PB_D22</definedName>
    <definedName name="Google_Sheet_Link_357639405" hidden="1">PB_D8</definedName>
    <definedName name="Google_Sheet_Link_357789397" hidden="1">PB_D818</definedName>
    <definedName name="Google_Sheet_Link_358092867" hidden="1">PB_D90</definedName>
    <definedName name="Google_Sheet_Link_358581935" hidden="1">PB_D91</definedName>
    <definedName name="Google_Sheet_Link_360779016" hidden="1">PB_D1346</definedName>
    <definedName name="Google_Sheet_Link_360888665" hidden="1">PB_D876</definedName>
    <definedName name="Google_Sheet_Link_361852002" hidden="1">PB_D818</definedName>
    <definedName name="Google_Sheet_Link_362695596" hidden="1">PB_D829</definedName>
    <definedName name="Google_Sheet_Link_36423718" hidden="1">PB_D831</definedName>
    <definedName name="Google_Sheet_Link_364361890" hidden="1">PB_D817</definedName>
    <definedName name="Google_Sheet_Link_365027947" hidden="1">PB_D661</definedName>
    <definedName name="Google_Sheet_Link_366600363" hidden="1">PB_D189</definedName>
    <definedName name="Google_Sheet_Link_367329913" hidden="1">PB_D829</definedName>
    <definedName name="Google_Sheet_Link_367960139" hidden="1">PB_D870</definedName>
    <definedName name="Google_Sheet_Link_36956679" hidden="1">PB_D115</definedName>
    <definedName name="Google_Sheet_Link_370339043" hidden="1">PB_D876</definedName>
    <definedName name="Google_Sheet_Link_370798678" hidden="1">PB_D1360</definedName>
    <definedName name="Google_Sheet_Link_371994492" hidden="1">PB_D21</definedName>
    <definedName name="Google_Sheet_Link_372942588" hidden="1">PB_D96</definedName>
    <definedName name="Google_Sheet_Link_374369575" hidden="1">PB_D831</definedName>
    <definedName name="Google_Sheet_Link_374698337" hidden="1">PB_D21</definedName>
    <definedName name="Google_Sheet_Link_37584973" hidden="1">PB_D994</definedName>
    <definedName name="Google_Sheet_Link_376717643" hidden="1">PB_D21</definedName>
    <definedName name="Google_Sheet_Link_37682974" hidden="1">PB_D91</definedName>
    <definedName name="Google_Sheet_Link_377179808" hidden="1">PB_D162</definedName>
    <definedName name="Google_Sheet_Link_377265074" hidden="1">PB_D622</definedName>
    <definedName name="Google_Sheet_Link_377479151" hidden="1">PB_D832</definedName>
    <definedName name="Google_Sheet_Link_378005571" hidden="1">PB_D870</definedName>
    <definedName name="Google_Sheet_Link_380096607" hidden="1">PB_D37</definedName>
    <definedName name="Google_Sheet_Link_380298605" hidden="1">PB_D92</definedName>
    <definedName name="Google_Sheet_Link_380572131" hidden="1">PB_D927</definedName>
    <definedName name="Google_Sheet_Link_381236592" hidden="1">PB_D91</definedName>
    <definedName name="Google_Sheet_Link_381732270" hidden="1">PB_D298A</definedName>
    <definedName name="Google_Sheet_Link_382658314" hidden="1">PB_D113</definedName>
    <definedName name="Google_Sheet_Link_383501860" hidden="1">PB_D87</definedName>
    <definedName name="Google_Sheet_Link_384195025" hidden="1">PB_D829</definedName>
    <definedName name="Google_Sheet_Link_3853624" hidden="1">PB_D77</definedName>
    <definedName name="Google_Sheet_Link_386286564" hidden="1">PB_D95</definedName>
    <definedName name="Google_Sheet_Link_387214118" hidden="1">PB_D410</definedName>
    <definedName name="Google_Sheet_Link_387473811" hidden="1">PB_D76</definedName>
    <definedName name="Google_Sheet_Link_387822164" hidden="1">PB_D829</definedName>
    <definedName name="Google_Sheet_Link_388810389" hidden="1">PB_D865</definedName>
    <definedName name="Google_Sheet_Link_388891752" hidden="1">PB_D177</definedName>
    <definedName name="Google_Sheet_Link_391203586" hidden="1">PB_D95</definedName>
    <definedName name="Google_Sheet_Link_391566937" hidden="1">PB_D865</definedName>
    <definedName name="Google_Sheet_Link_392071850" hidden="1">PB_D818</definedName>
    <definedName name="Google_Sheet_Link_395754511" hidden="1">PB_D856</definedName>
    <definedName name="Google_Sheet_Link_395834980" hidden="1">PB_D21</definedName>
    <definedName name="Google_Sheet_Link_397738216" hidden="1">PB_D8</definedName>
    <definedName name="Google_Sheet_Link_398538288" hidden="1">PB_D897</definedName>
    <definedName name="Google_Sheet_Link_398721616" hidden="1">PB_D1204</definedName>
    <definedName name="Google_Sheet_Link_399943231" hidden="1">PB_D855</definedName>
    <definedName name="Google_Sheet_Link_401336878" hidden="1">PB_D93</definedName>
    <definedName name="Google_Sheet_Link_402096613" hidden="1">PB_D160</definedName>
    <definedName name="Google_Sheet_Link_402344286" hidden="1">PB_D76</definedName>
    <definedName name="Google_Sheet_Link_403753414" hidden="1">PB_D1032</definedName>
    <definedName name="Google_Sheet_Link_406807646" hidden="1">PB_D869</definedName>
    <definedName name="Google_Sheet_Link_406953584" hidden="1">PB_D623</definedName>
    <definedName name="Google_Sheet_Link_407284834" hidden="1">PB_D1113</definedName>
    <definedName name="Google_Sheet_Link_407453785" hidden="1">PB_D1342</definedName>
    <definedName name="Google_Sheet_Link_407510512" hidden="1">PB_D558</definedName>
    <definedName name="Google_Sheet_Link_407892583" hidden="1">PB_D832</definedName>
    <definedName name="Google_Sheet_Link_408548481" hidden="1">PB_D829</definedName>
    <definedName name="Google_Sheet_Link_408644978" hidden="1">PB_D95</definedName>
    <definedName name="Google_Sheet_Link_40978604" hidden="1">PB_D91</definedName>
    <definedName name="Google_Sheet_Link_411457056" hidden="1">PB_D45</definedName>
    <definedName name="Google_Sheet_Link_411673607" hidden="1">PB_D869</definedName>
    <definedName name="Google_Sheet_Link_412924659" hidden="1">PB_D563</definedName>
    <definedName name="Google_Sheet_Link_413230599" hidden="1">PB_D829</definedName>
    <definedName name="Google_Sheet_Link_413332548" hidden="1">PB_D63</definedName>
    <definedName name="Google_Sheet_Link_413522365" hidden="1">PB_D1242</definedName>
    <definedName name="Google_Sheet_Link_414174957" hidden="1">PB_D897</definedName>
    <definedName name="Google_Sheet_Link_41450018" hidden="1">PB_D1525</definedName>
    <definedName name="Google_Sheet_Link_415376220" hidden="1">PB_D1411</definedName>
    <definedName name="Google_Sheet_Link_415474053" hidden="1">PB_D883</definedName>
    <definedName name="Google_Sheet_Link_415550531" hidden="1">PB_D1414</definedName>
    <definedName name="Google_Sheet_Link_41566522" hidden="1">PB_D359</definedName>
    <definedName name="Google_Sheet_Link_415779597" hidden="1">PB_D857</definedName>
    <definedName name="Google_Sheet_Link_4157869" hidden="1">PB_D91</definedName>
    <definedName name="Google_Sheet_Link_41743276" hidden="1">PB_D1313</definedName>
    <definedName name="Google_Sheet_Link_417931397" hidden="1">PB_D1493</definedName>
    <definedName name="Google_Sheet_Link_418356096" hidden="1">PB_D555</definedName>
    <definedName name="Google_Sheet_Link_418547659" hidden="1">PB_D861</definedName>
    <definedName name="Google_Sheet_Link_419908436" hidden="1">PB_D412</definedName>
    <definedName name="Google_Sheet_Link_419983264" hidden="1">PB_D1083</definedName>
    <definedName name="Google_Sheet_Link_422403325" hidden="1">PB_D864</definedName>
    <definedName name="Google_Sheet_Link_423055736" hidden="1">PB_D142</definedName>
    <definedName name="Google_Sheet_Link_423103216" hidden="1">PB_D1195</definedName>
    <definedName name="Google_Sheet_Link_423547272" hidden="1">PB_D123</definedName>
    <definedName name="Google_Sheet_Link_424746051" hidden="1">PB_D1585</definedName>
    <definedName name="Google_Sheet_Link_425171077" hidden="1">PB_D181</definedName>
    <definedName name="Google_Sheet_Link_425303013" hidden="1">PB_D1585</definedName>
    <definedName name="Google_Sheet_Link_426120996" hidden="1">PB_D75</definedName>
    <definedName name="Google_Sheet_Link_426126037" hidden="1">PB_D95</definedName>
    <definedName name="Google_Sheet_Link_42652905" hidden="1">PB_D880</definedName>
    <definedName name="Google_Sheet_Link_426982978" hidden="1">PB_D1097</definedName>
    <definedName name="Google_Sheet_Link_428065694" hidden="1">PB_D1042</definedName>
    <definedName name="Google_Sheet_Link_432606784" hidden="1">PB_D991</definedName>
    <definedName name="Google_Sheet_Link_435194001" hidden="1">PB_D11</definedName>
    <definedName name="Google_Sheet_Link_435329987" hidden="1">PB_D630</definedName>
    <definedName name="Google_Sheet_Link_435651577" hidden="1">PB_D908</definedName>
    <definedName name="Google_Sheet_Link_435902272" hidden="1">PB_D855</definedName>
    <definedName name="Google_Sheet_Link_438288761" hidden="1">PB_D996</definedName>
    <definedName name="Google_Sheet_Link_439200956" hidden="1">PB_D30</definedName>
    <definedName name="Google_Sheet_Link_439884231" hidden="1">PB_D86</definedName>
    <definedName name="Google_Sheet_Link_441239577" hidden="1">PB_D1064</definedName>
    <definedName name="Google_Sheet_Link_441643213" hidden="1">PB_D1166</definedName>
    <definedName name="Google_Sheet_Link_442339658" hidden="1">PB_D623</definedName>
    <definedName name="Google_Sheet_Link_443209478" hidden="1">PB_D1139</definedName>
    <definedName name="Google_Sheet_Link_444433364" hidden="1">PB_D861</definedName>
    <definedName name="Google_Sheet_Link_445321306" hidden="1">PB_D1327</definedName>
    <definedName name="Google_Sheet_Link_445338789" hidden="1">PB_D1208</definedName>
    <definedName name="Google_Sheet_Link_445434475" hidden="1">PB_D1384</definedName>
    <definedName name="Google_Sheet_Link_447982653" hidden="1">PB_D1159</definedName>
    <definedName name="Google_Sheet_Link_449009042" hidden="1">PB_D871</definedName>
    <definedName name="Google_Sheet_Link_449549730" hidden="1">PB_D87</definedName>
    <definedName name="Google_Sheet_Link_449644394" hidden="1">PB_D18</definedName>
    <definedName name="Google_Sheet_Link_450448805" hidden="1">PB_D96</definedName>
    <definedName name="Google_Sheet_Link_451073071" hidden="1">PB_D76</definedName>
    <definedName name="Google_Sheet_Link_451796018" hidden="1">PB_D1135</definedName>
    <definedName name="Google_Sheet_Link_451943738" hidden="1">PB_D1357</definedName>
    <definedName name="Google_Sheet_Link_452515728" hidden="1">PB_D646A</definedName>
    <definedName name="Google_Sheet_Link_453609806" hidden="1">PB_D829</definedName>
    <definedName name="Google_Sheet_Link_453677445" hidden="1">PB_D123</definedName>
    <definedName name="Google_Sheet_Link_454290566" hidden="1">PB_D818</definedName>
    <definedName name="Google_Sheet_Link_454790894" hidden="1">PB_D410</definedName>
    <definedName name="Google_Sheet_Link_455843377" hidden="1">PB_D603</definedName>
    <definedName name="Google_Sheet_Link_456118686" hidden="1">PB_D634</definedName>
    <definedName name="Google_Sheet_Link_456392594" hidden="1">PB_D75</definedName>
    <definedName name="Google_Sheet_Link_456599032" hidden="1">PB_D123</definedName>
    <definedName name="Google_Sheet_Link_458029475" hidden="1">PB_D829</definedName>
    <definedName name="Google_Sheet_Link_458083557" hidden="1">PB_D829</definedName>
    <definedName name="Google_Sheet_Link_458173142" hidden="1">PB_D196</definedName>
    <definedName name="Google_Sheet_Link_458505425" hidden="1">PB_D123</definedName>
    <definedName name="Google_Sheet_Link_459980268" hidden="1">PB_D934</definedName>
    <definedName name="Google_Sheet_Link_460295150" hidden="1">PB_D1086</definedName>
    <definedName name="Google_Sheet_Link_46085567" hidden="1">PB_D906</definedName>
    <definedName name="Google_Sheet_Link_460946849" hidden="1">PB_D91</definedName>
    <definedName name="Google_Sheet_Link_461110005" hidden="1">PB_D829</definedName>
    <definedName name="Google_Sheet_Link_461498618" hidden="1">PB_D1348</definedName>
    <definedName name="Google_Sheet_Link_462562470" hidden="1">PB_D87</definedName>
    <definedName name="Google_Sheet_Link_463232106" hidden="1">PB_D829</definedName>
    <definedName name="Google_Sheet_Link_463702301" hidden="1">PB_D829</definedName>
    <definedName name="Google_Sheet_Link_464087169" hidden="1">PB_D91</definedName>
    <definedName name="Google_Sheet_Link_464936960" hidden="1">PB_D623</definedName>
    <definedName name="Google_Sheet_Link_465118230" hidden="1">PB_D652A</definedName>
    <definedName name="Google_Sheet_Link_4651389" hidden="1">PB_D231</definedName>
    <definedName name="Google_Sheet_Link_465467639" hidden="1">PB_D865</definedName>
    <definedName name="Google_Sheet_Link_465687" hidden="1">PB_1440</definedName>
    <definedName name="Google_Sheet_Link_46610607" hidden="1">PB_D95</definedName>
    <definedName name="Google_Sheet_Link_466116291" hidden="1">PB_D63</definedName>
    <definedName name="Google_Sheet_Link_46634590" hidden="1">PB_D1219</definedName>
    <definedName name="Google_Sheet_Link_466463199" hidden="1">PB_D585</definedName>
    <definedName name="Google_Sheet_Link_466918312" hidden="1">PB_D160</definedName>
    <definedName name="Google_Sheet_Link_467486720" hidden="1">PB_D820</definedName>
    <definedName name="Google_Sheet_Link_467671034" hidden="1">PB_D208</definedName>
    <definedName name="Google_Sheet_Link_467821650" hidden="1">PB_D861</definedName>
    <definedName name="Google_Sheet_Link_468031280" hidden="1">PB_D623</definedName>
    <definedName name="Google_Sheet_Link_468284102" hidden="1">PB_D820</definedName>
    <definedName name="Google_Sheet_Link_468634148" hidden="1">PB_D1419</definedName>
    <definedName name="Google_Sheet_Link_469371968" hidden="1">PB_D147</definedName>
    <definedName name="Google_Sheet_Link_469772536" hidden="1">PB_D107</definedName>
    <definedName name="Google_Sheet_Link_470238614" hidden="1">PB_D657</definedName>
    <definedName name="Google_Sheet_Link_470573340" hidden="1">PB_D123</definedName>
    <definedName name="Google_Sheet_Link_471445374" hidden="1">PB_D557</definedName>
    <definedName name="Google_Sheet_Link_471560188" hidden="1">PB_D329</definedName>
    <definedName name="Google_Sheet_Link_471719564" hidden="1">PB_D206</definedName>
    <definedName name="Google_Sheet_Link_47188404" hidden="1">PB_D93</definedName>
    <definedName name="Google_Sheet_Link_472134458" hidden="1">PB_D17</definedName>
    <definedName name="Google_Sheet_Link_472995586" hidden="1">PB_D870</definedName>
    <definedName name="Google_Sheet_Link_473004450" hidden="1">PB_D21</definedName>
    <definedName name="Google_Sheet_Link_473042468" hidden="1">PB_D623</definedName>
    <definedName name="Google_Sheet_Link_473214101" hidden="1">PB_D869</definedName>
    <definedName name="Google_Sheet_Link_47326441" hidden="1">PB_D63</definedName>
    <definedName name="Google_Sheet_Link_473552324" hidden="1">PB_1446</definedName>
    <definedName name="Google_Sheet_Link_473827131" hidden="1">PB_D77</definedName>
    <definedName name="Google_Sheet_Link_474633624" hidden="1">PB_D16</definedName>
    <definedName name="Google_Sheet_Link_474943733" hidden="1">PB_D622</definedName>
    <definedName name="Google_Sheet_Link_475016343" hidden="1">PB_1442</definedName>
    <definedName name="Google_Sheet_Link_47585607" hidden="1">PB_D93</definedName>
    <definedName name="Google_Sheet_Link_476237090" hidden="1">PB_D1052</definedName>
    <definedName name="Google_Sheet_Link_476826632" hidden="1">PB_D95</definedName>
    <definedName name="Google_Sheet_Link_478824851" hidden="1">PB_D829</definedName>
    <definedName name="Google_Sheet_Link_479518725" hidden="1">PB_D1513</definedName>
    <definedName name="Google_Sheet_Link_479595560" hidden="1">PB_D623</definedName>
    <definedName name="Google_Sheet_Link_479952754" hidden="1">PB_D827</definedName>
    <definedName name="Google_Sheet_Link_48004989" hidden="1">PB_D76</definedName>
    <definedName name="Google_Sheet_Link_480059253" hidden="1">PB_D379</definedName>
    <definedName name="Google_Sheet_Link_481369475" hidden="1">PB_D1228</definedName>
    <definedName name="Google_Sheet_Link_481823697" hidden="1">PB_D1416A</definedName>
    <definedName name="Google_Sheet_Link_481997859" hidden="1">PB_D865</definedName>
    <definedName name="Google_Sheet_Link_482719210" hidden="1">PB_D994</definedName>
    <definedName name="Google_Sheet_Link_482842090" hidden="1">PB_D1026</definedName>
    <definedName name="Google_Sheet_Link_484450699" hidden="1">PB_D1045</definedName>
    <definedName name="Google_Sheet_Link_484502291" hidden="1">PB_D1239</definedName>
    <definedName name="Google_Sheet_Link_4851168" hidden="1">PB_D106</definedName>
    <definedName name="Google_Sheet_Link_48572137" hidden="1">PB_D1154</definedName>
    <definedName name="Google_Sheet_Link_486115340" hidden="1">PB_D1150</definedName>
    <definedName name="Google_Sheet_Link_487780551" hidden="1">PB_D95</definedName>
    <definedName name="Google_Sheet_Link_489403337" hidden="1">PB_D366</definedName>
    <definedName name="Google_Sheet_Link_490045558" hidden="1">PB_D1479</definedName>
    <definedName name="Google_Sheet_Link_490195184" hidden="1">PB_D866</definedName>
    <definedName name="Google_Sheet_Link_490830752" hidden="1">PB_D864</definedName>
    <definedName name="Google_Sheet_Link_491317680" hidden="1">PB_D1523</definedName>
    <definedName name="Google_Sheet_Link_49147169" hidden="1">PB_D142</definedName>
    <definedName name="Google_Sheet_Link_491531555" hidden="1">PB_D959</definedName>
    <definedName name="Google_Sheet_Link_49317852" hidden="1">PB_D1042</definedName>
    <definedName name="Google_Sheet_Link_493237354" hidden="1">PB_D1579</definedName>
    <definedName name="Google_Sheet_Link_493400247" hidden="1">PB_D1420</definedName>
    <definedName name="Google_Sheet_Link_493469241" hidden="1">PB_D96</definedName>
    <definedName name="Google_Sheet_Link_493577545" hidden="1">PB_D832</definedName>
    <definedName name="Google_Sheet_Link_494653585" hidden="1">PB_D992</definedName>
    <definedName name="Google_Sheet_Link_494807922" hidden="1">PB_D817</definedName>
    <definedName name="Google_Sheet_Link_495070617" hidden="1">PB_D890</definedName>
    <definedName name="Google_Sheet_Link_495745973" hidden="1">PB_D872</definedName>
    <definedName name="Google_Sheet_Link_496453984" hidden="1">PB_D1414</definedName>
    <definedName name="Google_Sheet_Link_496669902" hidden="1">PB_D329</definedName>
    <definedName name="Google_Sheet_Link_497376671" hidden="1">PB_D1090</definedName>
    <definedName name="Google_Sheet_Link_498387926" hidden="1">PB_D858</definedName>
    <definedName name="Google_Sheet_Link_498931113" hidden="1">PB_D623</definedName>
    <definedName name="Google_Sheet_Link_499100266" hidden="1">PB_D829</definedName>
    <definedName name="Google_Sheet_Link_499130478" hidden="1">PB_D251</definedName>
    <definedName name="Google_Sheet_Link_499217547" hidden="1">PB_D817</definedName>
    <definedName name="Google_Sheet_Link_499442506" hidden="1">PB_D832</definedName>
    <definedName name="Google_Sheet_Link_50009475" hidden="1">PB_D1073</definedName>
    <definedName name="Google_Sheet_Link_502067065" hidden="1">PB_D887</definedName>
    <definedName name="Google_Sheet_Link_502165653" hidden="1">PB_D91</definedName>
    <definedName name="Google_Sheet_Link_502511944" hidden="1">PB_D123</definedName>
    <definedName name="Google_Sheet_Link_503638293" hidden="1">PB_D40</definedName>
    <definedName name="Google_Sheet_Link_505683229" hidden="1">PB_D155</definedName>
    <definedName name="Google_Sheet_Link_506558803" hidden="1">PB_D63</definedName>
    <definedName name="Google_Sheet_Link_507245469" hidden="1">PB_D1350</definedName>
    <definedName name="Google_Sheet_Link_508273273" hidden="1">PB_D622</definedName>
    <definedName name="Google_Sheet_Link_508913763" hidden="1">PB_D465</definedName>
    <definedName name="Google_Sheet_Link_508957679" hidden="1">PB_D829</definedName>
    <definedName name="Google_Sheet_Link_510174057" hidden="1">PB_D908</definedName>
    <definedName name="Google_Sheet_Link_510868251" hidden="1">PB_D953</definedName>
    <definedName name="Google_Sheet_Link_511809710" hidden="1">PB_D880</definedName>
    <definedName name="Google_Sheet_Link_512346521" hidden="1">PB_D990</definedName>
    <definedName name="Google_Sheet_Link_512354198" hidden="1">PB_D1513</definedName>
    <definedName name="Google_Sheet_Link_515911892" hidden="1">PB_D1116</definedName>
    <definedName name="Google_Sheet_Link_516542338" hidden="1">PB_D869</definedName>
    <definedName name="Google_Sheet_Link_518230179" hidden="1">PB_D44</definedName>
    <definedName name="Google_Sheet_Link_518286203" hidden="1">PB_D1215</definedName>
    <definedName name="Google_Sheet_Link_518751985" hidden="1">PB_D829</definedName>
    <definedName name="Google_Sheet_Link_519122416" hidden="1">PB_D181</definedName>
    <definedName name="Google_Sheet_Link_520135695" hidden="1">PB_D123</definedName>
    <definedName name="Google_Sheet_Link_520174289" hidden="1">PB_D1004</definedName>
    <definedName name="Google_Sheet_Link_52064292" hidden="1">PB_D123</definedName>
    <definedName name="Google_Sheet_Link_522249888" hidden="1">PB_D36</definedName>
    <definedName name="Google_Sheet_Link_523237209" hidden="1">PB_D829</definedName>
    <definedName name="Google_Sheet_Link_523357504" hidden="1">PB_D24</definedName>
    <definedName name="Google_Sheet_Link_523806930" hidden="1">PB_D603</definedName>
    <definedName name="Google_Sheet_Link_524673198" hidden="1">PB_D93</definedName>
    <definedName name="Google_Sheet_Link_524750023" hidden="1">PB_D858</definedName>
    <definedName name="Google_Sheet_Link_525262131" hidden="1">PB_D1015</definedName>
    <definedName name="Google_Sheet_Link_525333431" hidden="1">PB_D8</definedName>
    <definedName name="Google_Sheet_Link_526437459" hidden="1">PB_D820</definedName>
    <definedName name="Google_Sheet_Link_526654294" hidden="1">PB_D1486</definedName>
    <definedName name="Google_Sheet_Link_526880900" hidden="1">PB_D329</definedName>
    <definedName name="Google_Sheet_Link_527284104" hidden="1">PB_D1579</definedName>
    <definedName name="Google_Sheet_Link_527841089" hidden="1">PB_D1179</definedName>
    <definedName name="Google_Sheet_Link_528040809" hidden="1">PB_D829</definedName>
    <definedName name="Google_Sheet_Link_5286100" hidden="1">PB_D1332</definedName>
    <definedName name="Google_Sheet_Link_529616859" hidden="1">PB_D829</definedName>
    <definedName name="Google_Sheet_Link_530066652" hidden="1">PB_D603</definedName>
    <definedName name="Google_Sheet_Link_530625197" hidden="1">PB_D1490</definedName>
    <definedName name="Google_Sheet_Link_530747121" hidden="1">PB_D1085</definedName>
    <definedName name="Google_Sheet_Link_530770041" hidden="1">PB_D829</definedName>
    <definedName name="Google_Sheet_Link_53077704" hidden="1">PB_D75</definedName>
    <definedName name="Google_Sheet_Link_531906528" hidden="1">PB_D106</definedName>
    <definedName name="Google_Sheet_Link_531931451" hidden="1">PB_D559</definedName>
    <definedName name="Google_Sheet_Link_533193801" hidden="1">PB_D1288</definedName>
    <definedName name="Google_Sheet_Link_533907132" hidden="1">PB_D1035</definedName>
    <definedName name="Google_Sheet_Link_534126114" hidden="1">PB_D957</definedName>
    <definedName name="Google_Sheet_Link_534463272" hidden="1">PB_D957</definedName>
    <definedName name="Google_Sheet_Link_53519738" hidden="1">PB_D1059</definedName>
    <definedName name="Google_Sheet_Link_535491987" hidden="1">PB_D160</definedName>
    <definedName name="Google_Sheet_Link_536423161" hidden="1">PB_D29</definedName>
    <definedName name="Google_Sheet_Link_536854964" hidden="1">PB_D1579</definedName>
    <definedName name="Google_Sheet_Link_537013614" hidden="1">PB_D230</definedName>
    <definedName name="Google_Sheet_Link_538798285" hidden="1">PB_D21</definedName>
    <definedName name="Google_Sheet_Link_538910126" hidden="1">PB_D912</definedName>
    <definedName name="Google_Sheet_Link_538950257" hidden="1">PB_D999</definedName>
    <definedName name="Google_Sheet_Link_539239757" hidden="1">PB_D832</definedName>
    <definedName name="Google_Sheet_Link_539750197" hidden="1">PB_D76</definedName>
    <definedName name="Google_Sheet_Link_539993691" hidden="1">PB_D412</definedName>
    <definedName name="Google_Sheet_Link_540088044" hidden="1">PB_D160</definedName>
    <definedName name="Google_Sheet_Link_540995450" hidden="1">PB_D1417</definedName>
    <definedName name="Google_Sheet_Link_541195280" hidden="1">PB_D181</definedName>
    <definedName name="Google_Sheet_Link_541513757" hidden="1">PB_D997</definedName>
    <definedName name="Google_Sheet_Link_541786917" hidden="1">PB_D1519</definedName>
    <definedName name="Google_Sheet_Link_542072035" hidden="1">PB_D106</definedName>
    <definedName name="Google_Sheet_Link_542711930" hidden="1">PB_D829</definedName>
    <definedName name="Google_Sheet_Link_542830551" hidden="1">PB_D306</definedName>
    <definedName name="Google_Sheet_Link_543136975" hidden="1">PB_D1357</definedName>
    <definedName name="Google_Sheet_Link_544101278" hidden="1">PB_D94</definedName>
    <definedName name="Google_Sheet_Link_544139169" hidden="1">PB_D340</definedName>
    <definedName name="Google_Sheet_Link_54445228" hidden="1">PB_D865</definedName>
    <definedName name="Google_Sheet_Link_545040739" hidden="1">PB_D93</definedName>
    <definedName name="Google_Sheet_Link_548845531" hidden="1">PB_D829</definedName>
    <definedName name="Google_Sheet_Link_549903767" hidden="1">PB_D76</definedName>
    <definedName name="Google_Sheet_Link_551021242" hidden="1">PB_D1427A</definedName>
    <definedName name="Google_Sheet_Link_551123375" hidden="1">PB_D909</definedName>
    <definedName name="Google_Sheet_Link_552224349" hidden="1">PB_D832</definedName>
    <definedName name="Google_Sheet_Link_552371256" hidden="1">PB_D123</definedName>
    <definedName name="Google_Sheet_Link_552941826" hidden="1">PB_D91</definedName>
    <definedName name="Google_Sheet_Link_554222777" hidden="1">PB_D243</definedName>
    <definedName name="Google_Sheet_Link_555438166" hidden="1">PB_D817</definedName>
    <definedName name="Google_Sheet_Link_55665700" hidden="1">PB_D1191</definedName>
    <definedName name="Google_Sheet_Link_558352047" hidden="1">PB_D63</definedName>
    <definedName name="Google_Sheet_Link_558541326" hidden="1">PB_D929</definedName>
    <definedName name="Google_Sheet_Link_558853522" hidden="1">PB_D871</definedName>
    <definedName name="Google_Sheet_Link_559019321" hidden="1">PB_D432</definedName>
    <definedName name="Google_Sheet_Link_560603857" hidden="1">PB_D863</definedName>
    <definedName name="Google_Sheet_Link_56083434" hidden="1">PB_D658A</definedName>
    <definedName name="Google_Sheet_Link_561347570" hidden="1">PB_D818</definedName>
    <definedName name="Google_Sheet_Link_562017644" hidden="1">PB_D181</definedName>
    <definedName name="Google_Sheet_Link_56631417" hidden="1">PB_D79</definedName>
    <definedName name="Google_Sheet_Link_567714718" hidden="1">PB_D63</definedName>
    <definedName name="Google_Sheet_Link_56804916" hidden="1">PB_D651A</definedName>
    <definedName name="Google_Sheet_Link_568547854" hidden="1">PB_D909</definedName>
    <definedName name="Google_Sheet_Link_568663860" hidden="1">PB_D1083</definedName>
    <definedName name="Google_Sheet_Link_568700427" hidden="1">PB_D1257</definedName>
    <definedName name="Google_Sheet_Link_569255584" hidden="1">PB_D76</definedName>
    <definedName name="Google_Sheet_Link_56946344" hidden="1">PB_D87</definedName>
    <definedName name="Google_Sheet_Link_571173308" hidden="1">PB_D817</definedName>
    <definedName name="Google_Sheet_Link_572383655" hidden="1">PB_D865</definedName>
    <definedName name="Google_Sheet_Link_573722494" hidden="1">PB_D858</definedName>
    <definedName name="Google_Sheet_Link_573739086" hidden="1">PB_D1071</definedName>
    <definedName name="Google_Sheet_Link_574030436" hidden="1">PB_D123</definedName>
    <definedName name="Google_Sheet_Link_574404169" hidden="1">PB_D858</definedName>
    <definedName name="Google_Sheet_Link_574547092" hidden="1">PB_D230</definedName>
    <definedName name="Google_Sheet_Link_574678899" hidden="1">PB_D890</definedName>
    <definedName name="Google_Sheet_Link_575845604" hidden="1">PB_D886</definedName>
    <definedName name="Google_Sheet_Link_576131567" hidden="1">PB_D106</definedName>
    <definedName name="Google_Sheet_Link_576537789" hidden="1">PB_D1140</definedName>
    <definedName name="Google_Sheet_Link_577744073" hidden="1">PB_D437</definedName>
    <definedName name="Google_Sheet_Link_578412253" hidden="1">PB_D1468</definedName>
    <definedName name="Google_Sheet_Link_578943403" hidden="1">PB_D827</definedName>
    <definedName name="Google_Sheet_Link_580545207" hidden="1">PB_D817</definedName>
    <definedName name="Google_Sheet_Link_580745247" hidden="1">PB_D868</definedName>
    <definedName name="Google_Sheet_Link_58081373" hidden="1">PB_D988</definedName>
    <definedName name="Google_Sheet_Link_581115407" hidden="1">PB_D382</definedName>
    <definedName name="Google_Sheet_Link_581835169" hidden="1">PB_D1467</definedName>
    <definedName name="Google_Sheet_Link_582642161" hidden="1">PB_D91</definedName>
    <definedName name="Google_Sheet_Link_583649175" hidden="1">PB_D869</definedName>
    <definedName name="Google_Sheet_Link_583653506" hidden="1">PB_D1411</definedName>
    <definedName name="Google_Sheet_Link_583915351" hidden="1">PB_D199</definedName>
    <definedName name="Google_Sheet_Link_584345352" hidden="1">PB_D622</definedName>
    <definedName name="Google_Sheet_Link_584389074" hidden="1">PB_D1149</definedName>
    <definedName name="Google_Sheet_Link_584996460" hidden="1">PB_D1570</definedName>
    <definedName name="Google_Sheet_Link_585948899" hidden="1">PB_D967</definedName>
    <definedName name="Google_Sheet_Link_586252536" hidden="1">PB_D87</definedName>
    <definedName name="Google_Sheet_Link_586270210" hidden="1">PB_D63</definedName>
    <definedName name="Google_Sheet_Link_586377387" hidden="1">PB_D905</definedName>
    <definedName name="Google_Sheet_Link_587608420" hidden="1">PB_D828</definedName>
    <definedName name="Google_Sheet_Link_588280618" hidden="1">PB_D829</definedName>
    <definedName name="Google_Sheet_Link_590484365" hidden="1">PB_D64</definedName>
    <definedName name="Google_Sheet_Link_590521736" hidden="1">PB_D944</definedName>
    <definedName name="Google_Sheet_Link_590904722" hidden="1">PB_D865</definedName>
    <definedName name="Google_Sheet_Link_591025377" hidden="1">PB_D106</definedName>
    <definedName name="Google_Sheet_Link_591812198" hidden="1">PB_D1040</definedName>
    <definedName name="Google_Sheet_Link_593823841" hidden="1">PB_D439</definedName>
    <definedName name="Google_Sheet_Link_595394510" hidden="1">PB_D1041</definedName>
    <definedName name="Google_Sheet_Link_596742494" hidden="1">PB_D866</definedName>
    <definedName name="Google_Sheet_Link_597365532" hidden="1">PB_D423</definedName>
    <definedName name="Google_Sheet_Link_598897133" hidden="1">PB_D1149</definedName>
    <definedName name="Google_Sheet_Link_599267153" hidden="1">PB_D622</definedName>
    <definedName name="Google_Sheet_Link_600114734" hidden="1">PB_D898</definedName>
    <definedName name="Google_Sheet_Link_601001513" hidden="1">PB_D1084</definedName>
    <definedName name="Google_Sheet_Link_601027024" hidden="1">PB_D1557</definedName>
    <definedName name="Google_Sheet_Link_601812287" hidden="1">PB_D1022</definedName>
    <definedName name="Google_Sheet_Link_602699944" hidden="1">PB_D43</definedName>
    <definedName name="Google_Sheet_Link_602799645" hidden="1">PB_D95</definedName>
    <definedName name="Google_Sheet_Link_603299299" hidden="1">PB_D1154</definedName>
    <definedName name="Google_Sheet_Link_605188372" hidden="1">PB_D854</definedName>
    <definedName name="Google_Sheet_Link_606238143" hidden="1">PB_D894</definedName>
    <definedName name="Google_Sheet_Link_606270351" hidden="1">PB_D1005</definedName>
    <definedName name="Google_Sheet_Link_60826492" hidden="1">PB_D853</definedName>
    <definedName name="Google_Sheet_Link_608436378" hidden="1">PB_D817</definedName>
    <definedName name="Google_Sheet_Link_612076832" hidden="1">PB_D106</definedName>
    <definedName name="Google_Sheet_Link_612392225" hidden="1">PB_D202</definedName>
    <definedName name="Google_Sheet_Link_612815852" hidden="1">PB_D22</definedName>
    <definedName name="Google_Sheet_Link_613039731" hidden="1">PB_D91</definedName>
    <definedName name="Google_Sheet_Link_613093632" hidden="1">PB_D396</definedName>
    <definedName name="Google_Sheet_Link_613128053" hidden="1">PB_D555</definedName>
    <definedName name="Google_Sheet_Link_614023777" hidden="1">PB_D869</definedName>
    <definedName name="Google_Sheet_Link_614424486" hidden="1">PB_D87</definedName>
    <definedName name="Google_Sheet_Link_614424796" hidden="1">PB_D1582</definedName>
    <definedName name="Google_Sheet_Link_614632745" hidden="1">PB_D1196</definedName>
    <definedName name="Google_Sheet_Link_614879582" hidden="1">PB_D306</definedName>
    <definedName name="Google_Sheet_Link_615036826" hidden="1">PB_D829</definedName>
    <definedName name="Google_Sheet_Link_616075654" hidden="1">PB_D832</definedName>
    <definedName name="Google_Sheet_Link_61741277" hidden="1">PB_D829</definedName>
    <definedName name="Google_Sheet_Link_61997791" hidden="1">PB_D94</definedName>
    <definedName name="Google_Sheet_Link_620749136" hidden="1">PB_D75</definedName>
    <definedName name="Google_Sheet_Link_621256335" hidden="1">PB_D650</definedName>
    <definedName name="Google_Sheet_Link_622195695" hidden="1">PB_D622</definedName>
    <definedName name="Google_Sheet_Link_622327420" hidden="1">PB_D1358</definedName>
    <definedName name="Google_Sheet_Link_623188533" hidden="1">PB_D653A</definedName>
    <definedName name="Google_Sheet_Link_625062315" hidden="1">PB_D281</definedName>
    <definedName name="Google_Sheet_Link_628353169" hidden="1">PB_D554</definedName>
    <definedName name="Google_Sheet_Link_628680426" hidden="1">PB_D865</definedName>
    <definedName name="Google_Sheet_Link_629264206" hidden="1">PB_D831</definedName>
    <definedName name="Google_Sheet_Link_631896988" hidden="1">PB_D30</definedName>
    <definedName name="Google_Sheet_Link_63365358" hidden="1">PB_D212</definedName>
    <definedName name="Google_Sheet_Link_633999041" hidden="1">PB_D865</definedName>
    <definedName name="Google_Sheet_Link_635608607" hidden="1">PB_D216</definedName>
    <definedName name="Google_Sheet_Link_635799809" hidden="1">PB_D820</definedName>
    <definedName name="Google_Sheet_Link_636604576" hidden="1">PB_D329</definedName>
    <definedName name="Google_Sheet_Link_637345850" hidden="1">PB_D861</definedName>
    <definedName name="Google_Sheet_Link_637479045" hidden="1">PB_D1580</definedName>
    <definedName name="Google_Sheet_Link_639959250" hidden="1">PB_D1273</definedName>
    <definedName name="Google_Sheet_Link_641212131" hidden="1">PB_D623</definedName>
    <definedName name="Google_Sheet_Link_642255107" hidden="1">PB_D622</definedName>
    <definedName name="Google_Sheet_Link_642848281" hidden="1">PB_D553</definedName>
    <definedName name="Google_Sheet_Link_642876949" hidden="1">PB_D829</definedName>
    <definedName name="Google_Sheet_Link_643189103" hidden="1">PB_D1415</definedName>
    <definedName name="Google_Sheet_Link_643414076" hidden="1">PB_D829</definedName>
    <definedName name="Google_Sheet_Link_643489931" hidden="1">PB_D142</definedName>
    <definedName name="Google_Sheet_Link_643703837" hidden="1">PB_D589</definedName>
    <definedName name="Google_Sheet_Link_645412522" hidden="1">PB_D1135</definedName>
    <definedName name="Google_Sheet_Link_645798270" hidden="1">PB_D965</definedName>
    <definedName name="Google_Sheet_Link_647320655" hidden="1">PB_D260</definedName>
    <definedName name="Google_Sheet_Link_648104741" hidden="1">PB_D1349</definedName>
    <definedName name="Google_Sheet_Link_648523488" hidden="1">PB_D381</definedName>
    <definedName name="Google_Sheet_Link_648926667" hidden="1">PB_D870</definedName>
    <definedName name="Google_Sheet_Link_649193077" hidden="1">PB_D829</definedName>
    <definedName name="Google_Sheet_Link_649792385" hidden="1">PB_D818</definedName>
    <definedName name="Google_Sheet_Link_650235920" hidden="1">PB_D829</definedName>
    <definedName name="Google_Sheet_Link_650573443" hidden="1">PB_D1258</definedName>
    <definedName name="Google_Sheet_Link_652556502" hidden="1">PB_D29</definedName>
    <definedName name="Google_Sheet_Link_653013239" hidden="1">PB_D1243</definedName>
    <definedName name="Google_Sheet_Link_653521829" hidden="1">PB_D1083</definedName>
    <definedName name="Google_Sheet_Link_654435936" hidden="1">PB_D40</definedName>
    <definedName name="Google_Sheet_Link_655044795" hidden="1">PB_D1483</definedName>
    <definedName name="Google_Sheet_Link_655107600" hidden="1">PB_D202</definedName>
    <definedName name="Google_Sheet_Link_655386656" hidden="1">PB_D18</definedName>
    <definedName name="Google_Sheet_Link_655448354" hidden="1">PB_D623</definedName>
    <definedName name="Google_Sheet_Link_657139527" hidden="1">PB_D97</definedName>
    <definedName name="Google_Sheet_Link_657620816" hidden="1">PB_D202</definedName>
    <definedName name="Google_Sheet_Link_658096055" hidden="1">PB_D92</definedName>
    <definedName name="Google_Sheet_Link_658865227" hidden="1">PB_1445</definedName>
    <definedName name="Google_Sheet_Link_659255129" hidden="1">PB_D1577</definedName>
    <definedName name="Google_Sheet_Link_659946935" hidden="1">PB_D915</definedName>
    <definedName name="Google_Sheet_Link_660115829" hidden="1">PB_D439</definedName>
    <definedName name="Google_Sheet_Link_660194803" hidden="1">PB_D865</definedName>
    <definedName name="Google_Sheet_Link_660840633" hidden="1">PB_D832</definedName>
    <definedName name="Google_Sheet_Link_660994710" hidden="1">PB_D523</definedName>
    <definedName name="Google_Sheet_Link_66127695" hidden="1">PB_D64</definedName>
    <definedName name="Google_Sheet_Link_66152869" hidden="1">PB_D142</definedName>
    <definedName name="Google_Sheet_Link_661964333" hidden="1">PB_D106</definedName>
    <definedName name="Google_Sheet_Link_662207040" hidden="1">PB_D92</definedName>
    <definedName name="Google_Sheet_Link_66296121" hidden="1">PB_D818</definedName>
    <definedName name="Google_Sheet_Link_662999779" hidden="1">PB_D95</definedName>
    <definedName name="Google_Sheet_Link_663961684" hidden="1">PB_D75</definedName>
    <definedName name="Google_Sheet_Link_66398414" hidden="1">PB_D865</definedName>
    <definedName name="Google_Sheet_Link_66423120" hidden="1">PB_D863</definedName>
    <definedName name="Google_Sheet_Link_664953156" hidden="1">PB_D831</definedName>
    <definedName name="Google_Sheet_Link_665173491" hidden="1">PB_D75</definedName>
    <definedName name="Google_Sheet_Link_665402331" hidden="1">PB_D96</definedName>
    <definedName name="Google_Sheet_Link_666319491" hidden="1">PB_D979</definedName>
    <definedName name="Google_Sheet_Link_666696908" hidden="1">PB_D817</definedName>
    <definedName name="Google_Sheet_Link_668119903" hidden="1">PB_D1165</definedName>
    <definedName name="Google_Sheet_Link_668717166" hidden="1">PB_D343</definedName>
    <definedName name="Google_Sheet_Link_669032063" hidden="1">PB_D95</definedName>
    <definedName name="Google_Sheet_Link_66926323" hidden="1">PB_D8</definedName>
    <definedName name="Google_Sheet_Link_669504401" hidden="1">PB_D96</definedName>
    <definedName name="Google_Sheet_Link_669837568" hidden="1">PB_D106</definedName>
    <definedName name="Google_Sheet_Link_670423807" hidden="1">PB_D63</definedName>
    <definedName name="Google_Sheet_Link_670459111" hidden="1">PB_D623</definedName>
    <definedName name="Google_Sheet_Link_672039428" hidden="1">PB_D150</definedName>
    <definedName name="Google_Sheet_Link_673198009" hidden="1">PB_D1328</definedName>
    <definedName name="Google_Sheet_Link_674107023" hidden="1">PB_D1013</definedName>
    <definedName name="Google_Sheet_Link_675282861" hidden="1">PB_D369</definedName>
    <definedName name="Google_Sheet_Link_676827010" hidden="1">PB_D160</definedName>
    <definedName name="Google_Sheet_Link_677188379" hidden="1">PB_D262</definedName>
    <definedName name="Google_Sheet_Link_67787752" hidden="1">PB_D368</definedName>
    <definedName name="Google_Sheet_Link_678097531" hidden="1">PB_D1243</definedName>
    <definedName name="Google_Sheet_Link_6782830" hidden="1">PB_D880</definedName>
    <definedName name="Google_Sheet_Link_680196684" hidden="1">PB_D896</definedName>
    <definedName name="Google_Sheet_Link_681879470" hidden="1">PB_D433</definedName>
    <definedName name="Google_Sheet_Link_682400134" hidden="1">PB_D1371</definedName>
    <definedName name="Google_Sheet_Link_683182084" hidden="1">PB_D818</definedName>
    <definedName name="Google_Sheet_Link_683629206" hidden="1">PB_D75</definedName>
    <definedName name="Google_Sheet_Link_683754598" hidden="1">PB_D604</definedName>
    <definedName name="Google_Sheet_Link_683809778" hidden="1">PB_D9</definedName>
    <definedName name="Google_Sheet_Link_684528566" hidden="1">PB_D829</definedName>
    <definedName name="Google_Sheet_Link_6856656" hidden="1">PB_D893</definedName>
    <definedName name="Google_Sheet_Link_686486383" hidden="1">PB_D30</definedName>
    <definedName name="Google_Sheet_Link_687271113" hidden="1">PB_D869</definedName>
    <definedName name="Google_Sheet_Link_687735871" hidden="1">PB_D43</definedName>
    <definedName name="Google_Sheet_Link_688095961" hidden="1">PB_D113</definedName>
    <definedName name="Google_Sheet_Link_689209369" hidden="1">PB_D123</definedName>
    <definedName name="Google_Sheet_Link_689446062" hidden="1">PB_D160</definedName>
    <definedName name="Google_Sheet_Link_689798129" hidden="1">PB_D1098</definedName>
    <definedName name="Google_Sheet_Link_690835581" hidden="1">PB_1438</definedName>
    <definedName name="Google_Sheet_Link_691835621" hidden="1">PB_D831</definedName>
    <definedName name="Google_Sheet_Link_692074184" hidden="1">PB_D550</definedName>
    <definedName name="Google_Sheet_Link_692769236" hidden="1">PB_D965</definedName>
    <definedName name="Google_Sheet_Link_692774651" hidden="1">PB_D1573</definedName>
    <definedName name="Google_Sheet_Link_694604457" hidden="1">PB_D820</definedName>
    <definedName name="Google_Sheet_Link_695120895" hidden="1">PB_D95</definedName>
    <definedName name="Google_Sheet_Link_695238387" hidden="1">PB_D1197</definedName>
    <definedName name="Google_Sheet_Link_69603012" hidden="1">PB_D516</definedName>
    <definedName name="Google_Sheet_Link_696216567" hidden="1">PB_D867</definedName>
    <definedName name="Google_Sheet_Link_696356112" hidden="1">PB_D1084</definedName>
    <definedName name="Google_Sheet_Link_696737036" hidden="1">PB_D550</definedName>
    <definedName name="Google_Sheet_Link_696998282" hidden="1">PB_D81</definedName>
    <definedName name="Google_Sheet_Link_698230357" hidden="1">PB_D820</definedName>
    <definedName name="Google_Sheet_Link_699141405" hidden="1">PB_D123</definedName>
    <definedName name="Google_Sheet_Link_701255247" hidden="1">PB_D818</definedName>
    <definedName name="Google_Sheet_Link_701267519" hidden="1">PB_D87</definedName>
    <definedName name="Google_Sheet_Link_701269642" hidden="1">PB_D831</definedName>
    <definedName name="Google_Sheet_Link_702422830" hidden="1">PB_D106</definedName>
    <definedName name="Google_Sheet_Link_703409526" hidden="1">PB_D160</definedName>
    <definedName name="Google_Sheet_Link_703497682" hidden="1">PB_D95</definedName>
    <definedName name="Google_Sheet_Link_703574508" hidden="1">PB_D1307</definedName>
    <definedName name="Google_Sheet_Link_703764300" hidden="1">PB_D817</definedName>
    <definedName name="Google_Sheet_Link_704636925" hidden="1">PB_D831</definedName>
    <definedName name="Google_Sheet_Link_705604370" hidden="1">PB_D879</definedName>
    <definedName name="Google_Sheet_Link_705967196" hidden="1">PB_D9</definedName>
    <definedName name="Google_Sheet_Link_706192520" hidden="1">PB_D76</definedName>
    <definedName name="Google_Sheet_Link_706606852" hidden="1">PB_D369</definedName>
    <definedName name="Google_Sheet_Link_707356332" hidden="1">PB_D401</definedName>
    <definedName name="Google_Sheet_Link_708803349" hidden="1">PB_D1165</definedName>
    <definedName name="Google_Sheet_Link_710169798" hidden="1">PB_D623</definedName>
    <definedName name="Google_Sheet_Link_710310248" hidden="1">PB_D865</definedName>
    <definedName name="Google_Sheet_Link_711138271" hidden="1">PB_D251</definedName>
    <definedName name="Google_Sheet_Link_712926198" hidden="1">PB_D142</definedName>
    <definedName name="Google_Sheet_Link_713097601" hidden="1">PB_D1581</definedName>
    <definedName name="Google_Sheet_Link_714434951" hidden="1">PB_D820</definedName>
    <definedName name="Google_Sheet_Link_715135114" hidden="1">PB_D859</definedName>
    <definedName name="Google_Sheet_Link_715156526" hidden="1">PB_D831</definedName>
    <definedName name="Google_Sheet_Link_715524650" hidden="1">PB_D1467</definedName>
    <definedName name="Google_Sheet_Link_71588922" hidden="1">PB_D1041</definedName>
    <definedName name="Google_Sheet_Link_716658714" hidden="1">PB_D97</definedName>
    <definedName name="Google_Sheet_Link_716802278" hidden="1">PB_D1099</definedName>
    <definedName name="Google_Sheet_Link_717021981" hidden="1">PB_D410</definedName>
    <definedName name="Google_Sheet_Link_71723580" hidden="1">PB_D1390</definedName>
    <definedName name="Google_Sheet_Link_717506465" hidden="1">PB_D8</definedName>
    <definedName name="Google_Sheet_Link_720601970" hidden="1">PB_D1072</definedName>
    <definedName name="Google_Sheet_Link_720669598" hidden="1">PB_D556</definedName>
    <definedName name="Google_Sheet_Link_721042750" hidden="1">PB_D869</definedName>
    <definedName name="Google_Sheet_Link_721627148" hidden="1">PB_D1507</definedName>
    <definedName name="Google_Sheet_Link_722322552" hidden="1">PB_D87</definedName>
    <definedName name="Google_Sheet_Link_72326014" hidden="1">PB_D870</definedName>
    <definedName name="Google_Sheet_Link_723382626" hidden="1">PB_D95</definedName>
    <definedName name="Google_Sheet_Link_724736938" hidden="1">PB_D97</definedName>
    <definedName name="Google_Sheet_Link_724879224" hidden="1">PB_D231</definedName>
    <definedName name="Google_Sheet_Link_725377871" hidden="1">PB_D829</definedName>
    <definedName name="Google_Sheet_Link_725588118" hidden="1">PB_D941</definedName>
    <definedName name="Google_Sheet_Link_725629020" hidden="1">PB_D160</definedName>
    <definedName name="Google_Sheet_Link_725826176" hidden="1">PB_D77</definedName>
    <definedName name="Google_Sheet_Link_725903603" hidden="1">PB_D820</definedName>
    <definedName name="Google_Sheet_Link_725912710" hidden="1">PB_D156</definedName>
    <definedName name="Google_Sheet_Link_726525706" hidden="1">PB_D150</definedName>
    <definedName name="Google_Sheet_Link_728683455" hidden="1">PB_D1140</definedName>
    <definedName name="Google_Sheet_Link_729682475" hidden="1">PB_D992</definedName>
    <definedName name="Google_Sheet_Link_729712018" hidden="1">PB_D18</definedName>
    <definedName name="Google_Sheet_Link_729847582" hidden="1">PB_D29</definedName>
    <definedName name="Google_Sheet_Link_730369345" hidden="1">PB_D114</definedName>
    <definedName name="Google_Sheet_Link_731603785" hidden="1">PB_D865</definedName>
    <definedName name="Google_Sheet_Link_73254483" hidden="1">PB_D541</definedName>
    <definedName name="Google_Sheet_Link_733688293" hidden="1">PB_D16</definedName>
    <definedName name="Google_Sheet_Link_734174516" hidden="1">PB_D1511</definedName>
    <definedName name="Google_Sheet_Link_734655417" hidden="1">PB_D482</definedName>
    <definedName name="Google_Sheet_Link_735193810" hidden="1">PB_D1092</definedName>
    <definedName name="Google_Sheet_Link_737731930" hidden="1">PB_D234</definedName>
    <definedName name="Google_Sheet_Link_738435095" hidden="1">PB_D145</definedName>
    <definedName name="Google_Sheet_Link_739756751" hidden="1">PB_D936</definedName>
    <definedName name="Google_Sheet_Link_740044202" hidden="1">PB_D93</definedName>
    <definedName name="Google_Sheet_Link_740056080" hidden="1">PB_D63</definedName>
    <definedName name="Google_Sheet_Link_740271360" hidden="1">PB_D888</definedName>
    <definedName name="Google_Sheet_Link_743153347" hidden="1">PB_D649A</definedName>
    <definedName name="Google_Sheet_Link_744308150" hidden="1">PB_D1091</definedName>
    <definedName name="Google_Sheet_Link_74476372" hidden="1">PB_D419</definedName>
    <definedName name="Google_Sheet_Link_744917453" hidden="1">PB_D870</definedName>
    <definedName name="Google_Sheet_Link_745836038" hidden="1">PB_D1389</definedName>
    <definedName name="Google_Sheet_Link_746188786" hidden="1">PB_D829</definedName>
    <definedName name="Google_Sheet_Link_746586669" hidden="1">PB_D923</definedName>
    <definedName name="Google_Sheet_Link_746935419" hidden="1">PB_D819</definedName>
    <definedName name="Google_Sheet_Link_74887064" hidden="1">PB_D117</definedName>
    <definedName name="Google_Sheet_Link_749608486" hidden="1">PB_D964</definedName>
    <definedName name="Google_Sheet_Link_749809159" hidden="1">PB_D1063</definedName>
    <definedName name="Google_Sheet_Link_75034280" hidden="1">PB_D829</definedName>
    <definedName name="Google_Sheet_Link_750677682" hidden="1">PB_D367</definedName>
    <definedName name="Google_Sheet_Link_750768403" hidden="1">PB_D76</definedName>
    <definedName name="Google_Sheet_Link_753401223" hidden="1">PB_D106</definedName>
    <definedName name="Google_Sheet_Link_753470892" hidden="1">PB_D1067</definedName>
    <definedName name="Google_Sheet_Link_75379700" hidden="1">PB_D410</definedName>
    <definedName name="Google_Sheet_Link_754092164" hidden="1">PB_D642</definedName>
    <definedName name="Google_Sheet_Link_754886350" hidden="1">PB_D95</definedName>
    <definedName name="Google_Sheet_Link_755257300" hidden="1">PB_D123</definedName>
    <definedName name="Google_Sheet_Link_756271146" hidden="1">PB_D1374</definedName>
    <definedName name="Google_Sheet_Link_756758166" hidden="1">PB_D820</definedName>
    <definedName name="Google_Sheet_Link_758009409" hidden="1">PB_D40</definedName>
    <definedName name="Google_Sheet_Link_75898113" hidden="1">PB_D829</definedName>
    <definedName name="Google_Sheet_Link_760841342" hidden="1">PB_D1236</definedName>
    <definedName name="Google_Sheet_Link_760885741" hidden="1">PB_D77</definedName>
    <definedName name="Google_Sheet_Link_761123179" hidden="1">PB_D1496</definedName>
    <definedName name="Google_Sheet_Link_762202008" hidden="1">PB_D824</definedName>
    <definedName name="Google_Sheet_Link_762651801" hidden="1">PB_D818</definedName>
    <definedName name="Google_Sheet_Link_763122209" hidden="1">PB_D829</definedName>
    <definedName name="Google_Sheet_Link_763369369" hidden="1">PB_D829</definedName>
    <definedName name="Google_Sheet_Link_765116849" hidden="1">PB_1432A</definedName>
    <definedName name="Google_Sheet_Link_7651502" hidden="1">PB_D1024</definedName>
    <definedName name="Google_Sheet_Link_766037332" hidden="1">PB_D123</definedName>
    <definedName name="Google_Sheet_Link_766815268" hidden="1">PB_D1344</definedName>
    <definedName name="Google_Sheet_Link_767688217" hidden="1">PB_D870</definedName>
    <definedName name="Google_Sheet_Link_767742092" hidden="1">PB_D870</definedName>
    <definedName name="Google_Sheet_Link_768092276" hidden="1">PB_D1329</definedName>
    <definedName name="Google_Sheet_Link_769045168" hidden="1">PB_D1475</definedName>
    <definedName name="Google_Sheet_Link_76949610" hidden="1">PB_D1421</definedName>
    <definedName name="Google_Sheet_Link_770149110" hidden="1">PB_D827</definedName>
    <definedName name="Google_Sheet_Link_771053415" hidden="1">PB_D95</definedName>
    <definedName name="Google_Sheet_Link_772169751" hidden="1">PB_D864</definedName>
    <definedName name="Google_Sheet_Link_772794079" hidden="1">PB_D8</definedName>
    <definedName name="Google_Sheet_Link_773485297" hidden="1">PB_D869</definedName>
    <definedName name="Google_Sheet_Link_774367907" hidden="1">PB_D829</definedName>
    <definedName name="Google_Sheet_Link_77446715" hidden="1">PB_D662</definedName>
    <definedName name="Google_Sheet_Link_77459667" hidden="1">PB_D827</definedName>
    <definedName name="Google_Sheet_Link_775075680" hidden="1">PB_D876</definedName>
    <definedName name="Google_Sheet_Link_776671878" hidden="1">PB_D870</definedName>
    <definedName name="Google_Sheet_Link_776823718" hidden="1">PB_D553</definedName>
    <definedName name="Google_Sheet_Link_777898467" hidden="1">PB_D873</definedName>
    <definedName name="Google_Sheet_Link_778156046" hidden="1">PB_D96</definedName>
    <definedName name="Google_Sheet_Link_778853430" hidden="1">PB_D658</definedName>
    <definedName name="Google_Sheet_Link_77924161" hidden="1">PB_D977</definedName>
    <definedName name="Google_Sheet_Link_780751920" hidden="1">PB_D87</definedName>
    <definedName name="Google_Sheet_Link_781425258" hidden="1">PB_D1361</definedName>
    <definedName name="Google_Sheet_Link_781513453" hidden="1">PB_D829</definedName>
    <definedName name="Google_Sheet_Link_781737442" hidden="1">PB_D865</definedName>
    <definedName name="Google_Sheet_Link_7817611" hidden="1">PB_D858</definedName>
    <definedName name="Google_Sheet_Link_782041747" hidden="1">PB_D75</definedName>
    <definedName name="Google_Sheet_Link_784706968" hidden="1">PB_D123</definedName>
    <definedName name="Google_Sheet_Link_784959266" hidden="1">PB_D93</definedName>
    <definedName name="Google_Sheet_Link_785912353" hidden="1">PB_D76</definedName>
    <definedName name="Google_Sheet_Link_787895656" hidden="1">PB_D865</definedName>
    <definedName name="Google_Sheet_Link_789521809" hidden="1">PB_D21</definedName>
    <definedName name="Google_Sheet_Link_79120953" hidden="1">PB_D203</definedName>
    <definedName name="Google_Sheet_Link_791734219" hidden="1">PB_D92</definedName>
    <definedName name="Google_Sheet_Link_792813966" hidden="1">PB_D1082</definedName>
    <definedName name="Google_Sheet_Link_792907511" hidden="1">PB_D343</definedName>
    <definedName name="Google_Sheet_Link_793592209" hidden="1">PB_D91</definedName>
    <definedName name="Google_Sheet_Link_79449874" hidden="1">PB_D180</definedName>
    <definedName name="Google_Sheet_Link_795688073" hidden="1">PB_D869</definedName>
    <definedName name="Google_Sheet_Link_796006726" hidden="1">PB_D1578</definedName>
    <definedName name="Google_Sheet_Link_797371550" hidden="1">PB_D76</definedName>
    <definedName name="Google_Sheet_Link_797835065" hidden="1">PB_D1025</definedName>
    <definedName name="Google_Sheet_Link_797951203" hidden="1">PB_D160</definedName>
    <definedName name="Google_Sheet_Link_798797007" hidden="1">PB_D1069</definedName>
    <definedName name="Google_Sheet_Link_799236566" hidden="1">PB_D1138</definedName>
    <definedName name="Google_Sheet_Link_799999300" hidden="1">PB_D95</definedName>
    <definedName name="Google_Sheet_Link_800887266" hidden="1">PB_1588</definedName>
    <definedName name="Google_Sheet_Link_801312501" hidden="1">PB_D182</definedName>
    <definedName name="Google_Sheet_Link_801880941" hidden="1">PB_D876</definedName>
    <definedName name="Google_Sheet_Link_80198557" hidden="1">PB_D829</definedName>
    <definedName name="Google_Sheet_Link_802260602" hidden="1">PB_D63</definedName>
    <definedName name="Google_Sheet_Link_802449047" hidden="1">PB_D1569</definedName>
    <definedName name="Google_Sheet_Link_803335739" hidden="1">PB_D820</definedName>
    <definedName name="Google_Sheet_Link_803881361" hidden="1">PB_D193</definedName>
    <definedName name="Google_Sheet_Link_804808840" hidden="1">PB_D1313</definedName>
    <definedName name="Google_Sheet_Link_804816588" hidden="1">PB_D951</definedName>
    <definedName name="Google_Sheet_Link_805207119" hidden="1">PB_D817</definedName>
    <definedName name="Google_Sheet_Link_806112654" hidden="1">PB_D962</definedName>
    <definedName name="Google_Sheet_Link_806489402" hidden="1">PB_D870</definedName>
    <definedName name="Google_Sheet_Link_807098311" hidden="1">PB_D861</definedName>
    <definedName name="Google_Sheet_Link_807883503" hidden="1">PB_D820</definedName>
    <definedName name="Google_Sheet_Link_809853346" hidden="1">PB_D820</definedName>
    <definedName name="Google_Sheet_Link_811102030" hidden="1">PB_D29</definedName>
    <definedName name="Google_Sheet_Link_81163760" hidden="1">PB_D1109</definedName>
    <definedName name="Google_Sheet_Link_812439659" hidden="1">PB_D829</definedName>
    <definedName name="Google_Sheet_Link_812701795" hidden="1">PB_D857</definedName>
    <definedName name="Google_Sheet_Link_813379541" hidden="1">PB_D860</definedName>
    <definedName name="Google_Sheet_Link_813902414" hidden="1">PB_D950</definedName>
    <definedName name="Google_Sheet_Link_81419683" hidden="1">PB_D869</definedName>
    <definedName name="Google_Sheet_Link_814575299" hidden="1">PB_D21</definedName>
    <definedName name="Google_Sheet_Link_814901843" hidden="1">PB_D1583</definedName>
    <definedName name="Google_Sheet_Link_815882" hidden="1">PB_D1579</definedName>
    <definedName name="Google_Sheet_Link_816440996" hidden="1">PB_D831</definedName>
    <definedName name="Google_Sheet_Link_817061192" hidden="1">PB_D1434A</definedName>
    <definedName name="Google_Sheet_Link_817901580" hidden="1">PB_D861</definedName>
    <definedName name="Google_Sheet_Link_819637371" hidden="1">PB_D258</definedName>
    <definedName name="Google_Sheet_Link_819651574" hidden="1">PB_D1309</definedName>
    <definedName name="Google_Sheet_Link_819935523" hidden="1">PB_D623</definedName>
    <definedName name="Google_Sheet_Link_821011710" hidden="1">PB_D871</definedName>
    <definedName name="Google_Sheet_Link_821284240" hidden="1">PB_D1057</definedName>
    <definedName name="Google_Sheet_Link_822673950" hidden="1">PB_D123</definedName>
    <definedName name="Google_Sheet_Link_823346991" hidden="1">PB_D829</definedName>
    <definedName name="Google_Sheet_Link_823357331" hidden="1">PB_D1068</definedName>
    <definedName name="Google_Sheet_Link_825852036" hidden="1">PB_D870</definedName>
    <definedName name="Google_Sheet_Link_826927808" hidden="1">PB_D94</definedName>
    <definedName name="Google_Sheet_Link_827322089" hidden="1">PB_D1201</definedName>
    <definedName name="Google_Sheet_Link_827692655" hidden="1">PB_D155</definedName>
    <definedName name="Google_Sheet_Link_828044963" hidden="1">PB_D828</definedName>
    <definedName name="Google_Sheet_Link_828367640" hidden="1">PB_D410</definedName>
    <definedName name="Google_Sheet_Link_828414076" hidden="1">PB_D1343</definedName>
    <definedName name="Google_Sheet_Link_828636980" hidden="1">PB_D87</definedName>
    <definedName name="Google_Sheet_Link_82884807" hidden="1">PB_D63</definedName>
    <definedName name="Google_Sheet_Link_829051478" hidden="1">PB_D123</definedName>
    <definedName name="Google_Sheet_Link_831204159" hidden="1">PB_D957</definedName>
    <definedName name="Google_Sheet_Link_833028582" hidden="1">PB_D547</definedName>
    <definedName name="Google_Sheet_Link_833094267" hidden="1">PB_D1581</definedName>
    <definedName name="Google_Sheet_Link_833364037" hidden="1">PB_D1086</definedName>
    <definedName name="Google_Sheet_Link_8351379" hidden="1">PB_D628</definedName>
    <definedName name="Google_Sheet_Link_835202113" hidden="1">PB_D346</definedName>
    <definedName name="Google_Sheet_Link_835236006" hidden="1">PB_D571</definedName>
    <definedName name="Google_Sheet_Link_835783916" hidden="1">PB_D1164</definedName>
    <definedName name="Google_Sheet_Link_837353979" hidden="1">PB_D829</definedName>
    <definedName name="Google_Sheet_Link_83776834" hidden="1">PB_D929</definedName>
    <definedName name="Google_Sheet_Link_8383741" hidden="1">PB_D829</definedName>
    <definedName name="Google_Sheet_Link_839718484" hidden="1">PB_D106</definedName>
    <definedName name="Google_Sheet_Link_839735018" hidden="1">PB_D1259</definedName>
    <definedName name="Google_Sheet_Link_840910200" hidden="1">PB_D554</definedName>
    <definedName name="Google_Sheet_Link_841502822" hidden="1">PB_D91</definedName>
    <definedName name="Google_Sheet_Link_841660758" hidden="1">PB_D421</definedName>
    <definedName name="Google_Sheet_Link_842596010" hidden="1">PB_D115</definedName>
    <definedName name="Google_Sheet_Link_842729108" hidden="1">PB_D153</definedName>
    <definedName name="Google_Sheet_Link_84300531" hidden="1">PB_D869</definedName>
    <definedName name="Google_Sheet_Link_843339717" hidden="1">PB_D123</definedName>
    <definedName name="Google_Sheet_Link_843588890" hidden="1">PB_D216</definedName>
    <definedName name="Google_Sheet_Link_844018794" hidden="1">PB_D869</definedName>
    <definedName name="Google_Sheet_Link_844887436" hidden="1">PB_D865</definedName>
    <definedName name="Google_Sheet_Link_845665171" hidden="1">PB_D217</definedName>
    <definedName name="Google_Sheet_Link_84632583" hidden="1">PB_D858</definedName>
    <definedName name="Google_Sheet_Link_846544735" hidden="1">PB_D76</definedName>
    <definedName name="Google_Sheet_Link_84743708" hidden="1">PB_D920</definedName>
    <definedName name="Google_Sheet_Link_848484106" hidden="1">PB_D859</definedName>
    <definedName name="Google_Sheet_Link_848505323" hidden="1">PB_D820</definedName>
    <definedName name="Google_Sheet_Link_848560633" hidden="1">PB_D1121</definedName>
    <definedName name="Google_Sheet_Link_849037923" hidden="1">PB_D831</definedName>
    <definedName name="Google_Sheet_Link_849735488" hidden="1">PB_D1585</definedName>
    <definedName name="Google_Sheet_Link_850306532" hidden="1">PB_D829</definedName>
    <definedName name="Google_Sheet_Link_850650815" hidden="1">PB_D96</definedName>
    <definedName name="Google_Sheet_Link_851151121" hidden="1">PB_D869</definedName>
    <definedName name="Google_Sheet_Link_851316571" hidden="1">PB_D899</definedName>
    <definedName name="Google_Sheet_Link_852545288" hidden="1">PB_D417</definedName>
    <definedName name="Google_Sheet_Link_852900059" hidden="1">PB_D916</definedName>
    <definedName name="Google_Sheet_Link_853057349" hidden="1">PB_D372</definedName>
    <definedName name="Google_Sheet_Link_853495715" hidden="1">PB_D883</definedName>
    <definedName name="Google_Sheet_Link_854182731" hidden="1">PB_D622</definedName>
    <definedName name="Google_Sheet_Link_854236821" hidden="1">PB_D467</definedName>
    <definedName name="Google_Sheet_Link_854309765" hidden="1">PB_D95</definedName>
    <definedName name="Google_Sheet_Link_854936249" hidden="1">PB_D246</definedName>
    <definedName name="Google_Sheet_Link_857305858" hidden="1">PB_D1386</definedName>
    <definedName name="Google_Sheet_Link_857559790" hidden="1">PB_D375</definedName>
    <definedName name="Google_Sheet_Link_859571473" hidden="1">PB_D160</definedName>
    <definedName name="Google_Sheet_Link_859625896" hidden="1">PB_D875</definedName>
    <definedName name="Google_Sheet_Link_860704592" hidden="1">PB_D91</definedName>
    <definedName name="Google_Sheet_Link_860978568" hidden="1">PB_D1023</definedName>
    <definedName name="Google_Sheet_Link_861795248" hidden="1">PB_D1019</definedName>
    <definedName name="Google_Sheet_Link_862432224" hidden="1">PB_D190</definedName>
    <definedName name="Google_Sheet_Link_864691177" hidden="1">PB_D865</definedName>
    <definedName name="Google_Sheet_Link_864847153" hidden="1">PB_D155</definedName>
    <definedName name="Google_Sheet_Link_864961949" hidden="1">PB_D76</definedName>
    <definedName name="Google_Sheet_Link_865736591" hidden="1">PB_D820</definedName>
    <definedName name="Google_Sheet_Link_867961695" hidden="1">PB_D832</definedName>
    <definedName name="Google_Sheet_Link_868171599" hidden="1">PB_D30</definedName>
    <definedName name="Google_Sheet_Link_868256626" hidden="1">PB_D91</definedName>
    <definedName name="Google_Sheet_Link_869241166" hidden="1">PB_D312</definedName>
    <definedName name="Google_Sheet_Link_870013662" hidden="1">PB_D377</definedName>
    <definedName name="Google_Sheet_Link_870236581" hidden="1">PB_D1379</definedName>
    <definedName name="Google_Sheet_Link_870341348" hidden="1">PB_D997</definedName>
    <definedName name="Google_Sheet_Link_871513771" hidden="1">PB_D172</definedName>
    <definedName name="Google_Sheet_Link_871680977" hidden="1">PB_D64</definedName>
    <definedName name="Google_Sheet_Link_871998548" hidden="1">PB_D603</definedName>
    <definedName name="Google_Sheet_Link_872191174" hidden="1">PB_D91</definedName>
    <definedName name="Google_Sheet_Link_873055144" hidden="1">PB_D106</definedName>
    <definedName name="Google_Sheet_Link_87334523" hidden="1">PB_D829</definedName>
    <definedName name="Google_Sheet_Link_873495716" hidden="1">PB_D820</definedName>
    <definedName name="Google_Sheet_Link_873518629" hidden="1">PB_D1307</definedName>
    <definedName name="Google_Sheet_Link_8735891" hidden="1">PB_D820</definedName>
    <definedName name="Google_Sheet_Link_874604227" hidden="1">PB_D1517</definedName>
    <definedName name="Google_Sheet_Link_876154625" hidden="1">PB_D94</definedName>
    <definedName name="Google_Sheet_Link_876392357" hidden="1">PB_D40</definedName>
    <definedName name="Google_Sheet_Link_876943741" hidden="1">PB_D818</definedName>
    <definedName name="Google_Sheet_Link_877127725" hidden="1">PB_D1260</definedName>
    <definedName name="Google_Sheet_Link_877937678" hidden="1">PB_D361</definedName>
    <definedName name="Google_Sheet_Link_879699958" hidden="1">PB_D888</definedName>
    <definedName name="Google_Sheet_Link_88220783" hidden="1">PB_D1267</definedName>
    <definedName name="Google_Sheet_Link_882253475" hidden="1">PB_D87</definedName>
    <definedName name="Google_Sheet_Link_882751911" hidden="1">PB_D975</definedName>
    <definedName name="Google_Sheet_Link_883166322" hidden="1">PB_D1362</definedName>
    <definedName name="Google_Sheet_Link_885163669" hidden="1">PB_D1055</definedName>
    <definedName name="Google_Sheet_Link_886247407" hidden="1">PB_D1204</definedName>
    <definedName name="Google_Sheet_Link_886306876" hidden="1">PB_D1101</definedName>
    <definedName name="Google_Sheet_Link_886763932" hidden="1">PB_D1487</definedName>
    <definedName name="Google_Sheet_Link_886821974" hidden="1">PB_D1417</definedName>
    <definedName name="Google_Sheet_Link_886826970" hidden="1">PB_D864</definedName>
    <definedName name="Google_Sheet_Link_888342885" hidden="1">PB_D123</definedName>
    <definedName name="Google_Sheet_Link_889166211" hidden="1">PB_D95</definedName>
    <definedName name="Google_Sheet_Link_889542137" hidden="1">PB_D106</definedName>
    <definedName name="Google_Sheet_Link_890136973" hidden="1">PB_D1083</definedName>
    <definedName name="Google_Sheet_Link_890197697" hidden="1">PB_D622</definedName>
    <definedName name="Google_Sheet_Link_890897043" hidden="1">PB_D63</definedName>
    <definedName name="Google_Sheet_Link_890982558" hidden="1">PB_D1096</definedName>
    <definedName name="Google_Sheet_Link_891073651" hidden="1">PB_D410</definedName>
    <definedName name="Google_Sheet_Link_891978613" hidden="1">PB_D351</definedName>
    <definedName name="Google_Sheet_Link_892163121" hidden="1">PB_D836</definedName>
    <definedName name="Google_Sheet_Link_892832403" hidden="1">PB_D1120</definedName>
    <definedName name="Google_Sheet_Link_892981067" hidden="1">PB_D870</definedName>
    <definedName name="Google_Sheet_Link_893767126" hidden="1">PB_D91</definedName>
    <definedName name="Google_Sheet_Link_894204140" hidden="1">PB_D1485</definedName>
    <definedName name="Google_Sheet_Link_895030323" hidden="1">PB_D820</definedName>
    <definedName name="Google_Sheet_Link_895159119" hidden="1">PB_D547</definedName>
    <definedName name="Google_Sheet_Link_895383360" hidden="1">PB_D1030</definedName>
    <definedName name="Google_Sheet_Link_895630132" hidden="1">PB_1444</definedName>
    <definedName name="Google_Sheet_Link_899694503" hidden="1">PB_D954</definedName>
    <definedName name="Google_Sheet_Link_900739772" hidden="1">PB_D404</definedName>
    <definedName name="Google_Sheet_Link_900764411" hidden="1">PB_D338</definedName>
    <definedName name="Google_Sheet_Link_901477341" hidden="1">PB_D553</definedName>
    <definedName name="Google_Sheet_Link_902050278" hidden="1">PB_D829</definedName>
    <definedName name="Google_Sheet_Link_902969355" hidden="1">PB_D647A</definedName>
    <definedName name="Google_Sheet_Link_903176506" hidden="1">PB_D1058</definedName>
    <definedName name="Google_Sheet_Link_903477346" hidden="1">PB_D555</definedName>
    <definedName name="Google_Sheet_Link_905725287" hidden="1">PB_D160</definedName>
    <definedName name="Google_Sheet_Link_908158379" hidden="1">PB_D861</definedName>
    <definedName name="Google_Sheet_Link_909071765" hidden="1">PB_D854</definedName>
    <definedName name="Google_Sheet_Link_90922271" hidden="1">PB_D829</definedName>
    <definedName name="Google_Sheet_Link_909237772" hidden="1">PB_D216</definedName>
    <definedName name="Google_Sheet_Link_910721954" hidden="1">PB_D91</definedName>
    <definedName name="Google_Sheet_Link_910914401" hidden="1">PB_D622</definedName>
    <definedName name="Google_Sheet_Link_911093287" hidden="1">PB_D823</definedName>
    <definedName name="Google_Sheet_Link_911143174" hidden="1">PB_D865</definedName>
    <definedName name="Google_Sheet_Link_912564444" hidden="1">PB_D155</definedName>
    <definedName name="Google_Sheet_Link_912722821" hidden="1">PB_D607</definedName>
    <definedName name="Google_Sheet_Link_912976554" hidden="1">PB_D829</definedName>
    <definedName name="Google_Sheet_Link_91350280" hidden="1">PB_D1091</definedName>
    <definedName name="Google_Sheet_Link_914479969" hidden="1">PB_D865</definedName>
    <definedName name="Google_Sheet_Link_915132294" hidden="1">PB_D623</definedName>
    <definedName name="Google_Sheet_Link_915797190" hidden="1">PB_D820</definedName>
    <definedName name="Google_Sheet_Link_917715824" hidden="1">PB_D216</definedName>
    <definedName name="Google_Sheet_Link_917904962" hidden="1">PB_D829</definedName>
    <definedName name="Google_Sheet_Link_918410937" hidden="1">PB_D1016</definedName>
    <definedName name="Google_Sheet_Link_918625835" hidden="1">PB_D869</definedName>
    <definedName name="Google_Sheet_Link_919688850" hidden="1">PB_D962</definedName>
    <definedName name="Google_Sheet_Link_919726942" hidden="1">PB_D401</definedName>
    <definedName name="Google_Sheet_Link_920768248" hidden="1">PB_D9</definedName>
    <definedName name="Google_Sheet_Link_923899660" hidden="1">PB_D94</definedName>
    <definedName name="Google_Sheet_Link_924441873" hidden="1">PB_D903</definedName>
    <definedName name="Google_Sheet_Link_925173172" hidden="1">PB_D818</definedName>
    <definedName name="Google_Sheet_Link_925419784" hidden="1">PB_D94</definedName>
    <definedName name="Google_Sheet_Link_925735346" hidden="1">PB_D1201</definedName>
    <definedName name="Google_Sheet_Link_926931058" hidden="1">PB_D829</definedName>
    <definedName name="Google_Sheet_Link_927349798" hidden="1">PB_D21</definedName>
    <definedName name="Google_Sheet_Link_927547234" hidden="1">PB_D932</definedName>
    <definedName name="Google_Sheet_Link_927699069" hidden="1">PB_D91</definedName>
    <definedName name="Google_Sheet_Link_928657901" hidden="1">PB_D93</definedName>
    <definedName name="Google_Sheet_Link_930458631" hidden="1">PB_D876</definedName>
    <definedName name="Google_Sheet_Link_930516496" hidden="1">PB_D77</definedName>
    <definedName name="Google_Sheet_Link_931105050" hidden="1">PB_D1578</definedName>
    <definedName name="Google_Sheet_Link_931365954" hidden="1">PB_D861</definedName>
    <definedName name="Google_Sheet_Link_931401295" hidden="1">PB_D63</definedName>
    <definedName name="Google_Sheet_Link_931600522" hidden="1">PB_D78</definedName>
    <definedName name="Google_Sheet_Link_931835171" hidden="1">PB_D818</definedName>
    <definedName name="Google_Sheet_Link_932021796" hidden="1">PB_D866</definedName>
    <definedName name="Google_Sheet_Link_932195525" hidden="1">PB_D1073</definedName>
    <definedName name="Google_Sheet_Link_932921492" hidden="1">PB_D580</definedName>
    <definedName name="Google_Sheet_Link_934148894" hidden="1">PB_D1560</definedName>
    <definedName name="Google_Sheet_Link_934330673" hidden="1">PB_D77</definedName>
    <definedName name="Google_Sheet_Link_934799442" hidden="1">PB_D1031</definedName>
    <definedName name="Google_Sheet_Link_934999778" hidden="1">PB_D400</definedName>
    <definedName name="Google_Sheet_Link_935018013" hidden="1">PB_D91</definedName>
    <definedName name="Google_Sheet_Link_935678855" hidden="1">PB_D409</definedName>
    <definedName name="Google_Sheet_Link_936207193" hidden="1">PB_D329</definedName>
    <definedName name="Google_Sheet_Link_936938398" hidden="1">PB_D829</definedName>
    <definedName name="Google_Sheet_Link_937207427" hidden="1">PB_D1205</definedName>
    <definedName name="Google_Sheet_Link_938508504" hidden="1">PB_D878</definedName>
    <definedName name="Google_Sheet_Link_938596021" hidden="1">PB_D818</definedName>
    <definedName name="Google_Sheet_Link_939773930" hidden="1">PB_D346</definedName>
    <definedName name="Google_Sheet_Link_939988172" hidden="1">PB_D1487</definedName>
    <definedName name="Google_Sheet_Link_94174573" hidden="1">PB_D888</definedName>
    <definedName name="Google_Sheet_Link_942494656" hidden="1">PB_D95</definedName>
    <definedName name="Google_Sheet_Link_942694916" hidden="1">PB_D106</definedName>
    <definedName name="Google_Sheet_Link_94288903" hidden="1">PB_D1109</definedName>
    <definedName name="Google_Sheet_Link_944344362" hidden="1">PB_D64</definedName>
    <definedName name="Google_Sheet_Link_94437866" hidden="1">PB_D78</definedName>
    <definedName name="Google_Sheet_Link_946664592" hidden="1">PB_D870</definedName>
    <definedName name="Google_Sheet_Link_948728809" hidden="1">PB_D1030</definedName>
    <definedName name="Google_Sheet_Link_949714167" hidden="1">PB_D818</definedName>
    <definedName name="Google_Sheet_Link_950149860" hidden="1">PB_D818</definedName>
    <definedName name="Google_Sheet_Link_95069230" hidden="1">PB_D1014</definedName>
    <definedName name="Google_Sheet_Link_952846713" hidden="1">PB_D1183</definedName>
    <definedName name="Google_Sheet_Link_953600545" hidden="1">PB_D142</definedName>
    <definedName name="Google_Sheet_Link_953858976" hidden="1">PB_D1380</definedName>
    <definedName name="Google_Sheet_Link_953876449" hidden="1">PB_D960</definedName>
    <definedName name="Google_Sheet_Link_95538449" hidden="1">PB_D21</definedName>
    <definedName name="Google_Sheet_Link_955484283" hidden="1">PB_D142</definedName>
    <definedName name="Google_Sheet_Link_955552866" hidden="1">PB_D869</definedName>
    <definedName name="Google_Sheet_Link_955878910" hidden="1">PB_D189</definedName>
    <definedName name="Google_Sheet_Link_95626375" hidden="1">PB_D865</definedName>
    <definedName name="Google_Sheet_Link_956556229" hidden="1">PB_D817</definedName>
    <definedName name="Google_Sheet_Link_957548970" hidden="1">PB_D230</definedName>
    <definedName name="Google_Sheet_Link_957958502" hidden="1">PB_D1514</definedName>
    <definedName name="Google_Sheet_Link_959043396" hidden="1">PB_D1068</definedName>
    <definedName name="Google_Sheet_Link_959858352" hidden="1">PB_D21</definedName>
    <definedName name="Google_Sheet_Link_960439763" hidden="1">PB_D623</definedName>
    <definedName name="Google_Sheet_Link_96051164" hidden="1">PB_D869</definedName>
    <definedName name="Google_Sheet_Link_961839429" hidden="1">PB_D75</definedName>
    <definedName name="Google_Sheet_Link_963191208" hidden="1">PB_D829</definedName>
    <definedName name="Google_Sheet_Link_9637907" hidden="1">PB_D64</definedName>
    <definedName name="Google_Sheet_Link_965052421" hidden="1">PB_D95</definedName>
    <definedName name="Google_Sheet_Link_967903303" hidden="1">PB_D21</definedName>
    <definedName name="Google_Sheet_Link_96843130" hidden="1">PB_D106</definedName>
    <definedName name="Google_Sheet_Link_969156237" hidden="1">PB_D92</definedName>
    <definedName name="Google_Sheet_Link_96922477" hidden="1">PB_D892</definedName>
    <definedName name="Google_Sheet_Link_969845526" hidden="1">PB_1442</definedName>
    <definedName name="Google_Sheet_Link_969912741" hidden="1">PB_D1344</definedName>
    <definedName name="Google_Sheet_Link_970566143" hidden="1">PB_D87</definedName>
    <definedName name="Google_Sheet_Link_971031717" hidden="1">PB_D818</definedName>
    <definedName name="Google_Sheet_Link_971178412" hidden="1">PB_D1488</definedName>
    <definedName name="Google_Sheet_Link_9718378" hidden="1">PB_D623</definedName>
    <definedName name="Google_Sheet_Link_972015028" hidden="1">PB_D92</definedName>
    <definedName name="Google_Sheet_Link_973326919" hidden="1">PB_D868</definedName>
    <definedName name="Google_Sheet_Link_973846141" hidden="1">PB_D1069</definedName>
    <definedName name="Google_Sheet_Link_9753036" hidden="1">PB_D106</definedName>
    <definedName name="Google_Sheet_Link_975581552" hidden="1">PB_D1582</definedName>
    <definedName name="Google_Sheet_Link_976469035" hidden="1">PB_D91</definedName>
    <definedName name="Google_Sheet_Link_976556616" hidden="1">PB_D1076</definedName>
    <definedName name="Google_Sheet_Link_977581068" hidden="1">PB_D827</definedName>
    <definedName name="Google_Sheet_Link_977896102" hidden="1">PB_D623</definedName>
    <definedName name="Google_Sheet_Link_978103439" hidden="1">PB_D142</definedName>
    <definedName name="Google_Sheet_Link_978378490" hidden="1">PB_D160</definedName>
    <definedName name="Google_Sheet_Link_978741769" hidden="1">PB_D47</definedName>
    <definedName name="Google_Sheet_Link_979682271" hidden="1">PB_D300</definedName>
    <definedName name="Google_Sheet_Link_979837805" hidden="1">PB_D21</definedName>
    <definedName name="Google_Sheet_Link_981354125" hidden="1">PB_D827</definedName>
    <definedName name="Google_Sheet_Link_983714428" hidden="1">PB_D865</definedName>
    <definedName name="Google_Sheet_Link_984096229" hidden="1">PB_D556</definedName>
    <definedName name="Google_Sheet_Link_984595303" hidden="1">PB_D817</definedName>
    <definedName name="Google_Sheet_Link_987912929" hidden="1">PB_D1164</definedName>
    <definedName name="Google_Sheet_Link_988122311" hidden="1">PB_D96</definedName>
    <definedName name="Google_Sheet_Link_98952882" hidden="1">PB_D1061</definedName>
    <definedName name="Google_Sheet_Link_990141968" hidden="1">PB_D95</definedName>
    <definedName name="Google_Sheet_Link_991026606" hidden="1">PB_D820</definedName>
    <definedName name="Google_Sheet_Link_992358844" hidden="1">PB_D623</definedName>
    <definedName name="Google_Sheet_Link_993046084" hidden="1">PB_D829</definedName>
    <definedName name="Google_Sheet_Link_993161575" hidden="1">PB_D820</definedName>
    <definedName name="Google_Sheet_Link_993769782" hidden="1">PB_D93</definedName>
    <definedName name="Google_Sheet_Link_993844622" hidden="1">PB_D1139</definedName>
    <definedName name="Google_Sheet_Link_994001889" hidden="1">PB_D155</definedName>
    <definedName name="Google_Sheet_Link_994612752" hidden="1">PB_D95</definedName>
    <definedName name="Google_Sheet_Link_994622418" hidden="1">PB_D622</definedName>
    <definedName name="Google_Sheet_Link_995198621" hidden="1">PB_D106</definedName>
    <definedName name="Google_Sheet_Link_995217895" hidden="1">PB_D897</definedName>
    <definedName name="Google_Sheet_Link_99533448" hidden="1">PB_D868</definedName>
    <definedName name="Google_Sheet_Link_995999196" hidden="1">PB_D829</definedName>
    <definedName name="Google_Sheet_Link_996095732" hidden="1">PB_D1358</definedName>
    <definedName name="Google_Sheet_Link_99779551" hidden="1">PB_D829</definedName>
    <definedName name="Google_Sheet_Link_997835086" hidden="1">PB_D1339</definedName>
    <definedName name="Google_Sheet_Link_998166034" hidden="1">PB_D817</definedName>
    <definedName name="Google_Sheet_Link_998626668" hidden="1">PB_D829</definedName>
    <definedName name="Google_Sheet_Link_999605261" hidden="1">PB_D817</definedName>
    <definedName name="Google_Sheet_Link_999847464" hidden="1">PB_D898</definedName>
    <definedName name="GRAVILLA">#REF!</definedName>
    <definedName name="hierro60v">#REF!</definedName>
    <definedName name="HMEN">#REF!</definedName>
    <definedName name="IMP">#REF!</definedName>
    <definedName name="INSUMOS" localSheetId="6">#REF!</definedName>
    <definedName name="INSUMOS">#REF!</definedName>
    <definedName name="INSUMOSTOTAL" localSheetId="6">#REF!</definedName>
    <definedName name="INSUMOSTOTAL">#REF!</definedName>
    <definedName name="ITE001_">#REF!</definedName>
    <definedName name="ITE002_">#REF!</definedName>
    <definedName name="ITE003_">#REF!</definedName>
    <definedName name="ITE004_">#REF!</definedName>
    <definedName name="ITE005_">#REF!</definedName>
    <definedName name="ITE007_">#REF!</definedName>
    <definedName name="ITE008_">#REF!</definedName>
    <definedName name="ITE011_">#REF!</definedName>
    <definedName name="ITE014_">#REF!</definedName>
    <definedName name="ITE015_">#REF!</definedName>
    <definedName name="ITE017_">#REF!</definedName>
    <definedName name="ITE019_">#REF!</definedName>
    <definedName name="ITE020_">#REF!</definedName>
    <definedName name="ITE021_">#REF!</definedName>
    <definedName name="ITE022_">#REF!</definedName>
    <definedName name="ITE025_">#REF!</definedName>
    <definedName name="ITE026_">#REF!</definedName>
    <definedName name="ITE027_">#REF!</definedName>
    <definedName name="ITE028_">#REF!</definedName>
    <definedName name="ITE029_">#REF!</definedName>
    <definedName name="ITE030_">#REF!</definedName>
    <definedName name="ITE031_">#REF!</definedName>
    <definedName name="ITE032_">#REF!</definedName>
    <definedName name="ITE033_">#REF!</definedName>
    <definedName name="ITE034_">#REF!</definedName>
    <definedName name="ITE035_">#REF!</definedName>
    <definedName name="ITE036_">#REF!</definedName>
    <definedName name="ITE038_">#REF!</definedName>
    <definedName name="ITE039_">#REF!</definedName>
    <definedName name="ITE041_">#REF!</definedName>
    <definedName name="ITE042_">#REF!</definedName>
    <definedName name="ITE043_">#REF!</definedName>
    <definedName name="ITE044_">#REF!</definedName>
    <definedName name="ITE045_">#REF!</definedName>
    <definedName name="ITE047_">#REF!</definedName>
    <definedName name="ITE048_">#REF!</definedName>
    <definedName name="ITE049_">#REF!</definedName>
    <definedName name="ITE051_">#REF!</definedName>
    <definedName name="ITE052_">#REF!</definedName>
    <definedName name="ITE053_">#REF!</definedName>
    <definedName name="ITE054_">#REF!</definedName>
    <definedName name="ITE055_">#REF!</definedName>
    <definedName name="ITE056_">#REF!</definedName>
    <definedName name="ITE057_">#REF!</definedName>
    <definedName name="ITE059_">#REF!</definedName>
    <definedName name="ITE060_">#REF!</definedName>
    <definedName name="ITE061_">#REF!</definedName>
    <definedName name="ITE062_">#REF!</definedName>
    <definedName name="ITE063_">#REF!</definedName>
    <definedName name="ITE065_">#REF!</definedName>
    <definedName name="ITE066_">#REF!</definedName>
    <definedName name="ITE067_">#REF!</definedName>
    <definedName name="ITE068_">#REF!</definedName>
    <definedName name="ITE069_">#REF!</definedName>
    <definedName name="ITE070_">#REF!</definedName>
    <definedName name="ITE071_">#REF!</definedName>
    <definedName name="ITE072_">#REF!</definedName>
    <definedName name="ITE074_">#REF!</definedName>
    <definedName name="ITE075_">#REF!</definedName>
    <definedName name="ITE076_">#REF!</definedName>
    <definedName name="ITE077_">#REF!</definedName>
    <definedName name="ITE078_">#REF!</definedName>
    <definedName name="ITE079_">#REF!</definedName>
    <definedName name="ITE080_">#REF!</definedName>
    <definedName name="ITE084_">#REF!</definedName>
    <definedName name="ITE085_">#REF!</definedName>
    <definedName name="ITE087_">#REF!</definedName>
    <definedName name="ITE089_">#REF!</definedName>
    <definedName name="ITE090_">#REF!</definedName>
    <definedName name="ITE092_">#REF!</definedName>
    <definedName name="ITE098_">#REF!</definedName>
    <definedName name="ITE099_">#REF!</definedName>
    <definedName name="ITE100_">#REF!</definedName>
    <definedName name="ITE1000_">#REF!</definedName>
    <definedName name="ITE1001_">#REF!</definedName>
    <definedName name="ITE1002_">#REF!</definedName>
    <definedName name="ITE1003_">#REF!</definedName>
    <definedName name="ITE1004_">#REF!</definedName>
    <definedName name="ITE1005_">#REF!</definedName>
    <definedName name="ITE1006_">#REF!</definedName>
    <definedName name="ITE101_">#REF!</definedName>
    <definedName name="ITE102_">#REF!</definedName>
    <definedName name="ITE103_">#REF!</definedName>
    <definedName name="ITE104_">#REF!</definedName>
    <definedName name="ITE105_">#REF!</definedName>
    <definedName name="ITE106_">#REF!</definedName>
    <definedName name="ITE107_">#REF!</definedName>
    <definedName name="ITE108_">#REF!</definedName>
    <definedName name="ITE109_">#REF!</definedName>
    <definedName name="ITE110_">#REF!</definedName>
    <definedName name="ITE112_">#REF!</definedName>
    <definedName name="ITE113_">#REF!</definedName>
    <definedName name="ITE114_">#REF!</definedName>
    <definedName name="ITE115_">#REF!</definedName>
    <definedName name="ITE117_">#REF!</definedName>
    <definedName name="ITE119_">#REF!</definedName>
    <definedName name="ITE120_">#REF!</definedName>
    <definedName name="ITE121_">#REF!</definedName>
    <definedName name="ITE122_">#REF!</definedName>
    <definedName name="ITE123_">#REF!</definedName>
    <definedName name="ITE130_">#REF!</definedName>
    <definedName name="ITE131_">#REF!</definedName>
    <definedName name="ITE132_">#REF!</definedName>
    <definedName name="ITE133_">#REF!</definedName>
    <definedName name="ITE134_">#REF!</definedName>
    <definedName name="ITE135_">#REF!</definedName>
    <definedName name="ITE136_">#REF!</definedName>
    <definedName name="ITE138_">#REF!</definedName>
    <definedName name="ITE139_">#REF!</definedName>
    <definedName name="ITE140_">#REF!</definedName>
    <definedName name="ITE141_">#REF!</definedName>
    <definedName name="ITE142_">#REF!</definedName>
    <definedName name="ITE143_">#REF!</definedName>
    <definedName name="ITE144_">#REF!</definedName>
    <definedName name="ITE145_">#REF!</definedName>
    <definedName name="ITE146_">#REF!</definedName>
    <definedName name="ITE147_">#REF!</definedName>
    <definedName name="ITE148_">#REF!</definedName>
    <definedName name="ITE149_">#REF!</definedName>
    <definedName name="ITE150_">#REF!</definedName>
    <definedName name="ITE151_">#REF!</definedName>
    <definedName name="ITE152_">#REF!</definedName>
    <definedName name="ITE153_">#REF!</definedName>
    <definedName name="ITE154_">#REF!</definedName>
    <definedName name="ITE155_">#REF!</definedName>
    <definedName name="ITE157_">#REF!</definedName>
    <definedName name="ITE158_">#REF!</definedName>
    <definedName name="ITE159_">#REF!</definedName>
    <definedName name="ITE160_">#REF!</definedName>
    <definedName name="ITE162_">#REF!</definedName>
    <definedName name="ITE162A">#REF!</definedName>
    <definedName name="ITE163_">#REF!</definedName>
    <definedName name="ITE165_">#REF!</definedName>
    <definedName name="ITE166_">#REF!</definedName>
    <definedName name="ITE167_">#REF!</definedName>
    <definedName name="ITE171_">#REF!</definedName>
    <definedName name="ITE172_">#REF!</definedName>
    <definedName name="ITE173_">#REF!</definedName>
    <definedName name="ITE174_">#REF!</definedName>
    <definedName name="ITE175_">#REF!</definedName>
    <definedName name="ITE176_">#REF!</definedName>
    <definedName name="ITE177_">#REF!</definedName>
    <definedName name="ITE178_">#REF!</definedName>
    <definedName name="ITE179_">#REF!</definedName>
    <definedName name="ITE180_">#REF!</definedName>
    <definedName name="ITE181_">#REF!</definedName>
    <definedName name="ITE182_">#REF!</definedName>
    <definedName name="ITE183_">#REF!</definedName>
    <definedName name="ITE184_">#REF!</definedName>
    <definedName name="ITE185_">#REF!</definedName>
    <definedName name="ITE186_">#REF!</definedName>
    <definedName name="ITE187_">#REF!</definedName>
    <definedName name="ITE188_">#REF!</definedName>
    <definedName name="ITE189_">#REF!</definedName>
    <definedName name="ITE190_">#REF!</definedName>
    <definedName name="ITE192_">#REF!</definedName>
    <definedName name="ITE193_">#REF!</definedName>
    <definedName name="ITE194_">#REF!</definedName>
    <definedName name="ITE195_">#REF!</definedName>
    <definedName name="ITE196_">#REF!</definedName>
    <definedName name="ITE198_">#REF!</definedName>
    <definedName name="ITE199_">#REF!</definedName>
    <definedName name="ITE200_">#REF!</definedName>
    <definedName name="ITE201_">#REF!</definedName>
    <definedName name="ITE202_">#REF!</definedName>
    <definedName name="ITE203_">#REF!</definedName>
    <definedName name="ITE204_">#REF!</definedName>
    <definedName name="ITE205_">#REF!</definedName>
    <definedName name="ITE209_">#REF!</definedName>
    <definedName name="ITE210_">#REF!</definedName>
    <definedName name="ITE211_">#REF!</definedName>
    <definedName name="ITE212_">#REF!</definedName>
    <definedName name="ITE213_">#REF!</definedName>
    <definedName name="ITE214_">#REF!</definedName>
    <definedName name="ITE215_">#REF!</definedName>
    <definedName name="ITE216_">#REF!</definedName>
    <definedName name="ITE217_">#REF!</definedName>
    <definedName name="ITE218_">#REF!</definedName>
    <definedName name="ITE219_">#REF!</definedName>
    <definedName name="ITE220_">#REF!</definedName>
    <definedName name="ITE221_">#REF!</definedName>
    <definedName name="ITE222_">#REF!</definedName>
    <definedName name="ITE223_">#REF!</definedName>
    <definedName name="ITE225_">#REF!</definedName>
    <definedName name="ITE227_">#REF!</definedName>
    <definedName name="ITE228_">#REF!</definedName>
    <definedName name="ITE229_">#REF!</definedName>
    <definedName name="ITE230_">#REF!</definedName>
    <definedName name="ITE231_">#REF!</definedName>
    <definedName name="ITE233_">#REF!</definedName>
    <definedName name="ITE234_">#REF!</definedName>
    <definedName name="ITE235_">#REF!</definedName>
    <definedName name="ITE236_">#REF!</definedName>
    <definedName name="ITE239_">#REF!</definedName>
    <definedName name="ITE240_">#REF!</definedName>
    <definedName name="ITE241_">#REF!</definedName>
    <definedName name="ITE242_">#REF!</definedName>
    <definedName name="ITE245_">#REF!</definedName>
    <definedName name="ITE246_">#REF!</definedName>
    <definedName name="ITE247_">#REF!</definedName>
    <definedName name="ITE248_">#REF!</definedName>
    <definedName name="ITE249_">#REF!</definedName>
    <definedName name="ITE250_">#REF!</definedName>
    <definedName name="ITE252_">#REF!</definedName>
    <definedName name="ITE253_">#REF!</definedName>
    <definedName name="ITE254_">#REF!</definedName>
    <definedName name="ITE255_">#REF!</definedName>
    <definedName name="ITE256_">#REF!</definedName>
    <definedName name="ITE257_">#REF!</definedName>
    <definedName name="ITE258_">#REF!</definedName>
    <definedName name="ITE259_">#REF!</definedName>
    <definedName name="ITE260_">#REF!</definedName>
    <definedName name="ITE262_">#REF!</definedName>
    <definedName name="ITE266_">#REF!</definedName>
    <definedName name="ITE269_">#REF!</definedName>
    <definedName name="ITE270_">#REF!</definedName>
    <definedName name="ITE272_">#REF!</definedName>
    <definedName name="ITE273_">#REF!</definedName>
    <definedName name="ITE274_">#REF!</definedName>
    <definedName name="ITE275_">#REF!</definedName>
    <definedName name="ITE280_">#REF!</definedName>
    <definedName name="ITE282_">#REF!</definedName>
    <definedName name="ITE283_">#REF!</definedName>
    <definedName name="ITE284_">#REF!</definedName>
    <definedName name="ITE287_">#REF!</definedName>
    <definedName name="ITE289_">#REF!</definedName>
    <definedName name="ITE294_">#REF!</definedName>
    <definedName name="ITE299_">#REF!</definedName>
    <definedName name="ITE300_">#REF!</definedName>
    <definedName name="ITE301_">#REF!</definedName>
    <definedName name="ITE302_">#REF!</definedName>
    <definedName name="ITE304_">#REF!</definedName>
    <definedName name="ITE309_">#REF!</definedName>
    <definedName name="ITE312_">#REF!</definedName>
    <definedName name="ITE313_">#REF!</definedName>
    <definedName name="ITE314_">#REF!</definedName>
    <definedName name="ITE318_">#REF!</definedName>
    <definedName name="ITE324_">#REF!</definedName>
    <definedName name="ITE326_">#REF!</definedName>
    <definedName name="ITE327_">#REF!</definedName>
    <definedName name="ITE330_">#REF!</definedName>
    <definedName name="ITE331_">#REF!</definedName>
    <definedName name="ITE332_">#REF!</definedName>
    <definedName name="ITE334_">#REF!</definedName>
    <definedName name="ITE336_">#REF!</definedName>
    <definedName name="ITE337_">#REF!</definedName>
    <definedName name="ITE338_">#REF!</definedName>
    <definedName name="ITE339_">#REF!</definedName>
    <definedName name="ITE340_">#REF!</definedName>
    <definedName name="ITE342_">#REF!</definedName>
    <definedName name="ITE343_">#REF!</definedName>
    <definedName name="ITE350_">#REF!</definedName>
    <definedName name="ITE354_">#REF!</definedName>
    <definedName name="ITE363_">#REF!</definedName>
    <definedName name="ITE364_">#REF!</definedName>
    <definedName name="ITE365_">#REF!</definedName>
    <definedName name="ITE369_">#REF!</definedName>
    <definedName name="ITE370_">#REF!</definedName>
    <definedName name="ITE372_">#REF!</definedName>
    <definedName name="ITE374_">#REF!</definedName>
    <definedName name="ITE375_">#REF!</definedName>
    <definedName name="ITE379_">#REF!</definedName>
    <definedName name="ITE380_">#REF!</definedName>
    <definedName name="ITE381_">#REF!</definedName>
    <definedName name="ITE401_">#REF!</definedName>
    <definedName name="ITE402_">#REF!</definedName>
    <definedName name="ITE403_">#REF!</definedName>
    <definedName name="ITE404_">#REF!</definedName>
    <definedName name="ITE405_">#REF!</definedName>
    <definedName name="ITE406_">#REF!</definedName>
    <definedName name="ITE407_">#REF!</definedName>
    <definedName name="ITE408_">#REF!</definedName>
    <definedName name="ITE409_">#REF!</definedName>
    <definedName name="ITE410_">#REF!</definedName>
    <definedName name="ITE411_">#REF!</definedName>
    <definedName name="ITE412_">#REF!</definedName>
    <definedName name="ITE413_">#REF!</definedName>
    <definedName name="ITE414_">#REF!</definedName>
    <definedName name="ITE415_">#REF!</definedName>
    <definedName name="ITE416_">#REF!</definedName>
    <definedName name="ITE420_">#REF!</definedName>
    <definedName name="ITE421_">#REF!</definedName>
    <definedName name="ITE422_">#REF!</definedName>
    <definedName name="ITE424_">#REF!</definedName>
    <definedName name="ITE425_">#REF!</definedName>
    <definedName name="ITE427_">#REF!</definedName>
    <definedName name="ITE428_">#REF!</definedName>
    <definedName name="ITE429_">#REF!</definedName>
    <definedName name="ITE432_">#REF!</definedName>
    <definedName name="ITE434_">#REF!</definedName>
    <definedName name="ITE435_">#REF!</definedName>
    <definedName name="ITE436_">#REF!</definedName>
    <definedName name="ITE442_">#REF!</definedName>
    <definedName name="ITE443_">#REF!</definedName>
    <definedName name="ITE447_">#REF!</definedName>
    <definedName name="ITE448_">#REF!</definedName>
    <definedName name="ITE503_">#REF!</definedName>
    <definedName name="ITE504_">#REF!</definedName>
    <definedName name="ITE505_">#REF!</definedName>
    <definedName name="ITE506_">#REF!</definedName>
    <definedName name="ITE507_">#REF!</definedName>
    <definedName name="ITE508_">#REF!</definedName>
    <definedName name="ITE509_">#REF!</definedName>
    <definedName name="ITE510_">#REF!</definedName>
    <definedName name="ITE511_">#REF!</definedName>
    <definedName name="ITE524_">#REF!</definedName>
    <definedName name="ITE525_">#REF!</definedName>
    <definedName name="ITE526_">#REF!</definedName>
    <definedName name="ITE527_">#REF!</definedName>
    <definedName name="ITE528_">#REF!</definedName>
    <definedName name="ITE529_">#REF!</definedName>
    <definedName name="ITE530_">#REF!</definedName>
    <definedName name="ITE531_">#REF!</definedName>
    <definedName name="ITE532_">#REF!</definedName>
    <definedName name="ITE534_">#REF!</definedName>
    <definedName name="ITE535_">#REF!</definedName>
    <definedName name="ITE536_">#REF!</definedName>
    <definedName name="ITE537_">#REF!</definedName>
    <definedName name="ITE538_">#REF!</definedName>
    <definedName name="ITE539_">#REF!</definedName>
    <definedName name="ITE540_">#REF!</definedName>
    <definedName name="ITE541_">#REF!</definedName>
    <definedName name="ITE542_">#REF!</definedName>
    <definedName name="ITE543_">#REF!</definedName>
    <definedName name="ITE544_">#REF!</definedName>
    <definedName name="ITE545_">#REF!</definedName>
    <definedName name="ITE546_">#REF!</definedName>
    <definedName name="ITE547_">#REF!</definedName>
    <definedName name="ITE548_">#REF!</definedName>
    <definedName name="ITE549_">#REF!</definedName>
    <definedName name="ITE550_">#REF!</definedName>
    <definedName name="ITE551_">#REF!</definedName>
    <definedName name="ITE555_">#REF!</definedName>
    <definedName name="ITE556_">#REF!</definedName>
    <definedName name="ITE557_">#REF!</definedName>
    <definedName name="ITE558_">#REF!</definedName>
    <definedName name="ITE559_">#REF!</definedName>
    <definedName name="ITE560_">#REF!</definedName>
    <definedName name="ITE566_">#REF!</definedName>
    <definedName name="ITE600_">#REF!</definedName>
    <definedName name="ITE601_">#REF!</definedName>
    <definedName name="ITE602_">#REF!</definedName>
    <definedName name="ITE603_">#REF!</definedName>
    <definedName name="ITE604_">#REF!</definedName>
    <definedName name="ITE605_">#REF!</definedName>
    <definedName name="ITE606_">#REF!</definedName>
    <definedName name="ITE609_">#REF!</definedName>
    <definedName name="ITE610_">#REF!</definedName>
    <definedName name="ITE611_">#REF!</definedName>
    <definedName name="ITE612_">#REF!</definedName>
    <definedName name="ITE613_">#REF!</definedName>
    <definedName name="ITE614_">#REF!</definedName>
    <definedName name="ITE615_">#REF!</definedName>
    <definedName name="ITE616_">#REF!</definedName>
    <definedName name="ITE617_">#REF!</definedName>
    <definedName name="ITE618_">#REF!</definedName>
    <definedName name="ITE619_">#REF!</definedName>
    <definedName name="ITE620_">#REF!</definedName>
    <definedName name="ITE621_">#REF!</definedName>
    <definedName name="ITE622_">#REF!</definedName>
    <definedName name="ITE623_">#REF!</definedName>
    <definedName name="ITE624_">#REF!</definedName>
    <definedName name="ITE641_">#REF!</definedName>
    <definedName name="ITE642_">#REF!</definedName>
    <definedName name="ITE643_">#REF!</definedName>
    <definedName name="ITE644_">#REF!</definedName>
    <definedName name="ITE645_">#REF!</definedName>
    <definedName name="ITE646_">#REF!</definedName>
    <definedName name="ITE647_">#REF!</definedName>
    <definedName name="ITE648_">#REF!</definedName>
    <definedName name="ITE649_">#REF!</definedName>
    <definedName name="ITE651_">#REF!</definedName>
    <definedName name="ITE652_">#REF!</definedName>
    <definedName name="ITE653_">#REF!</definedName>
    <definedName name="ITE654_">#REF!</definedName>
    <definedName name="ITE655_">#REF!</definedName>
    <definedName name="ITE656_">#REF!</definedName>
    <definedName name="ITE700_">#REF!</definedName>
    <definedName name="ITE701_">#REF!</definedName>
    <definedName name="ITE702_">#REF!</definedName>
    <definedName name="ITE703_">#REF!</definedName>
    <definedName name="ITE704_">#REF!</definedName>
    <definedName name="ITE705_">#REF!</definedName>
    <definedName name="ITE706_">#REF!</definedName>
    <definedName name="ITE707_">#REF!</definedName>
    <definedName name="ITE708_">#REF!</definedName>
    <definedName name="ITE709A">#REF!</definedName>
    <definedName name="ITE710_">#REF!</definedName>
    <definedName name="ITE711_">#REF!</definedName>
    <definedName name="ITE712_">#REF!</definedName>
    <definedName name="ITE713_">#REF!</definedName>
    <definedName name="ITE714_">#REF!</definedName>
    <definedName name="ITE715_">#REF!</definedName>
    <definedName name="ITE716_">#REF!</definedName>
    <definedName name="ITE717_">#REF!</definedName>
    <definedName name="ITE718_">#REF!</definedName>
    <definedName name="ITE719_">#REF!</definedName>
    <definedName name="ITE720_">#REF!</definedName>
    <definedName name="ITE721_">#REF!</definedName>
    <definedName name="ITE722_">#REF!</definedName>
    <definedName name="ITE723_">#REF!</definedName>
    <definedName name="ITE724_">#REF!</definedName>
    <definedName name="ITE725_">#REF!</definedName>
    <definedName name="ITE726_">#REF!</definedName>
    <definedName name="ITE727_">#REF!</definedName>
    <definedName name="ITE728_">#REF!</definedName>
    <definedName name="ITE729_">#REF!</definedName>
    <definedName name="ITE730_">#REF!</definedName>
    <definedName name="ITE731_">#REF!</definedName>
    <definedName name="ITE732_">#REF!</definedName>
    <definedName name="ITE733_">#REF!</definedName>
    <definedName name="ITE734_">#REF!</definedName>
    <definedName name="ITE735_">#REF!</definedName>
    <definedName name="ITE736_">#REF!</definedName>
    <definedName name="ITE737_">#REF!</definedName>
    <definedName name="ITE738_">#REF!</definedName>
    <definedName name="ITE800_">#REF!</definedName>
    <definedName name="ITE801_">#REF!</definedName>
    <definedName name="ITE803_">#REF!</definedName>
    <definedName name="ITE804_">#REF!</definedName>
    <definedName name="ITE805_">#REF!</definedName>
    <definedName name="ITE808_">#REF!</definedName>
    <definedName name="ITE812_">#REF!</definedName>
    <definedName name="ITE813_">#REF!</definedName>
    <definedName name="ITE817_">#REF!</definedName>
    <definedName name="ITE818_">#REF!</definedName>
    <definedName name="ITE819_">#REF!</definedName>
    <definedName name="ITE820_">#REF!</definedName>
    <definedName name="ITE821_">#REF!</definedName>
    <definedName name="ITE822_">#REF!</definedName>
    <definedName name="ITE823_">#REF!</definedName>
    <definedName name="ITE825_">#REF!</definedName>
    <definedName name="ITE827_">#REF!</definedName>
    <definedName name="ITE828_">#REF!</definedName>
    <definedName name="ITE900_">#REF!</definedName>
    <definedName name="ITE901_">#REF!</definedName>
    <definedName name="ITE902_">#REF!</definedName>
    <definedName name="ITE910_">#REF!</definedName>
    <definedName name="ITE912_">#REF!</definedName>
    <definedName name="ITE913_">#REF!</definedName>
    <definedName name="ITE914_">#REF!</definedName>
    <definedName name="ITE917_">#REF!</definedName>
    <definedName name="ITE919_">#REF!</definedName>
    <definedName name="ITE920_">#REF!</definedName>
    <definedName name="ITE923_">#REF!</definedName>
    <definedName name="ITE924_">#REF!</definedName>
    <definedName name="ITE925_">#REF!</definedName>
    <definedName name="ITE929_">#REF!</definedName>
    <definedName name="ITE930_">#REF!</definedName>
    <definedName name="ITE931_">#REF!</definedName>
    <definedName name="ITE962_">#REF!</definedName>
    <definedName name="ITE963_">#REF!</definedName>
    <definedName name="ITE966_">#REF!</definedName>
    <definedName name="ITE970_">#REF!</definedName>
    <definedName name="ITE971_">#REF!</definedName>
    <definedName name="ITE972_">#REF!</definedName>
    <definedName name="ITE975_">#REF!</definedName>
    <definedName name="ITE976_">#REF!</definedName>
    <definedName name="ITE977_">#REF!</definedName>
    <definedName name="ITE978_">#REF!</definedName>
    <definedName name="ITE979_">#REF!</definedName>
    <definedName name="ITE980_">#REF!</definedName>
    <definedName name="ITE981_">#REF!</definedName>
    <definedName name="ITE984_">#REF!</definedName>
    <definedName name="ITE985_">#REF!</definedName>
    <definedName name="ITE986_">#REF!</definedName>
    <definedName name="ITE987_">#REF!</definedName>
    <definedName name="ITE988_">#REF!</definedName>
    <definedName name="ITE989_">#REF!</definedName>
    <definedName name="ITE990_">#REF!</definedName>
    <definedName name="ITE991_">#REF!</definedName>
    <definedName name="ITE992_">#REF!</definedName>
    <definedName name="ITE993_">#REF!</definedName>
    <definedName name="ITE994_">#REF!</definedName>
    <definedName name="ITE995_">#REF!</definedName>
    <definedName name="ITE996_">#REF!</definedName>
    <definedName name="ITE997_">#REF!</definedName>
    <definedName name="ITE998_">#REF!</definedName>
    <definedName name="ITE999_">#REF!</definedName>
    <definedName name="ITEMS" localSheetId="6">#REF!</definedName>
    <definedName name="ITEMS">#REF!</definedName>
    <definedName name="iva">#REF!</definedName>
    <definedName name="juli">#REF!</definedName>
    <definedName name="Lavamanos">#REF!</definedName>
    <definedName name="LLANTAS">#REF!</definedName>
    <definedName name="llenov">#REF!</definedName>
    <definedName name="LOCALIZACIONV">#REF!</definedName>
    <definedName name="localizamuro">#REF!</definedName>
    <definedName name="MALLA">#REF!</definedName>
    <definedName name="MDC">#REF!</definedName>
    <definedName name="mediciones">#REF!</definedName>
    <definedName name="MEZCLADORA">#REF!</definedName>
    <definedName name="Mobra">[2]MObra!$A$2:$A$19</definedName>
    <definedName name="MOTO">#REF!</definedName>
    <definedName name="motosierra">#REF!</definedName>
    <definedName name="nueve">#REF!</definedName>
    <definedName name="ocho">#REF!</definedName>
    <definedName name="OFI">#REF!</definedName>
    <definedName name="once">#REF!</definedName>
    <definedName name="patricia">#REF!</definedName>
    <definedName name="pavimento">#REF!</definedName>
    <definedName name="PB_1432A">#REF!</definedName>
    <definedName name="PB_1436">#REF!</definedName>
    <definedName name="PB_1437">#REF!</definedName>
    <definedName name="PB_1438">#REF!</definedName>
    <definedName name="PB_1439">#REF!</definedName>
    <definedName name="PB_1440">#REF!</definedName>
    <definedName name="PB_1441">#REF!</definedName>
    <definedName name="PB_1442">#REF!</definedName>
    <definedName name="PB_1443">#REF!</definedName>
    <definedName name="PB_1444">#REF!</definedName>
    <definedName name="PB_1445">#REF!</definedName>
    <definedName name="PB_1446">#REF!</definedName>
    <definedName name="PB_1587">#REF!</definedName>
    <definedName name="PB_1588">#REF!</definedName>
    <definedName name="PB_1589">#REF!</definedName>
    <definedName name="PB_1590">#REF!</definedName>
    <definedName name="PB_1591">#REF!</definedName>
    <definedName name="PB_1592">#REF!</definedName>
    <definedName name="PB_1593">#REF!</definedName>
    <definedName name="PB_1594">#REF!</definedName>
    <definedName name="PB_284">#REF!</definedName>
    <definedName name="PB_661">#REF!</definedName>
    <definedName name="PB_662">#REF!</definedName>
    <definedName name="PB_664">#REF!</definedName>
    <definedName name="PB_D100">#REF!</definedName>
    <definedName name="PB_D1000">#REF!</definedName>
    <definedName name="PB_D1001">#REF!</definedName>
    <definedName name="PB_D1002">#REF!</definedName>
    <definedName name="PB_D1003">#REF!</definedName>
    <definedName name="PB_D1004">#REF!</definedName>
    <definedName name="PB_D1005">#REF!</definedName>
    <definedName name="PB_D1006">#REF!</definedName>
    <definedName name="PB_D1007">#REF!</definedName>
    <definedName name="PB_D1008">#REF!</definedName>
    <definedName name="PB_D1009">#REF!</definedName>
    <definedName name="PB_D101">#REF!</definedName>
    <definedName name="PB_D1010">#REF!</definedName>
    <definedName name="PB_D1011">#REF!</definedName>
    <definedName name="PB_D1012">#REF!</definedName>
    <definedName name="PB_D1013">#REF!</definedName>
    <definedName name="PB_D1014">#REF!</definedName>
    <definedName name="PB_D1015">#REF!</definedName>
    <definedName name="PB_D1016">#REF!</definedName>
    <definedName name="PB_D1017">#REF!</definedName>
    <definedName name="PB_D1018">#REF!</definedName>
    <definedName name="PB_D1019">#REF!</definedName>
    <definedName name="PB_D102">#REF!</definedName>
    <definedName name="PB_D1020">#REF!</definedName>
    <definedName name="PB_D1021">#REF!</definedName>
    <definedName name="PB_D1022">#REF!</definedName>
    <definedName name="PB_D1023">#REF!</definedName>
    <definedName name="PB_D1024">#REF!</definedName>
    <definedName name="PB_D1025">#REF!</definedName>
    <definedName name="PB_D1026">#REF!</definedName>
    <definedName name="PB_D1027">#REF!</definedName>
    <definedName name="PB_D1028">#REF!</definedName>
    <definedName name="PB_D1029">#REF!</definedName>
    <definedName name="PB_D103">#REF!</definedName>
    <definedName name="PB_D1030">#REF!</definedName>
    <definedName name="PB_D1031">#REF!</definedName>
    <definedName name="PB_D1032">#REF!</definedName>
    <definedName name="PB_D1033">#REF!</definedName>
    <definedName name="PB_D1034">#REF!</definedName>
    <definedName name="PB_D1035">#REF!</definedName>
    <definedName name="PB_D1036">#REF!</definedName>
    <definedName name="PB_D1037">#REF!</definedName>
    <definedName name="PB_D1038">#REF!</definedName>
    <definedName name="PB_D1039">#REF!</definedName>
    <definedName name="PB_D104">#REF!</definedName>
    <definedName name="PB_D1040">#REF!</definedName>
    <definedName name="PB_D1041">#REF!</definedName>
    <definedName name="PB_D1042">#REF!</definedName>
    <definedName name="PB_D1043">#REF!</definedName>
    <definedName name="PB_D1044">#REF!</definedName>
    <definedName name="PB_D1045">#REF!</definedName>
    <definedName name="PB_D1046">#REF!</definedName>
    <definedName name="PB_D1047">#REF!</definedName>
    <definedName name="PB_D1048">#REF!</definedName>
    <definedName name="PB_D1049">#REF!</definedName>
    <definedName name="PB_D105">#REF!</definedName>
    <definedName name="PB_D1050">#REF!</definedName>
    <definedName name="PB_D1051">#REF!</definedName>
    <definedName name="PB_D1052">#REF!</definedName>
    <definedName name="PB_D1053">#REF!</definedName>
    <definedName name="PB_D1054">#REF!</definedName>
    <definedName name="PB_D1055">#REF!</definedName>
    <definedName name="PB_D1056">#REF!</definedName>
    <definedName name="PB_D1057">#REF!</definedName>
    <definedName name="PB_D1058">#REF!</definedName>
    <definedName name="PB_D1059">#REF!</definedName>
    <definedName name="PB_D106">#REF!</definedName>
    <definedName name="PB_D1060">#REF!</definedName>
    <definedName name="PB_D1061">#REF!</definedName>
    <definedName name="PB_D1062">#REF!</definedName>
    <definedName name="PB_D1063">#REF!</definedName>
    <definedName name="PB_D1064">#REF!</definedName>
    <definedName name="PB_D1065">#REF!</definedName>
    <definedName name="PB_D1066">#REF!</definedName>
    <definedName name="PB_D1067">#REF!</definedName>
    <definedName name="PB_D1068">#REF!</definedName>
    <definedName name="PB_D1069">#REF!</definedName>
    <definedName name="PB_D107">#REF!</definedName>
    <definedName name="PB_D1070">#REF!</definedName>
    <definedName name="PB_D1071">#REF!</definedName>
    <definedName name="PB_D1072">#REF!</definedName>
    <definedName name="PB_D1073">#REF!</definedName>
    <definedName name="PB_D1074">#REF!</definedName>
    <definedName name="PB_D1075">#REF!</definedName>
    <definedName name="PB_D1076">#REF!</definedName>
    <definedName name="PB_D1077">#REF!</definedName>
    <definedName name="PB_D1078">#REF!</definedName>
    <definedName name="PB_D1079">#REF!</definedName>
    <definedName name="PB_D108">#REF!</definedName>
    <definedName name="PB_D1080">#REF!</definedName>
    <definedName name="PB_D1081">#REF!</definedName>
    <definedName name="PB_D1082">#REF!</definedName>
    <definedName name="PB_D1083">#REF!</definedName>
    <definedName name="PB_D1084">#REF!</definedName>
    <definedName name="PB_D1085">#REF!</definedName>
    <definedName name="PB_D1086">#REF!</definedName>
    <definedName name="PB_D1087">#REF!</definedName>
    <definedName name="PB_D1088">#REF!</definedName>
    <definedName name="PB_D1089">#REF!</definedName>
    <definedName name="PB_D109">#REF!</definedName>
    <definedName name="PB_D1090">#REF!</definedName>
    <definedName name="PB_D1091">#REF!</definedName>
    <definedName name="PB_D1092">#REF!</definedName>
    <definedName name="PB_D1093">#REF!</definedName>
    <definedName name="PB_D1094">#REF!</definedName>
    <definedName name="PB_D1095">#REF!</definedName>
    <definedName name="PB_D1096">#REF!</definedName>
    <definedName name="PB_D1097">#REF!</definedName>
    <definedName name="PB_D1098">#REF!</definedName>
    <definedName name="PB_D1099">#REF!</definedName>
    <definedName name="PB_D11">#REF!</definedName>
    <definedName name="PB_D110">#REF!</definedName>
    <definedName name="PB_D1100">#REF!</definedName>
    <definedName name="PB_D1101">#REF!</definedName>
    <definedName name="PB_D1102">#REF!</definedName>
    <definedName name="PB_D1103">#REF!</definedName>
    <definedName name="PB_D1104">#REF!</definedName>
    <definedName name="PB_D1105">#REF!</definedName>
    <definedName name="PB_D1106">#REF!</definedName>
    <definedName name="PB_D1107">#REF!</definedName>
    <definedName name="PB_D1108">#REF!</definedName>
    <definedName name="PB_D1109">#REF!</definedName>
    <definedName name="PB_D111">#REF!</definedName>
    <definedName name="PB_D1110">#REF!</definedName>
    <definedName name="PB_D1111">#REF!</definedName>
    <definedName name="PB_D1112">#REF!</definedName>
    <definedName name="PB_D1113">#REF!</definedName>
    <definedName name="PB_D1114">#REF!</definedName>
    <definedName name="PB_D1115">#REF!</definedName>
    <definedName name="PB_D1116">#REF!</definedName>
    <definedName name="PB_D1117">#REF!</definedName>
    <definedName name="PB_D1118">#REF!</definedName>
    <definedName name="PB_D1119">#REF!</definedName>
    <definedName name="PB_D112">#REF!</definedName>
    <definedName name="PB_D1120">#REF!</definedName>
    <definedName name="PB_D1121">#REF!</definedName>
    <definedName name="PB_D1122">#REF!</definedName>
    <definedName name="PB_D1123">#REF!</definedName>
    <definedName name="PB_D1124">#REF!</definedName>
    <definedName name="PB_D1125">#REF!</definedName>
    <definedName name="PB_D1126">#REF!</definedName>
    <definedName name="PB_D1127">#REF!</definedName>
    <definedName name="PB_D1128">#REF!</definedName>
    <definedName name="PB_D1129">#REF!</definedName>
    <definedName name="PB_D113">#REF!</definedName>
    <definedName name="PB_D1130">#REF!</definedName>
    <definedName name="PB_D1131">#REF!</definedName>
    <definedName name="PB_D1132">#REF!</definedName>
    <definedName name="PB_D1133">#REF!</definedName>
    <definedName name="PB_D1134">#REF!</definedName>
    <definedName name="PB_D1135">#REF!</definedName>
    <definedName name="PB_D1136">#REF!</definedName>
    <definedName name="PB_D1137">#REF!</definedName>
    <definedName name="PB_D1138">#REF!</definedName>
    <definedName name="PB_D1139">#REF!</definedName>
    <definedName name="PB_D114">#REF!</definedName>
    <definedName name="PB_D1140">#REF!</definedName>
    <definedName name="PB_D1141">#REF!</definedName>
    <definedName name="PB_D1142">#REF!</definedName>
    <definedName name="PB_D1143">#REF!</definedName>
    <definedName name="PB_D1144">#REF!</definedName>
    <definedName name="PB_D1145">#REF!</definedName>
    <definedName name="PB_D1146">#REF!</definedName>
    <definedName name="PB_D1147">#REF!</definedName>
    <definedName name="PB_D1148">#REF!</definedName>
    <definedName name="PB_D1149">#REF!</definedName>
    <definedName name="PB_D115">#REF!</definedName>
    <definedName name="PB_D1150">#REF!</definedName>
    <definedName name="PB_D1151">#REF!</definedName>
    <definedName name="PB_D1152">#REF!</definedName>
    <definedName name="PB_D1153">#REF!</definedName>
    <definedName name="PB_D1154">#REF!</definedName>
    <definedName name="PB_D1155">#REF!</definedName>
    <definedName name="PB_D1156">#REF!</definedName>
    <definedName name="PB_D1157">#REF!</definedName>
    <definedName name="PB_D1158">#REF!</definedName>
    <definedName name="PB_D1159">#REF!</definedName>
    <definedName name="PB_D116">#REF!</definedName>
    <definedName name="PB_D1160">#REF!</definedName>
    <definedName name="PB_D1161">#REF!</definedName>
    <definedName name="PB_D1162">#REF!</definedName>
    <definedName name="PB_D1163">#REF!</definedName>
    <definedName name="PB_D1164">#REF!</definedName>
    <definedName name="PB_D1165">#REF!</definedName>
    <definedName name="PB_D1166">#REF!</definedName>
    <definedName name="PB_D1167">#REF!</definedName>
    <definedName name="PB_D1168">#REF!</definedName>
    <definedName name="PB_D1169">#REF!</definedName>
    <definedName name="PB_D117">#REF!</definedName>
    <definedName name="PB_D1170">#REF!</definedName>
    <definedName name="PB_D1171">#REF!</definedName>
    <definedName name="PB_D1172">#REF!</definedName>
    <definedName name="PB_D1173">#REF!</definedName>
    <definedName name="PB_D1174">#REF!</definedName>
    <definedName name="PB_D1175">#REF!</definedName>
    <definedName name="PB_D1176">#REF!</definedName>
    <definedName name="PB_D1177">#REF!</definedName>
    <definedName name="PB_D1178">#REF!</definedName>
    <definedName name="PB_D1179">#REF!</definedName>
    <definedName name="PB_D118">#REF!</definedName>
    <definedName name="PB_D1180">#REF!</definedName>
    <definedName name="PB_D1181">#REF!</definedName>
    <definedName name="PB_D1182">#REF!</definedName>
    <definedName name="PB_D1183">#REF!</definedName>
    <definedName name="PB_D1184">#REF!</definedName>
    <definedName name="PB_D1185">#REF!</definedName>
    <definedName name="PB_D1186">#REF!</definedName>
    <definedName name="PB_D1187">#REF!</definedName>
    <definedName name="PB_D1188">#REF!</definedName>
    <definedName name="PB_D1189">#REF!</definedName>
    <definedName name="PB_D119">#REF!</definedName>
    <definedName name="PB_D1190">#REF!</definedName>
    <definedName name="PB_D1191">#REF!</definedName>
    <definedName name="PB_D1192">#REF!</definedName>
    <definedName name="PB_D1193">#REF!</definedName>
    <definedName name="PB_D1194">#REF!</definedName>
    <definedName name="PB_D1195">#REF!</definedName>
    <definedName name="PB_D1196">#REF!</definedName>
    <definedName name="PB_D1197">#REF!</definedName>
    <definedName name="PB_D1198">#REF!</definedName>
    <definedName name="PB_D1199">#REF!</definedName>
    <definedName name="PB_D12">#REF!</definedName>
    <definedName name="PB_D120">#REF!</definedName>
    <definedName name="PB_D1200">#REF!</definedName>
    <definedName name="PB_D1201">#REF!</definedName>
    <definedName name="PB_D1202">#REF!</definedName>
    <definedName name="PB_D1203">#REF!</definedName>
    <definedName name="PB_D1204">#REF!</definedName>
    <definedName name="PB_D1205">#REF!</definedName>
    <definedName name="PB_D1206">#REF!</definedName>
    <definedName name="PB_D1207">#REF!</definedName>
    <definedName name="PB_D1208">#REF!</definedName>
    <definedName name="PB_D1209">#REF!</definedName>
    <definedName name="PB_D121">#REF!</definedName>
    <definedName name="PB_D1210">#REF!</definedName>
    <definedName name="PB_D1211">#REF!</definedName>
    <definedName name="PB_D1212">#REF!</definedName>
    <definedName name="PB_D1213">#REF!</definedName>
    <definedName name="PB_D1214">#REF!</definedName>
    <definedName name="PB_D1215">#REF!</definedName>
    <definedName name="PB_D1216">#REF!</definedName>
    <definedName name="PB_D1217">#REF!</definedName>
    <definedName name="PB_D1218">#REF!</definedName>
    <definedName name="PB_D1219">#REF!</definedName>
    <definedName name="PB_D122">#REF!</definedName>
    <definedName name="PB_D1220">#REF!</definedName>
    <definedName name="PB_D1221">#REF!</definedName>
    <definedName name="PB_D1222">#REF!</definedName>
    <definedName name="PB_D1223">#REF!</definedName>
    <definedName name="PB_D1224">#REF!</definedName>
    <definedName name="PB_D1225">#REF!</definedName>
    <definedName name="PB_D1226">#REF!</definedName>
    <definedName name="PB_D1227">#REF!</definedName>
    <definedName name="PB_D1228">#REF!</definedName>
    <definedName name="PB_D1229">#REF!</definedName>
    <definedName name="PB_D123">#REF!</definedName>
    <definedName name="PB_D1230">#REF!</definedName>
    <definedName name="PB_D1231">#REF!</definedName>
    <definedName name="PB_D1232">#REF!</definedName>
    <definedName name="PB_D1233">#REF!</definedName>
    <definedName name="PB_D1234">#REF!</definedName>
    <definedName name="PB_D1235">#REF!</definedName>
    <definedName name="PB_D1236">#REF!</definedName>
    <definedName name="PB_D1237">#REF!</definedName>
    <definedName name="PB_D1238">#REF!</definedName>
    <definedName name="PB_D1239">#REF!</definedName>
    <definedName name="PB_D124">#REF!</definedName>
    <definedName name="PB_D1240">#REF!</definedName>
    <definedName name="PB_D1241">#REF!</definedName>
    <definedName name="PB_D1242">#REF!</definedName>
    <definedName name="PB_D1243">#REF!</definedName>
    <definedName name="PB_D1244">#REF!</definedName>
    <definedName name="PB_D1245">#REF!</definedName>
    <definedName name="PB_D1246">#REF!</definedName>
    <definedName name="PB_D1247">#REF!</definedName>
    <definedName name="PB_D1248">#REF!</definedName>
    <definedName name="PB_D1249">#REF!</definedName>
    <definedName name="PB_D125">#REF!</definedName>
    <definedName name="PB_D1250">#REF!</definedName>
    <definedName name="PB_D1251">#REF!</definedName>
    <definedName name="PB_D1252">#REF!</definedName>
    <definedName name="PB_D1253">#REF!</definedName>
    <definedName name="PB_D1254">#REF!</definedName>
    <definedName name="PB_D1255">#REF!</definedName>
    <definedName name="PB_D1256">#REF!</definedName>
    <definedName name="PB_D1257">#REF!</definedName>
    <definedName name="PB_D1258">#REF!</definedName>
    <definedName name="PB_D1259">#REF!</definedName>
    <definedName name="PB_D126">#REF!</definedName>
    <definedName name="PB_D1260">#REF!</definedName>
    <definedName name="PB_D1261">#REF!</definedName>
    <definedName name="PB_D1262">#REF!</definedName>
    <definedName name="PB_D1263">#REF!</definedName>
    <definedName name="PB_D1264">#REF!</definedName>
    <definedName name="PB_D1265">#REF!</definedName>
    <definedName name="PB_D1266">#REF!</definedName>
    <definedName name="PB_D1267">#REF!</definedName>
    <definedName name="PB_D1268">#REF!</definedName>
    <definedName name="PB_D1269">#REF!</definedName>
    <definedName name="PB_D127">#REF!</definedName>
    <definedName name="PB_D1270">#REF!</definedName>
    <definedName name="PB_D1271">#REF!</definedName>
    <definedName name="PB_D1272">#REF!</definedName>
    <definedName name="PB_D1273">#REF!</definedName>
    <definedName name="PB_D1274">#REF!</definedName>
    <definedName name="PB_D1275">#REF!</definedName>
    <definedName name="PB_D1276">#REF!</definedName>
    <definedName name="PB_D1277">#REF!</definedName>
    <definedName name="PB_D1278">#REF!</definedName>
    <definedName name="PB_D1279">#REF!</definedName>
    <definedName name="PB_D128">#REF!</definedName>
    <definedName name="PB_D1280">#REF!</definedName>
    <definedName name="PB_D1281">#REF!</definedName>
    <definedName name="PB_D1282">#REF!</definedName>
    <definedName name="PB_D1283">#REF!</definedName>
    <definedName name="PB_D1284">#REF!</definedName>
    <definedName name="PB_D1285">#REF!</definedName>
    <definedName name="PB_D1286">#REF!</definedName>
    <definedName name="PB_D1287">#REF!</definedName>
    <definedName name="PB_D1288">#REF!</definedName>
    <definedName name="PB_D1289">#REF!</definedName>
    <definedName name="PB_D129">#REF!</definedName>
    <definedName name="PB_D1290">#REF!</definedName>
    <definedName name="PB_D1291">#REF!</definedName>
    <definedName name="PB_D1292">#REF!</definedName>
    <definedName name="PB_D1293">#REF!</definedName>
    <definedName name="PB_D1294">#REF!</definedName>
    <definedName name="PB_D1295">#REF!</definedName>
    <definedName name="PB_D1296">#REF!</definedName>
    <definedName name="PB_D1297">#REF!</definedName>
    <definedName name="PB_D1298">#REF!</definedName>
    <definedName name="PB_D1299">#REF!</definedName>
    <definedName name="PB_D13">#REF!</definedName>
    <definedName name="PB_D130">#REF!</definedName>
    <definedName name="PB_D1300">#REF!</definedName>
    <definedName name="PB_D1301">#REF!</definedName>
    <definedName name="PB_D1302">#REF!</definedName>
    <definedName name="PB_D1303">#REF!</definedName>
    <definedName name="PB_D1304">#REF!</definedName>
    <definedName name="PB_D1305">#REF!</definedName>
    <definedName name="PB_D1306">#REF!</definedName>
    <definedName name="PB_D1307">#REF!</definedName>
    <definedName name="PB_D1308">#REF!</definedName>
    <definedName name="PB_D1309">#REF!</definedName>
    <definedName name="PB_D131">#REF!</definedName>
    <definedName name="PB_D1310">#REF!</definedName>
    <definedName name="PB_D1311">#REF!</definedName>
    <definedName name="PB_D1312">#REF!</definedName>
    <definedName name="PB_D1313">#REF!</definedName>
    <definedName name="PB_D1314">#REF!</definedName>
    <definedName name="PB_D1315">#REF!</definedName>
    <definedName name="PB_D1316">#REF!</definedName>
    <definedName name="PB_D1317">#REF!</definedName>
    <definedName name="PB_D1318">#REF!</definedName>
    <definedName name="PB_D1319">#REF!</definedName>
    <definedName name="PB_D132">#REF!</definedName>
    <definedName name="PB_D1320">#REF!</definedName>
    <definedName name="PB_D1321">#REF!</definedName>
    <definedName name="PB_D1322">#REF!</definedName>
    <definedName name="PB_D1323">#REF!</definedName>
    <definedName name="PB_D1324">#REF!</definedName>
    <definedName name="PB_D1325">#REF!</definedName>
    <definedName name="PB_D1326">#REF!</definedName>
    <definedName name="PB_D1327">#REF!</definedName>
    <definedName name="PB_D1328">#REF!</definedName>
    <definedName name="PB_D1329">#REF!</definedName>
    <definedName name="PB_D133">#REF!</definedName>
    <definedName name="PB_D1330">#REF!</definedName>
    <definedName name="PB_D1331">#REF!</definedName>
    <definedName name="PB_D1332">#REF!</definedName>
    <definedName name="PB_D1333">#REF!</definedName>
    <definedName name="PB_D1334">#REF!</definedName>
    <definedName name="PB_D1335">#REF!</definedName>
    <definedName name="PB_D1336">#REF!</definedName>
    <definedName name="PB_D1337">#REF!</definedName>
    <definedName name="PB_D1338">#REF!</definedName>
    <definedName name="PB_D1339">#REF!</definedName>
    <definedName name="PB_D134">#REF!</definedName>
    <definedName name="PB_D1340">#REF!</definedName>
    <definedName name="PB_D1341">#REF!</definedName>
    <definedName name="PB_D1342">#REF!</definedName>
    <definedName name="PB_D1343">#REF!</definedName>
    <definedName name="PB_D1344">#REF!</definedName>
    <definedName name="PB_D1345">#REF!</definedName>
    <definedName name="PB_D1346">#REF!</definedName>
    <definedName name="PB_D1347">#REF!</definedName>
    <definedName name="PB_D1348">#REF!</definedName>
    <definedName name="PB_D1349">#REF!</definedName>
    <definedName name="PB_D135">#REF!</definedName>
    <definedName name="PB_D1350">#REF!</definedName>
    <definedName name="PB_D1351">#REF!</definedName>
    <definedName name="PB_D1352">#REF!</definedName>
    <definedName name="PB_D1353">#REF!</definedName>
    <definedName name="PB_D1354">#REF!</definedName>
    <definedName name="PB_D1355">#REF!</definedName>
    <definedName name="PB_D1356">#REF!</definedName>
    <definedName name="PB_D1357">#REF!</definedName>
    <definedName name="PB_D1358">#REF!</definedName>
    <definedName name="PB_D1359">#REF!</definedName>
    <definedName name="PB_D136">#REF!</definedName>
    <definedName name="PB_D1360">#REF!</definedName>
    <definedName name="PB_D1361">#REF!</definedName>
    <definedName name="PB_D1362">#REF!</definedName>
    <definedName name="PB_D1363">#REF!</definedName>
    <definedName name="PB_D1364">#REF!</definedName>
    <definedName name="PB_D1365">#REF!</definedName>
    <definedName name="PB_D1366">#REF!</definedName>
    <definedName name="PB_D1367">#REF!</definedName>
    <definedName name="PB_D1368">#REF!</definedName>
    <definedName name="PB_D1369">#REF!</definedName>
    <definedName name="PB_D137">#REF!</definedName>
    <definedName name="PB_D1370">#REF!</definedName>
    <definedName name="PB_D1371">#REF!</definedName>
    <definedName name="PB_D1372">#REF!</definedName>
    <definedName name="PB_D1373">#REF!</definedName>
    <definedName name="PB_D1374">#REF!</definedName>
    <definedName name="PB_D1375">#REF!</definedName>
    <definedName name="PB_D1376">#REF!</definedName>
    <definedName name="PB_D1377">#REF!</definedName>
    <definedName name="PB_D1378">#REF!</definedName>
    <definedName name="PB_D1379">#REF!</definedName>
    <definedName name="PB_D138">#REF!</definedName>
    <definedName name="PB_D1380">#REF!</definedName>
    <definedName name="PB_D1381">#REF!</definedName>
    <definedName name="PB_D1382">#REF!</definedName>
    <definedName name="PB_D1383">#REF!</definedName>
    <definedName name="PB_D1384">#REF!</definedName>
    <definedName name="PB_D1385">#REF!</definedName>
    <definedName name="PB_D1386">#REF!</definedName>
    <definedName name="PB_D1387">#REF!</definedName>
    <definedName name="PB_D1388">#REF!</definedName>
    <definedName name="PB_D1389">#REF!</definedName>
    <definedName name="PB_D139">#REF!</definedName>
    <definedName name="PB_D1390">#REF!</definedName>
    <definedName name="PB_D1391">#REF!</definedName>
    <definedName name="PB_D1392">#REF!</definedName>
    <definedName name="PB_D1393">#REF!</definedName>
    <definedName name="PB_D1394">#REF!</definedName>
    <definedName name="PB_D1395">#REF!</definedName>
    <definedName name="PB_D1396">#REF!</definedName>
    <definedName name="PB_D1397">#REF!</definedName>
    <definedName name="PB_D1398">#REF!</definedName>
    <definedName name="PB_D1399">#REF!</definedName>
    <definedName name="PB_D14">#REF!</definedName>
    <definedName name="PB_D140">#REF!</definedName>
    <definedName name="PB_D1400">#REF!</definedName>
    <definedName name="PB_D1401">#REF!</definedName>
    <definedName name="PB_D1402">#REF!</definedName>
    <definedName name="PB_D1403">#REF!</definedName>
    <definedName name="PB_D1404">#REF!</definedName>
    <definedName name="PB_D1405">#REF!</definedName>
    <definedName name="PB_D1406">#REF!</definedName>
    <definedName name="PB_D1407">#REF!</definedName>
    <definedName name="PB_D1408">#REF!</definedName>
    <definedName name="PB_D1409">#REF!</definedName>
    <definedName name="PB_D141">#REF!</definedName>
    <definedName name="PB_D1410">#REF!</definedName>
    <definedName name="PB_D1411">#REF!</definedName>
    <definedName name="PB_D1412">#REF!</definedName>
    <definedName name="PB_D1413">#REF!</definedName>
    <definedName name="PB_D1414">#REF!</definedName>
    <definedName name="PB_D1415">#REF!</definedName>
    <definedName name="PB_D1416">#REF!</definedName>
    <definedName name="PB_D1416A">#REF!</definedName>
    <definedName name="PB_D1417">#REF!</definedName>
    <definedName name="PB_D1418">#REF!</definedName>
    <definedName name="PB_D1419">#REF!</definedName>
    <definedName name="PB_D142">#REF!</definedName>
    <definedName name="PB_D1420">#REF!</definedName>
    <definedName name="PB_D1421">#REF!</definedName>
    <definedName name="PB_D1422">#REF!</definedName>
    <definedName name="PB_D1423">#REF!</definedName>
    <definedName name="PB_D1424">#REF!</definedName>
    <definedName name="PB_D1425">#REF!</definedName>
    <definedName name="PB_D1426">#REF!</definedName>
    <definedName name="PB_D1427">#REF!</definedName>
    <definedName name="PB_D1427A">#REF!</definedName>
    <definedName name="PB_D1428">#REF!</definedName>
    <definedName name="PB_D1429">#REF!</definedName>
    <definedName name="PB_D143">#REF!</definedName>
    <definedName name="PB_D1430">#REF!</definedName>
    <definedName name="PB_D1431">#REF!</definedName>
    <definedName name="PB_D1432">#REF!</definedName>
    <definedName name="PB_D1433">#REF!</definedName>
    <definedName name="PB_D1434">#REF!</definedName>
    <definedName name="PB_D1434A">#REF!</definedName>
    <definedName name="PB_D1435">#REF!</definedName>
    <definedName name="PB_D1435A">#REF!</definedName>
    <definedName name="PB_D1436">#REF!</definedName>
    <definedName name="PB_D1437">#REF!</definedName>
    <definedName name="PB_D1438">#REF!</definedName>
    <definedName name="PB_D1439">#REF!</definedName>
    <definedName name="PB_D144">#REF!</definedName>
    <definedName name="PB_D1440">#REF!</definedName>
    <definedName name="PB_D1441">#REF!</definedName>
    <definedName name="PB_D1442">#REF!</definedName>
    <definedName name="PB_D1443">#REF!</definedName>
    <definedName name="PB_D1444">#REF!</definedName>
    <definedName name="PB_D1445">#REF!</definedName>
    <definedName name="PB_D1446">#REF!</definedName>
    <definedName name="PB_D1447">#REF!</definedName>
    <definedName name="PB_D1448">#REF!</definedName>
    <definedName name="PB_D1449">#REF!</definedName>
    <definedName name="PB_D145">#REF!</definedName>
    <definedName name="PB_D1450">#REF!</definedName>
    <definedName name="PB_D1451">#REF!</definedName>
    <definedName name="PB_D1452">#REF!</definedName>
    <definedName name="PB_D1453">#REF!</definedName>
    <definedName name="PB_D1454">#REF!</definedName>
    <definedName name="PB_D1455">#REF!</definedName>
    <definedName name="PB_D1456">#REF!</definedName>
    <definedName name="PB_D1457">#REF!</definedName>
    <definedName name="PB_D1458">#REF!</definedName>
    <definedName name="PB_D1459">#REF!</definedName>
    <definedName name="PB_D146">#REF!</definedName>
    <definedName name="PB_D1460">#REF!</definedName>
    <definedName name="PB_D1461">#REF!</definedName>
    <definedName name="PB_D1462">#REF!</definedName>
    <definedName name="PB_D1463">#REF!</definedName>
    <definedName name="PB_D1464">#REF!</definedName>
    <definedName name="PB_D1465">#REF!</definedName>
    <definedName name="PB_D1466">#REF!</definedName>
    <definedName name="PB_D1467">#REF!</definedName>
    <definedName name="PB_D1468">#REF!</definedName>
    <definedName name="PB_D1469">#REF!</definedName>
    <definedName name="PB_D147">#REF!</definedName>
    <definedName name="PB_D1470">#REF!</definedName>
    <definedName name="PB_D1471">#REF!</definedName>
    <definedName name="PB_D1472">#REF!</definedName>
    <definedName name="PB_D1473">#REF!</definedName>
    <definedName name="PB_D1474">#REF!</definedName>
    <definedName name="PB_D1475">#REF!</definedName>
    <definedName name="PB_D1476">#REF!</definedName>
    <definedName name="PB_D1477">#REF!</definedName>
    <definedName name="PB_D1478">#REF!</definedName>
    <definedName name="PB_D1479">#REF!</definedName>
    <definedName name="PB_D148">#REF!</definedName>
    <definedName name="PB_D1480">#REF!</definedName>
    <definedName name="PB_D1481">#REF!</definedName>
    <definedName name="PB_D1482">#REF!</definedName>
    <definedName name="PB_D1483">#REF!</definedName>
    <definedName name="PB_D1484">#REF!</definedName>
    <definedName name="PB_D1485">#REF!</definedName>
    <definedName name="PB_D1486">#REF!</definedName>
    <definedName name="PB_D1487">#REF!</definedName>
    <definedName name="PB_D1488">#REF!</definedName>
    <definedName name="PB_D1489">#REF!</definedName>
    <definedName name="PB_D149">#REF!</definedName>
    <definedName name="PB_D1490">#REF!</definedName>
    <definedName name="PB_D1491">#REF!</definedName>
    <definedName name="PB_D1492">#REF!</definedName>
    <definedName name="PB_D1493">#REF!</definedName>
    <definedName name="PB_D1494">#REF!</definedName>
    <definedName name="PB_D1495">#REF!</definedName>
    <definedName name="PB_D1496">#REF!</definedName>
    <definedName name="PB_D1497">#REF!</definedName>
    <definedName name="PB_D1498">#REF!</definedName>
    <definedName name="PB_D1499">#REF!</definedName>
    <definedName name="PB_D15">#REF!</definedName>
    <definedName name="PB_D150">#REF!</definedName>
    <definedName name="PB_D1500">#REF!</definedName>
    <definedName name="PB_D1501">#REF!</definedName>
    <definedName name="PB_D1502">#REF!</definedName>
    <definedName name="PB_D1503">#REF!</definedName>
    <definedName name="PB_D1504">#REF!</definedName>
    <definedName name="PB_D1505">#REF!</definedName>
    <definedName name="PB_D1506">#REF!</definedName>
    <definedName name="PB_D1507">#REF!</definedName>
    <definedName name="PB_D1508">#REF!</definedName>
    <definedName name="PB_D1509">#REF!</definedName>
    <definedName name="PB_D151">#REF!</definedName>
    <definedName name="PB_D1510">#REF!</definedName>
    <definedName name="PB_D1511">#REF!</definedName>
    <definedName name="PB_D1512">#REF!</definedName>
    <definedName name="PB_D1513">#REF!</definedName>
    <definedName name="PB_D1514">#REF!</definedName>
    <definedName name="PB_D1515">#REF!</definedName>
    <definedName name="PB_D1516">#REF!</definedName>
    <definedName name="PB_D1517">#REF!</definedName>
    <definedName name="PB_D1518">#REF!</definedName>
    <definedName name="PB_D1519">#REF!</definedName>
    <definedName name="PB_D152">#REF!</definedName>
    <definedName name="PB_D1520">#REF!</definedName>
    <definedName name="PB_D1521">#REF!</definedName>
    <definedName name="PB_D1522">#REF!</definedName>
    <definedName name="PB_D1523">#REF!</definedName>
    <definedName name="PB_D1524">#REF!</definedName>
    <definedName name="PB_D1525">#REF!</definedName>
    <definedName name="PB_D1526">#REF!</definedName>
    <definedName name="PB_D1527">#REF!</definedName>
    <definedName name="PB_D1528">#REF!</definedName>
    <definedName name="PB_D1529">#REF!</definedName>
    <definedName name="PB_D153">#REF!</definedName>
    <definedName name="PB_D1530">#REF!</definedName>
    <definedName name="PB_D1531">#REF!</definedName>
    <definedName name="PB_D1532">#REF!</definedName>
    <definedName name="PB_D1533">#REF!</definedName>
    <definedName name="PB_D1534">#REF!</definedName>
    <definedName name="PB_D1535">#REF!</definedName>
    <definedName name="PB_D1536">#REF!</definedName>
    <definedName name="PB_D1537">#REF!</definedName>
    <definedName name="PB_D1538">#REF!</definedName>
    <definedName name="PB_D1539">#REF!</definedName>
    <definedName name="PB_D154">#REF!</definedName>
    <definedName name="PB_D1540">#REF!</definedName>
    <definedName name="PB_D1541">#REF!</definedName>
    <definedName name="PB_D1542">#REF!</definedName>
    <definedName name="PB_D1543">#REF!</definedName>
    <definedName name="PB_D1544">#REF!</definedName>
    <definedName name="PB_D1545">#REF!</definedName>
    <definedName name="PB_D1546">#REF!</definedName>
    <definedName name="PB_D1547">#REF!</definedName>
    <definedName name="PB_D1548">#REF!</definedName>
    <definedName name="PB_D1549">#REF!</definedName>
    <definedName name="PB_D155">#REF!</definedName>
    <definedName name="PB_D1550">#REF!</definedName>
    <definedName name="PB_D1551">#REF!</definedName>
    <definedName name="PB_D1552">#REF!</definedName>
    <definedName name="PB_D1553">#REF!</definedName>
    <definedName name="PB_D1554">#REF!</definedName>
    <definedName name="PB_D1555">#REF!</definedName>
    <definedName name="PB_D1556">#REF!</definedName>
    <definedName name="PB_D1557">#REF!</definedName>
    <definedName name="PB_D1558">#REF!</definedName>
    <definedName name="PB_D1559">#REF!</definedName>
    <definedName name="PB_D156">#REF!</definedName>
    <definedName name="PB_D1560">#REF!</definedName>
    <definedName name="PB_D1561">#REF!</definedName>
    <definedName name="PB_D1562">#REF!</definedName>
    <definedName name="PB_D1563">#REF!</definedName>
    <definedName name="PB_D1564">#REF!</definedName>
    <definedName name="PB_D1565">#REF!</definedName>
    <definedName name="PB_D1566">#REF!</definedName>
    <definedName name="PB_D1567">#REF!</definedName>
    <definedName name="PB_D1568">#REF!</definedName>
    <definedName name="PB_D1569">#REF!</definedName>
    <definedName name="PB_D157">#REF!</definedName>
    <definedName name="PB_D1570">#REF!</definedName>
    <definedName name="PB_D1571">#REF!</definedName>
    <definedName name="PB_D1572">#REF!</definedName>
    <definedName name="PB_D1573">#REF!</definedName>
    <definedName name="PB_D1574">#REF!</definedName>
    <definedName name="PB_D1575">#REF!</definedName>
    <definedName name="PB_D1576">#REF!</definedName>
    <definedName name="PB_D1577">#REF!</definedName>
    <definedName name="PB_D1578">#REF!</definedName>
    <definedName name="PB_D1579">#REF!</definedName>
    <definedName name="PB_D158">#REF!</definedName>
    <definedName name="PB_D1580">#REF!</definedName>
    <definedName name="PB_D1581">#REF!</definedName>
    <definedName name="PB_D1582">#REF!</definedName>
    <definedName name="PB_D1583">#REF!</definedName>
    <definedName name="PB_D1584">#REF!</definedName>
    <definedName name="PB_D1585">#REF!</definedName>
    <definedName name="PB_D1586">#REF!</definedName>
    <definedName name="PB_D159">#REF!</definedName>
    <definedName name="PB_D16">#REF!</definedName>
    <definedName name="PB_D160">#REF!</definedName>
    <definedName name="PB_D161">#REF!</definedName>
    <definedName name="PB_D162">#REF!</definedName>
    <definedName name="PB_D163">#REF!</definedName>
    <definedName name="PB_D164">#REF!</definedName>
    <definedName name="PB_D165">#REF!</definedName>
    <definedName name="PB_D166">#REF!</definedName>
    <definedName name="PB_D167">#REF!</definedName>
    <definedName name="PB_D168">#REF!</definedName>
    <definedName name="PB_D169">#REF!</definedName>
    <definedName name="PB_D17">#REF!</definedName>
    <definedName name="PB_D170">#REF!</definedName>
    <definedName name="PB_D171">#REF!</definedName>
    <definedName name="PB_D172">#REF!</definedName>
    <definedName name="PB_D173">#REF!</definedName>
    <definedName name="PB_D174">#REF!</definedName>
    <definedName name="PB_D175">#REF!</definedName>
    <definedName name="PB_D176">#REF!</definedName>
    <definedName name="PB_D177">#REF!</definedName>
    <definedName name="PB_D178">#REF!</definedName>
    <definedName name="PB_D179">#REF!</definedName>
    <definedName name="PB_D18">#REF!</definedName>
    <definedName name="PB_D180">#REF!</definedName>
    <definedName name="PB_D181">#REF!</definedName>
    <definedName name="PB_D182">#REF!</definedName>
    <definedName name="PB_D183">#REF!</definedName>
    <definedName name="PB_D184">#REF!</definedName>
    <definedName name="PB_D185">#REF!</definedName>
    <definedName name="PB_D186">#REF!</definedName>
    <definedName name="PB_D187">#REF!</definedName>
    <definedName name="PB_D188">#REF!</definedName>
    <definedName name="PB_D189">#REF!</definedName>
    <definedName name="PB_D19">#REF!</definedName>
    <definedName name="PB_D190">#REF!</definedName>
    <definedName name="PB_D191">#REF!</definedName>
    <definedName name="PB_D192">#REF!</definedName>
    <definedName name="PB_D193">#REF!</definedName>
    <definedName name="PB_D194">#REF!</definedName>
    <definedName name="PB_D195">#REF!</definedName>
    <definedName name="PB_D196">#REF!</definedName>
    <definedName name="PB_D197">#REF!</definedName>
    <definedName name="PB_D198">#REF!</definedName>
    <definedName name="PB_D199">#REF!</definedName>
    <definedName name="PB_D200">#REF!</definedName>
    <definedName name="PB_D201">#REF!</definedName>
    <definedName name="PB_D202">#REF!</definedName>
    <definedName name="PB_D203">#REF!</definedName>
    <definedName name="PB_D204">#REF!</definedName>
    <definedName name="PB_D205">#REF!</definedName>
    <definedName name="PB_D206">#REF!</definedName>
    <definedName name="PB_D207">#REF!</definedName>
    <definedName name="PB_D208">#REF!</definedName>
    <definedName name="PB_D209">#REF!</definedName>
    <definedName name="PB_D21">#REF!</definedName>
    <definedName name="PB_D210">#REF!</definedName>
    <definedName name="PB_D211">#REF!</definedName>
    <definedName name="PB_D212">#REF!</definedName>
    <definedName name="PB_D213">#REF!</definedName>
    <definedName name="PB_D214">#REF!</definedName>
    <definedName name="PB_D215">#REF!</definedName>
    <definedName name="PB_D216">#REF!</definedName>
    <definedName name="PB_D217">#REF!</definedName>
    <definedName name="PB_D218">#REF!</definedName>
    <definedName name="PB_D219">#REF!</definedName>
    <definedName name="PB_D22">#REF!</definedName>
    <definedName name="PB_D220">#REF!</definedName>
    <definedName name="PB_D221">#REF!</definedName>
    <definedName name="PB_D222">#REF!</definedName>
    <definedName name="PB_D223">#REF!</definedName>
    <definedName name="PB_D224">#REF!</definedName>
    <definedName name="PB_D225">#REF!</definedName>
    <definedName name="PB_D226">#REF!</definedName>
    <definedName name="PB_D227">#REF!</definedName>
    <definedName name="PB_D228">#REF!</definedName>
    <definedName name="PB_D229">#REF!</definedName>
    <definedName name="PB_D23">#REF!</definedName>
    <definedName name="PB_D230">#REF!</definedName>
    <definedName name="PB_D231">#REF!</definedName>
    <definedName name="PB_D232">#REF!</definedName>
    <definedName name="PB_D233">#REF!</definedName>
    <definedName name="PB_D234">#REF!</definedName>
    <definedName name="PB_D235">#REF!</definedName>
    <definedName name="PB_D236">#REF!</definedName>
    <definedName name="PB_D237">#REF!</definedName>
    <definedName name="PB_D238">#REF!</definedName>
    <definedName name="PB_D239">#REF!</definedName>
    <definedName name="PB_D24">#REF!</definedName>
    <definedName name="PB_D240">#REF!</definedName>
    <definedName name="PB_D241">#REF!</definedName>
    <definedName name="PB_D242">#REF!</definedName>
    <definedName name="PB_D243">#REF!</definedName>
    <definedName name="PB_D244">#REF!</definedName>
    <definedName name="PB_D245">#REF!</definedName>
    <definedName name="PB_D246">#REF!</definedName>
    <definedName name="PB_D247">#REF!</definedName>
    <definedName name="PB_D248">#REF!</definedName>
    <definedName name="PB_D249">#REF!</definedName>
    <definedName name="PB_D25">#REF!</definedName>
    <definedName name="PB_D250">#REF!</definedName>
    <definedName name="PB_D251">#REF!</definedName>
    <definedName name="PB_D252">#REF!</definedName>
    <definedName name="PB_D253">#REF!</definedName>
    <definedName name="PB_D254">#REF!</definedName>
    <definedName name="PB_D255">#REF!</definedName>
    <definedName name="PB_D256">#REF!</definedName>
    <definedName name="PB_D257">#REF!</definedName>
    <definedName name="PB_D258">#REF!</definedName>
    <definedName name="PB_D259">#REF!</definedName>
    <definedName name="PB_D26">#REF!</definedName>
    <definedName name="PB_D260">#REF!</definedName>
    <definedName name="PB_D261">#REF!</definedName>
    <definedName name="PB_D262">#REF!</definedName>
    <definedName name="PB_D263">#REF!</definedName>
    <definedName name="PB_D264">#REF!</definedName>
    <definedName name="PB_D265">#REF!</definedName>
    <definedName name="PB_D266">#REF!</definedName>
    <definedName name="PB_D267">#REF!</definedName>
    <definedName name="PB_D268">#REF!</definedName>
    <definedName name="PB_D269">#REF!</definedName>
    <definedName name="PB_D27">#REF!</definedName>
    <definedName name="PB_D270">#REF!</definedName>
    <definedName name="PB_D271">#REF!</definedName>
    <definedName name="PB_D272">#REF!</definedName>
    <definedName name="PB_D273">#REF!</definedName>
    <definedName name="PB_D274">#REF!</definedName>
    <definedName name="PB_D275">#REF!</definedName>
    <definedName name="PB_D276">#REF!</definedName>
    <definedName name="PB_D277">#REF!</definedName>
    <definedName name="PB_D278">#REF!</definedName>
    <definedName name="PB_D279">#REF!</definedName>
    <definedName name="PB_D28">#REF!</definedName>
    <definedName name="PB_D280">#REF!</definedName>
    <definedName name="PB_D281">#REF!</definedName>
    <definedName name="PB_D282">#REF!</definedName>
    <definedName name="PB_D283">#REF!</definedName>
    <definedName name="PB_D285">#REF!</definedName>
    <definedName name="PB_D286">#REF!</definedName>
    <definedName name="PB_D286A">#REF!</definedName>
    <definedName name="PB_D287">#REF!</definedName>
    <definedName name="PB_D288">#REF!</definedName>
    <definedName name="PB_D289">#REF!</definedName>
    <definedName name="PB_D29">#REF!</definedName>
    <definedName name="PB_D290">#REF!</definedName>
    <definedName name="PB_D291">#REF!</definedName>
    <definedName name="PB_D292">#REF!</definedName>
    <definedName name="PB_D293">#REF!</definedName>
    <definedName name="PB_D294">#REF!</definedName>
    <definedName name="PB_D295">#REF!</definedName>
    <definedName name="PB_D296">#REF!</definedName>
    <definedName name="PB_D297">#REF!</definedName>
    <definedName name="PB_D298">#REF!</definedName>
    <definedName name="PB_D298A">#REF!</definedName>
    <definedName name="PB_D299">#REF!</definedName>
    <definedName name="PB_D30">#REF!</definedName>
    <definedName name="PB_D300">#REF!</definedName>
    <definedName name="PB_D301">#REF!</definedName>
    <definedName name="PB_D302">#REF!</definedName>
    <definedName name="PB_D303">#REF!</definedName>
    <definedName name="PB_D304">#REF!</definedName>
    <definedName name="PB_D305">#REF!</definedName>
    <definedName name="PB_D306">#REF!</definedName>
    <definedName name="PB_D307">#REF!</definedName>
    <definedName name="PB_D308">#REF!</definedName>
    <definedName name="PB_D309">#REF!</definedName>
    <definedName name="PB_D31">#REF!</definedName>
    <definedName name="PB_D310">#REF!</definedName>
    <definedName name="PB_D311">#REF!</definedName>
    <definedName name="PB_D312">#REF!</definedName>
    <definedName name="PB_D313">#REF!</definedName>
    <definedName name="PB_D314">#REF!</definedName>
    <definedName name="PB_D315">#REF!</definedName>
    <definedName name="PB_D316">#REF!</definedName>
    <definedName name="PB_D317">#REF!</definedName>
    <definedName name="PB_D318">#REF!</definedName>
    <definedName name="PB_D319">#REF!</definedName>
    <definedName name="PB_D32">#REF!</definedName>
    <definedName name="PB_D320">#REF!</definedName>
    <definedName name="PB_D321">#REF!</definedName>
    <definedName name="PB_D322">#REF!</definedName>
    <definedName name="PB_D323">#REF!</definedName>
    <definedName name="PB_D324">#REF!</definedName>
    <definedName name="PB_D325">#REF!</definedName>
    <definedName name="PB_D327">#REF!</definedName>
    <definedName name="PB_D328">#REF!</definedName>
    <definedName name="PB_D329">#REF!</definedName>
    <definedName name="PB_D33">#REF!</definedName>
    <definedName name="PB_D330">#REF!</definedName>
    <definedName name="PB_D331">#REF!</definedName>
    <definedName name="PB_D332">#REF!</definedName>
    <definedName name="PB_D333">#REF!</definedName>
    <definedName name="PB_D334">#REF!</definedName>
    <definedName name="PB_D335">#REF!</definedName>
    <definedName name="PB_D336">#REF!</definedName>
    <definedName name="PB_D337">#REF!</definedName>
    <definedName name="PB_D338">#REF!</definedName>
    <definedName name="PB_D339">#REF!</definedName>
    <definedName name="PB_D34">#REF!</definedName>
    <definedName name="PB_D340">#REF!</definedName>
    <definedName name="PB_D341">#REF!</definedName>
    <definedName name="PB_D342">#REF!</definedName>
    <definedName name="PB_D343">#REF!</definedName>
    <definedName name="PB_D344">#REF!</definedName>
    <definedName name="PB_D345">#REF!</definedName>
    <definedName name="PB_D346">#REF!</definedName>
    <definedName name="PB_D347">#REF!</definedName>
    <definedName name="PB_D348">#REF!</definedName>
    <definedName name="PB_D349">#REF!</definedName>
    <definedName name="PB_D35">#REF!</definedName>
    <definedName name="PB_D350">#REF!</definedName>
    <definedName name="PB_D351">#REF!</definedName>
    <definedName name="PB_D352">#REF!</definedName>
    <definedName name="PB_D353">#REF!</definedName>
    <definedName name="PB_D354">#REF!</definedName>
    <definedName name="PB_D355">#REF!</definedName>
    <definedName name="PB_D356">#REF!</definedName>
    <definedName name="PB_D357">#REF!</definedName>
    <definedName name="PB_D358">#REF!</definedName>
    <definedName name="PB_D359">#REF!</definedName>
    <definedName name="PB_D36">#REF!</definedName>
    <definedName name="PB_D360">#REF!</definedName>
    <definedName name="PB_D361">#REF!</definedName>
    <definedName name="PB_D362">#REF!</definedName>
    <definedName name="PB_D363">#REF!</definedName>
    <definedName name="PB_D364">#REF!</definedName>
    <definedName name="PB_D365">#REF!</definedName>
    <definedName name="PB_D366">#REF!</definedName>
    <definedName name="PB_D367">#REF!</definedName>
    <definedName name="PB_D368">#REF!</definedName>
    <definedName name="PB_D369">#REF!</definedName>
    <definedName name="PB_D37">#REF!</definedName>
    <definedName name="PB_D370">#REF!</definedName>
    <definedName name="PB_D371">#REF!</definedName>
    <definedName name="PB_D372">#REF!</definedName>
    <definedName name="PB_D373">#REF!</definedName>
    <definedName name="PB_D374">#REF!</definedName>
    <definedName name="PB_D375">#REF!</definedName>
    <definedName name="PB_D376">#REF!</definedName>
    <definedName name="PB_D377">#REF!</definedName>
    <definedName name="PB_D378">#REF!</definedName>
    <definedName name="PB_D379">#REF!</definedName>
    <definedName name="PB_D38">#REF!</definedName>
    <definedName name="PB_D380">#REF!</definedName>
    <definedName name="PB_D381">#REF!</definedName>
    <definedName name="PB_D382">#REF!</definedName>
    <definedName name="PB_D383">#REF!</definedName>
    <definedName name="PB_D384">#REF!</definedName>
    <definedName name="PB_D385">#REF!</definedName>
    <definedName name="PB_D386">#REF!</definedName>
    <definedName name="PB_D387">#REF!</definedName>
    <definedName name="PB_D388">#REF!</definedName>
    <definedName name="PB_D389">#REF!</definedName>
    <definedName name="PB_D39">#REF!</definedName>
    <definedName name="PB_D390">#REF!</definedName>
    <definedName name="PB_D391">#REF!</definedName>
    <definedName name="PB_D392">#REF!</definedName>
    <definedName name="PB_D393">#REF!</definedName>
    <definedName name="PB_D394">#REF!</definedName>
    <definedName name="PB_D395">#REF!</definedName>
    <definedName name="PB_D396">#REF!</definedName>
    <definedName name="PB_D397">#REF!</definedName>
    <definedName name="PB_D398">#REF!</definedName>
    <definedName name="PB_D399">#REF!</definedName>
    <definedName name="PB_D40">#REF!</definedName>
    <definedName name="PB_D400">#REF!</definedName>
    <definedName name="PB_D401">#REF!</definedName>
    <definedName name="PB_D402">#REF!</definedName>
    <definedName name="PB_D403">#REF!</definedName>
    <definedName name="PB_D404">#REF!</definedName>
    <definedName name="PB_D405">#REF!</definedName>
    <definedName name="PB_D406">#REF!</definedName>
    <definedName name="PB_D407">#REF!</definedName>
    <definedName name="PB_D408">#REF!</definedName>
    <definedName name="PB_D409">#REF!</definedName>
    <definedName name="PB_D41">#REF!</definedName>
    <definedName name="PB_D410">#REF!</definedName>
    <definedName name="PB_D411">#REF!</definedName>
    <definedName name="PB_D412">#REF!</definedName>
    <definedName name="PB_D413">#REF!</definedName>
    <definedName name="PB_D414">#REF!</definedName>
    <definedName name="PB_D415">#REF!</definedName>
    <definedName name="PB_D416">#REF!</definedName>
    <definedName name="PB_D417">#REF!</definedName>
    <definedName name="PB_D418">#REF!</definedName>
    <definedName name="PB_D419">#REF!</definedName>
    <definedName name="PB_D420">#REF!</definedName>
    <definedName name="PB_D421">#REF!</definedName>
    <definedName name="PB_D422">#REF!</definedName>
    <definedName name="PB_D423">#REF!</definedName>
    <definedName name="PB_D424">#REF!</definedName>
    <definedName name="PB_D425">#REF!</definedName>
    <definedName name="PB_D426">#REF!</definedName>
    <definedName name="PB_D427">#REF!</definedName>
    <definedName name="PB_D428">#REF!</definedName>
    <definedName name="PB_D429">#REF!</definedName>
    <definedName name="PB_D43">#REF!</definedName>
    <definedName name="PB_D430">#REF!</definedName>
    <definedName name="PB_D431">#REF!</definedName>
    <definedName name="PB_D432">#REF!</definedName>
    <definedName name="PB_D433">#REF!</definedName>
    <definedName name="PB_D434">#REF!</definedName>
    <definedName name="PB_D435">#REF!</definedName>
    <definedName name="PB_D436">#REF!</definedName>
    <definedName name="PB_D437">#REF!</definedName>
    <definedName name="PB_D438">#REF!</definedName>
    <definedName name="PB_D439">#REF!</definedName>
    <definedName name="PB_D44">#REF!</definedName>
    <definedName name="PB_D440">#REF!</definedName>
    <definedName name="PB_D441">#REF!</definedName>
    <definedName name="PB_D442">#REF!</definedName>
    <definedName name="PB_D443">#REF!</definedName>
    <definedName name="PB_D444">#REF!</definedName>
    <definedName name="PB_D445">#REF!</definedName>
    <definedName name="PB_D446">#REF!</definedName>
    <definedName name="PB_D447">#REF!</definedName>
    <definedName name="PB_D448">#REF!</definedName>
    <definedName name="PB_D449">#REF!</definedName>
    <definedName name="PB_D45">#REF!</definedName>
    <definedName name="PB_D450">#REF!</definedName>
    <definedName name="PB_D451">#REF!</definedName>
    <definedName name="PB_D452">#REF!</definedName>
    <definedName name="PB_D453">#REF!</definedName>
    <definedName name="PB_D454">#REF!</definedName>
    <definedName name="PB_D455">#REF!</definedName>
    <definedName name="PB_D456">#REF!</definedName>
    <definedName name="PB_D457">#REF!</definedName>
    <definedName name="PB_D458">#REF!</definedName>
    <definedName name="PB_D459">#REF!</definedName>
    <definedName name="PB_D46">#REF!</definedName>
    <definedName name="PB_D460">#REF!</definedName>
    <definedName name="PB_D461">#REF!</definedName>
    <definedName name="PB_D462">#REF!</definedName>
    <definedName name="PB_D463">#REF!</definedName>
    <definedName name="PB_D464">#REF!</definedName>
    <definedName name="PB_D465">#REF!</definedName>
    <definedName name="PB_D466">#REF!</definedName>
    <definedName name="PB_D467">#REF!</definedName>
    <definedName name="PB_D468">#REF!</definedName>
    <definedName name="PB_D469">#REF!</definedName>
    <definedName name="PB_D47">#REF!</definedName>
    <definedName name="PB_D470">#REF!</definedName>
    <definedName name="PB_D471">#REF!</definedName>
    <definedName name="PB_D472">#REF!</definedName>
    <definedName name="PB_D473">#REF!</definedName>
    <definedName name="PB_D474">#REF!</definedName>
    <definedName name="PB_D475">#REF!</definedName>
    <definedName name="PB_D476">#REF!</definedName>
    <definedName name="PB_D477">#REF!</definedName>
    <definedName name="PB_D478">#REF!</definedName>
    <definedName name="PB_D479">#REF!</definedName>
    <definedName name="PB_D480">#REF!</definedName>
    <definedName name="PB_D481">#REF!</definedName>
    <definedName name="PB_D482">#REF!</definedName>
    <definedName name="PB_D483">#REF!</definedName>
    <definedName name="PB_D484">#REF!</definedName>
    <definedName name="PB_D485">#REF!</definedName>
    <definedName name="PB_D486">#REF!</definedName>
    <definedName name="PB_D487">#REF!</definedName>
    <definedName name="PB_D488">#REF!</definedName>
    <definedName name="PB_D489">#REF!</definedName>
    <definedName name="PB_D49">#REF!</definedName>
    <definedName name="PB_D490">#REF!</definedName>
    <definedName name="PB_D491">#REF!</definedName>
    <definedName name="PB_D492">#REF!</definedName>
    <definedName name="PB_D493">#REF!</definedName>
    <definedName name="PB_D494">#REF!</definedName>
    <definedName name="PB_D495">#REF!</definedName>
    <definedName name="PB_D496">#REF!</definedName>
    <definedName name="PB_D497">#REF!</definedName>
    <definedName name="PB_D498">#REF!</definedName>
    <definedName name="PB_D499">#REF!</definedName>
    <definedName name="PB_D50">#REF!</definedName>
    <definedName name="PB_D500">#REF!</definedName>
    <definedName name="PB_D501">#REF!</definedName>
    <definedName name="PB_D502">#REF!</definedName>
    <definedName name="PB_D503">#REF!</definedName>
    <definedName name="PB_D504">#REF!</definedName>
    <definedName name="PB_D505">#REF!</definedName>
    <definedName name="PB_D506">#REF!</definedName>
    <definedName name="PB_D507">#REF!</definedName>
    <definedName name="PB_D508">#REF!</definedName>
    <definedName name="PB_D509">#REF!</definedName>
    <definedName name="PB_D51">#REF!</definedName>
    <definedName name="PB_D510">#REF!</definedName>
    <definedName name="PB_D511">#REF!</definedName>
    <definedName name="PB_D512">#REF!</definedName>
    <definedName name="PB_D513">#REF!</definedName>
    <definedName name="PB_D514">#REF!</definedName>
    <definedName name="PB_D515">#REF!</definedName>
    <definedName name="PB_D516">#REF!</definedName>
    <definedName name="PB_D517">#REF!</definedName>
    <definedName name="PB_D518">#REF!</definedName>
    <definedName name="PB_D519">#REF!</definedName>
    <definedName name="PB_D52">#REF!</definedName>
    <definedName name="PB_D520">#REF!</definedName>
    <definedName name="PB_D521">#REF!</definedName>
    <definedName name="PB_D522">#REF!</definedName>
    <definedName name="PB_D523">#REF!</definedName>
    <definedName name="PB_D524">#REF!</definedName>
    <definedName name="PB_D525">#REF!</definedName>
    <definedName name="PB_D526">#REF!</definedName>
    <definedName name="PB_D527">#REF!</definedName>
    <definedName name="PB_D528">#REF!</definedName>
    <definedName name="PB_D529">#REF!</definedName>
    <definedName name="PB_D53">#REF!</definedName>
    <definedName name="PB_D530">#REF!</definedName>
    <definedName name="PB_D531">#REF!</definedName>
    <definedName name="PB_D532">#REF!</definedName>
    <definedName name="PB_D533">#REF!</definedName>
    <definedName name="PB_D534">#REF!</definedName>
    <definedName name="PB_D535">#REF!</definedName>
    <definedName name="PB_D536">#REF!</definedName>
    <definedName name="PB_D537">#REF!</definedName>
    <definedName name="PB_D538">#REF!</definedName>
    <definedName name="PB_D539">#REF!</definedName>
    <definedName name="PB_D54">#REF!</definedName>
    <definedName name="PB_D540">#REF!</definedName>
    <definedName name="PB_D541">#REF!</definedName>
    <definedName name="PB_D542">#REF!</definedName>
    <definedName name="PB_D543">#REF!</definedName>
    <definedName name="PB_D544">#REF!</definedName>
    <definedName name="PB_D545">#REF!</definedName>
    <definedName name="PB_D546">#REF!</definedName>
    <definedName name="PB_D547">#REF!</definedName>
    <definedName name="PB_D548">#REF!</definedName>
    <definedName name="PB_D549">#REF!</definedName>
    <definedName name="PB_D55">#REF!</definedName>
    <definedName name="PB_D550">#REF!</definedName>
    <definedName name="PB_D551">#REF!</definedName>
    <definedName name="PB_D552">#REF!</definedName>
    <definedName name="PB_D553">#REF!</definedName>
    <definedName name="PB_D554">#REF!</definedName>
    <definedName name="PB_D555">#REF!</definedName>
    <definedName name="PB_D556">#REF!</definedName>
    <definedName name="PB_D557">#REF!</definedName>
    <definedName name="PB_D558">#REF!</definedName>
    <definedName name="PB_D559">#REF!</definedName>
    <definedName name="PB_D56">#REF!</definedName>
    <definedName name="PB_D560">#REF!</definedName>
    <definedName name="PB_D561">#REF!</definedName>
    <definedName name="PB_D562">#REF!</definedName>
    <definedName name="PB_D563">#REF!</definedName>
    <definedName name="PB_D564">#REF!</definedName>
    <definedName name="PB_D565">#REF!</definedName>
    <definedName name="PB_D566">#REF!</definedName>
    <definedName name="PB_D567">#REF!</definedName>
    <definedName name="PB_D568">#REF!</definedName>
    <definedName name="PB_D569">#REF!</definedName>
    <definedName name="PB_D57">#REF!</definedName>
    <definedName name="PB_D570">#REF!</definedName>
    <definedName name="PB_D571">#REF!</definedName>
    <definedName name="PB_D572">#REF!</definedName>
    <definedName name="PB_D573">#REF!</definedName>
    <definedName name="PB_D574">#REF!</definedName>
    <definedName name="PB_D575">#REF!</definedName>
    <definedName name="PB_D576">#REF!</definedName>
    <definedName name="PB_D577">#REF!</definedName>
    <definedName name="PB_D578">#REF!</definedName>
    <definedName name="PB_D579">#REF!</definedName>
    <definedName name="PB_D58">#REF!</definedName>
    <definedName name="PB_D580">#REF!</definedName>
    <definedName name="PB_D581">#REF!</definedName>
    <definedName name="PB_D582">#REF!</definedName>
    <definedName name="PB_D583">#REF!</definedName>
    <definedName name="PB_D584">#REF!</definedName>
    <definedName name="PB_D585">#REF!</definedName>
    <definedName name="PB_D586">#REF!</definedName>
    <definedName name="PB_D587">#REF!</definedName>
    <definedName name="PB_D588">#REF!</definedName>
    <definedName name="PB_D589">#REF!</definedName>
    <definedName name="PB_D59">#REF!</definedName>
    <definedName name="PB_D590">#REF!</definedName>
    <definedName name="PB_D591">#REF!</definedName>
    <definedName name="PB_D592">#REF!</definedName>
    <definedName name="PB_D593">#REF!</definedName>
    <definedName name="PB_D594">#REF!</definedName>
    <definedName name="PB_D595">#REF!</definedName>
    <definedName name="PB_D596">#REF!</definedName>
    <definedName name="PB_D597">#REF!</definedName>
    <definedName name="PB_D598">#REF!</definedName>
    <definedName name="PB_D599">#REF!</definedName>
    <definedName name="PB_D60">#REF!</definedName>
    <definedName name="PB_D600">#REF!</definedName>
    <definedName name="PB_D601">#REF!</definedName>
    <definedName name="PB_D602">#REF!</definedName>
    <definedName name="PB_D603">#REF!</definedName>
    <definedName name="PB_D604">#REF!</definedName>
    <definedName name="PB_D605">#REF!</definedName>
    <definedName name="PB_D606">#REF!</definedName>
    <definedName name="PB_D607">#REF!</definedName>
    <definedName name="PB_D608">#REF!</definedName>
    <definedName name="PB_D609">#REF!</definedName>
    <definedName name="PB_D61">#REF!</definedName>
    <definedName name="PB_D610">#REF!</definedName>
    <definedName name="PB_D611">#REF!</definedName>
    <definedName name="PB_D612">#REF!</definedName>
    <definedName name="PB_D613">#REF!</definedName>
    <definedName name="PB_D614">#REF!</definedName>
    <definedName name="PB_D615">#REF!</definedName>
    <definedName name="PB_D616">#REF!</definedName>
    <definedName name="PB_D617">#REF!</definedName>
    <definedName name="PB_D618">#REF!</definedName>
    <definedName name="PB_D619">#REF!</definedName>
    <definedName name="PB_D62">#REF!</definedName>
    <definedName name="PB_D620">#REF!</definedName>
    <definedName name="PB_D621">#REF!</definedName>
    <definedName name="PB_D622">#REF!</definedName>
    <definedName name="PB_D623">#REF!</definedName>
    <definedName name="PB_D624">#REF!</definedName>
    <definedName name="PB_D625">#REF!</definedName>
    <definedName name="PB_D626">#REF!</definedName>
    <definedName name="PB_D627">#REF!</definedName>
    <definedName name="PB_D628">#REF!</definedName>
    <definedName name="PB_D629">#REF!</definedName>
    <definedName name="PB_D63">#REF!</definedName>
    <definedName name="PB_D630">#REF!</definedName>
    <definedName name="PB_D631">#REF!</definedName>
    <definedName name="PB_D632">#REF!</definedName>
    <definedName name="PB_D633">#REF!</definedName>
    <definedName name="PB_D634">#REF!</definedName>
    <definedName name="PB_D635">#REF!</definedName>
    <definedName name="PB_D636">#REF!</definedName>
    <definedName name="PB_D637">#REF!</definedName>
    <definedName name="PB_D638">#REF!</definedName>
    <definedName name="PB_D639">#REF!</definedName>
    <definedName name="PB_D64">#REF!</definedName>
    <definedName name="PB_D640">#REF!</definedName>
    <definedName name="PB_D641">#REF!</definedName>
    <definedName name="PB_D642">#REF!</definedName>
    <definedName name="PB_D643">#REF!</definedName>
    <definedName name="PB_D644">#REF!</definedName>
    <definedName name="PB_D644A">#REF!</definedName>
    <definedName name="PB_D645">#REF!</definedName>
    <definedName name="PB_D645A">#REF!</definedName>
    <definedName name="PB_D646">#REF!</definedName>
    <definedName name="PB_D646A">#REF!</definedName>
    <definedName name="PB_D647">#REF!</definedName>
    <definedName name="PB_D647A">#REF!</definedName>
    <definedName name="PB_D648">#REF!</definedName>
    <definedName name="PB_D648A">#REF!</definedName>
    <definedName name="PB_D649">#REF!</definedName>
    <definedName name="PB_D649A">#REF!</definedName>
    <definedName name="PB_D65">#REF!</definedName>
    <definedName name="PB_D650">#REF!</definedName>
    <definedName name="PB_D650A">#REF!</definedName>
    <definedName name="PB_D651">#REF!</definedName>
    <definedName name="PB_D651A">#REF!</definedName>
    <definedName name="PB_D652">#REF!</definedName>
    <definedName name="PB_D652A">#REF!</definedName>
    <definedName name="PB_D653">#REF!</definedName>
    <definedName name="PB_D653A">#REF!</definedName>
    <definedName name="PB_D654">#REF!</definedName>
    <definedName name="PB_D654A">#REF!</definedName>
    <definedName name="PB_D655">#REF!</definedName>
    <definedName name="PB_D655A">#REF!</definedName>
    <definedName name="PB_D656">#REF!</definedName>
    <definedName name="PB_D656A">#REF!</definedName>
    <definedName name="PB_D657">#REF!</definedName>
    <definedName name="PB_D657A">#REF!</definedName>
    <definedName name="PB_D658">#REF!</definedName>
    <definedName name="PB_D658A">#REF!</definedName>
    <definedName name="PB_D659">#REF!</definedName>
    <definedName name="PB_D66">#REF!</definedName>
    <definedName name="PB_D660">#REF!</definedName>
    <definedName name="PB_D660A">#REF!</definedName>
    <definedName name="PB_D661">#REF!</definedName>
    <definedName name="PB_D662">#REF!</definedName>
    <definedName name="PB_D663">#REF!</definedName>
    <definedName name="PB_D664">#REF!</definedName>
    <definedName name="PB_D665">#REF!</definedName>
    <definedName name="PB_D666">#REF!</definedName>
    <definedName name="PB_D667">#REF!</definedName>
    <definedName name="PB_D668">#REF!</definedName>
    <definedName name="PB_D669">#REF!</definedName>
    <definedName name="PB_D67">#REF!</definedName>
    <definedName name="PB_D670">#REF!</definedName>
    <definedName name="PB_D671">#REF!</definedName>
    <definedName name="PB_D672">#REF!</definedName>
    <definedName name="PB_D673">#REF!</definedName>
    <definedName name="PB_D68">#REF!</definedName>
    <definedName name="PB_D69">#REF!</definedName>
    <definedName name="PB_D7">#REF!</definedName>
    <definedName name="PB_D70">#REF!</definedName>
    <definedName name="PB_D71">#REF!</definedName>
    <definedName name="PB_D72">#REF!</definedName>
    <definedName name="PB_D73">#REF!</definedName>
    <definedName name="PB_D74">#REF!</definedName>
    <definedName name="PB_D75">#REF!</definedName>
    <definedName name="PB_D76">#REF!</definedName>
    <definedName name="PB_D77">#REF!</definedName>
    <definedName name="PB_D78">#REF!</definedName>
    <definedName name="PB_D79">#REF!</definedName>
    <definedName name="PB_D8">#REF!</definedName>
    <definedName name="PB_D80">#REF!</definedName>
    <definedName name="PB_D803">#REF!</definedName>
    <definedName name="PB_D804">#REF!</definedName>
    <definedName name="PB_D805">#REF!</definedName>
    <definedName name="PB_D806">#REF!</definedName>
    <definedName name="PB_D81">#REF!</definedName>
    <definedName name="PB_D817">#REF!</definedName>
    <definedName name="PB_D818">#REF!</definedName>
    <definedName name="PB_D819">#REF!</definedName>
    <definedName name="PB_D82">#REF!</definedName>
    <definedName name="PB_D820">#REF!</definedName>
    <definedName name="PB_D821">#REF!</definedName>
    <definedName name="PB_D822">#REF!</definedName>
    <definedName name="PB_D823">#REF!</definedName>
    <definedName name="PB_D824">#REF!</definedName>
    <definedName name="PB_D825">#REF!</definedName>
    <definedName name="PB_D826">#REF!</definedName>
    <definedName name="PB_D827">#REF!</definedName>
    <definedName name="PB_D828">#REF!</definedName>
    <definedName name="PB_D829">#REF!</definedName>
    <definedName name="PB_D83">#REF!</definedName>
    <definedName name="PB_D830">#REF!</definedName>
    <definedName name="PB_D831">#REF!</definedName>
    <definedName name="PB_D832">#REF!</definedName>
    <definedName name="PB_D833">#REF!</definedName>
    <definedName name="PB_D834">#REF!</definedName>
    <definedName name="PB_D835">#REF!</definedName>
    <definedName name="PB_D836">#REF!</definedName>
    <definedName name="PB_D837">#REF!</definedName>
    <definedName name="PB_D838">#REF!</definedName>
    <definedName name="PB_D84">#REF!</definedName>
    <definedName name="PB_D85">#REF!</definedName>
    <definedName name="PB_D853">#REF!</definedName>
    <definedName name="PB_D854">#REF!</definedName>
    <definedName name="PB_D855">#REF!</definedName>
    <definedName name="PB_D856">#REF!</definedName>
    <definedName name="PB_D857">#REF!</definedName>
    <definedName name="PB_D858">#REF!</definedName>
    <definedName name="PB_D859">#REF!</definedName>
    <definedName name="PB_D86">#REF!</definedName>
    <definedName name="PB_D860">#REF!</definedName>
    <definedName name="PB_D861">#REF!</definedName>
    <definedName name="PB_D862">#REF!</definedName>
    <definedName name="PB_D863">#REF!</definedName>
    <definedName name="PB_D864">#REF!</definedName>
    <definedName name="PB_D865">#REF!</definedName>
    <definedName name="PB_D866">#REF!</definedName>
    <definedName name="PB_D867">#REF!</definedName>
    <definedName name="PB_D868">#REF!</definedName>
    <definedName name="PB_D869">#REF!</definedName>
    <definedName name="PB_D87">#REF!</definedName>
    <definedName name="PB_D870">#REF!</definedName>
    <definedName name="PB_D871">#REF!</definedName>
    <definedName name="PB_D872">#REF!</definedName>
    <definedName name="PB_D873">#REF!</definedName>
    <definedName name="PB_D874">#REF!</definedName>
    <definedName name="PB_D875">#REF!</definedName>
    <definedName name="PB_D876">#REF!</definedName>
    <definedName name="PB_D877">#REF!</definedName>
    <definedName name="PB_D878">#REF!</definedName>
    <definedName name="PB_D879">#REF!</definedName>
    <definedName name="PB_D88">#REF!</definedName>
    <definedName name="PB_D880">#REF!</definedName>
    <definedName name="PB_D881">#REF!</definedName>
    <definedName name="PB_D882">#REF!</definedName>
    <definedName name="PB_D883">#REF!</definedName>
    <definedName name="PB_D884">#REF!</definedName>
    <definedName name="PB_D885">#REF!</definedName>
    <definedName name="PB_D886">#REF!</definedName>
    <definedName name="PB_D887">#REF!</definedName>
    <definedName name="PB_D888">#REF!</definedName>
    <definedName name="PB_D889">#REF!</definedName>
    <definedName name="PB_D89">#REF!</definedName>
    <definedName name="PB_D890">#REF!</definedName>
    <definedName name="PB_D891">#REF!</definedName>
    <definedName name="PB_D892">#REF!</definedName>
    <definedName name="PB_D893">#REF!</definedName>
    <definedName name="PB_D894">#REF!</definedName>
    <definedName name="PB_D895">#REF!</definedName>
    <definedName name="PB_D896">#REF!</definedName>
    <definedName name="PB_D897">#REF!</definedName>
    <definedName name="PB_D898">#REF!</definedName>
    <definedName name="PB_D899">#REF!</definedName>
    <definedName name="PB_D9">#REF!</definedName>
    <definedName name="PB_D90">#REF!</definedName>
    <definedName name="PB_D900">#REF!</definedName>
    <definedName name="PB_D901">#REF!</definedName>
    <definedName name="PB_D902">#REF!</definedName>
    <definedName name="PB_D903">#REF!</definedName>
    <definedName name="PB_D904">#REF!</definedName>
    <definedName name="PB_D905">#REF!</definedName>
    <definedName name="PB_D906">#REF!</definedName>
    <definedName name="PB_D907">#REF!</definedName>
    <definedName name="PB_D908">#REF!</definedName>
    <definedName name="PB_D909">#REF!</definedName>
    <definedName name="PB_D91">#REF!</definedName>
    <definedName name="PB_D910">#REF!</definedName>
    <definedName name="PB_D911">#REF!</definedName>
    <definedName name="PB_D912">#REF!</definedName>
    <definedName name="PB_D913">#REF!</definedName>
    <definedName name="PB_D914">#REF!</definedName>
    <definedName name="PB_D915">#REF!</definedName>
    <definedName name="PB_D916">#REF!</definedName>
    <definedName name="PB_D917">#REF!</definedName>
    <definedName name="PB_D918">#REF!</definedName>
    <definedName name="PB_D919">#REF!</definedName>
    <definedName name="PB_D92">#REF!</definedName>
    <definedName name="PB_D920">#REF!</definedName>
    <definedName name="PB_D921">#REF!</definedName>
    <definedName name="PB_D922">#REF!</definedName>
    <definedName name="PB_D923">#REF!</definedName>
    <definedName name="PB_D924">#REF!</definedName>
    <definedName name="PB_D925">#REF!</definedName>
    <definedName name="PB_D926">#REF!</definedName>
    <definedName name="PB_D927">#REF!</definedName>
    <definedName name="PB_D928">#REF!</definedName>
    <definedName name="PB_D929">#REF!</definedName>
    <definedName name="PB_D93">#REF!</definedName>
    <definedName name="PB_D930">#REF!</definedName>
    <definedName name="PB_D931">#REF!</definedName>
    <definedName name="PB_D932">#REF!</definedName>
    <definedName name="PB_D933">#REF!</definedName>
    <definedName name="PB_D934">#REF!</definedName>
    <definedName name="PB_D935">#REF!</definedName>
    <definedName name="PB_D936">#REF!</definedName>
    <definedName name="PB_D937">#REF!</definedName>
    <definedName name="PB_D938">#REF!</definedName>
    <definedName name="PB_D939">#REF!</definedName>
    <definedName name="PB_D94">#REF!</definedName>
    <definedName name="PB_D940">#REF!</definedName>
    <definedName name="PB_D941">#REF!</definedName>
    <definedName name="PB_D942">#REF!</definedName>
    <definedName name="PB_D943">#REF!</definedName>
    <definedName name="PB_D944">#REF!</definedName>
    <definedName name="PB_D945">#REF!</definedName>
    <definedName name="PB_D946">#REF!</definedName>
    <definedName name="PB_D947">#REF!</definedName>
    <definedName name="PB_D948">#REF!</definedName>
    <definedName name="PB_D949">#REF!</definedName>
    <definedName name="PB_D95">#REF!</definedName>
    <definedName name="PB_D950">#REF!</definedName>
    <definedName name="PB_D951">#REF!</definedName>
    <definedName name="PB_D952">#REF!</definedName>
    <definedName name="PB_D953">#REF!</definedName>
    <definedName name="PB_D954">#REF!</definedName>
    <definedName name="PB_D955">#REF!</definedName>
    <definedName name="PB_D956">#REF!</definedName>
    <definedName name="PB_D957">#REF!</definedName>
    <definedName name="PB_D958">#REF!</definedName>
    <definedName name="PB_D959">#REF!</definedName>
    <definedName name="PB_D96">#REF!</definedName>
    <definedName name="PB_D960">#REF!</definedName>
    <definedName name="PB_D961">#REF!</definedName>
    <definedName name="PB_D962">#REF!</definedName>
    <definedName name="PB_D963">#REF!</definedName>
    <definedName name="PB_D964">#REF!</definedName>
    <definedName name="PB_D965">#REF!</definedName>
    <definedName name="PB_D966">#REF!</definedName>
    <definedName name="PB_D967">#REF!</definedName>
    <definedName name="PB_D968">#REF!</definedName>
    <definedName name="PB_D969">#REF!</definedName>
    <definedName name="PB_D97">#REF!</definedName>
    <definedName name="PB_D970">#REF!</definedName>
    <definedName name="PB_D971">#REF!</definedName>
    <definedName name="PB_D972">#REF!</definedName>
    <definedName name="PB_D973">#REF!</definedName>
    <definedName name="PB_D974">#REF!</definedName>
    <definedName name="PB_D975">#REF!</definedName>
    <definedName name="PB_D976">#REF!</definedName>
    <definedName name="PB_D977">#REF!</definedName>
    <definedName name="PB_D978">#REF!</definedName>
    <definedName name="PB_D979">#REF!</definedName>
    <definedName name="PB_D98">#REF!</definedName>
    <definedName name="PB_D980">#REF!</definedName>
    <definedName name="PB_D981">#REF!</definedName>
    <definedName name="PB_D982">#REF!</definedName>
    <definedName name="PB_D983">#REF!</definedName>
    <definedName name="PB_D984">#REF!</definedName>
    <definedName name="PB_D985">#REF!</definedName>
    <definedName name="PB_D986">#REF!</definedName>
    <definedName name="PB_D987">#REF!</definedName>
    <definedName name="PB_D988">#REF!</definedName>
    <definedName name="PB_D989">#REF!</definedName>
    <definedName name="PB_D99">#REF!</definedName>
    <definedName name="PB_D990">#REF!</definedName>
    <definedName name="PB_D991">#REF!</definedName>
    <definedName name="PB_D992">#REF!</definedName>
    <definedName name="PB_D993">#REF!</definedName>
    <definedName name="PB_D994">#REF!</definedName>
    <definedName name="PB_D995">#REF!</definedName>
    <definedName name="PB_D996">#REF!</definedName>
    <definedName name="PB_D997">#REF!</definedName>
    <definedName name="PB_D998">#REF!</definedName>
    <definedName name="PB_D999">#REF!</definedName>
    <definedName name="Precio">[2]Precios!$A$2:$A$825</definedName>
    <definedName name="precios">#REF!</definedName>
    <definedName name="pres2">#REF!</definedName>
    <definedName name="PREST">#REF!</definedName>
    <definedName name="PRESUPUESTO" localSheetId="6">#REF!</definedName>
    <definedName name="PRESUPUESTO">#REF!</definedName>
    <definedName name="PROPONE">#REF!</definedName>
    <definedName name="qdefqfqwreqwerqw">#REF!</definedName>
    <definedName name="quince">#REF!</definedName>
    <definedName name="RAJON">#REF!</definedName>
    <definedName name="RECEBO">#REF!</definedName>
    <definedName name="RETIROV">#REF!</definedName>
    <definedName name="RETRO">#REF!</definedName>
    <definedName name="SARDINELV">#REF!</definedName>
    <definedName name="seis">#REF!</definedName>
    <definedName name="siete">#REF!</definedName>
    <definedName name="Slicer_Contact_Type" localSheetId="0">#N/A</definedName>
    <definedName name="Slicer_Contact_Type">#REF!</definedName>
    <definedName name="soladov">#REF!</definedName>
    <definedName name="st">#REF!</definedName>
    <definedName name="SUBBASE">#REF!</definedName>
    <definedName name="tablonx" localSheetId="0">'[3]BASE DE DATOS'!#REF!</definedName>
    <definedName name="tablonx">#REF!</definedName>
    <definedName name="TANQUE">#REF!</definedName>
    <definedName name="TERMINADORA">#REF!</definedName>
    <definedName name="TITULOANALISISUNITARIOS" localSheetId="6">#REF!</definedName>
    <definedName name="TITULOANALISISUNITARIOS">#REF!</definedName>
    <definedName name="TITULOPRESUPUESTO" localSheetId="6">#REF!</definedName>
    <definedName name="TITULOPRESUPUESTO">#REF!</definedName>
    <definedName name="TODOANA" localSheetId="6">#REF!</definedName>
    <definedName name="TODOANA">#REF!</definedName>
    <definedName name="TODOINSU" localSheetId="6">#REF!</definedName>
    <definedName name="TODOINSU">#REF!</definedName>
    <definedName name="TODOITEM" localSheetId="6">#REF!</definedName>
    <definedName name="TODOITEM">#REF!</definedName>
    <definedName name="TOPO">#REF!</definedName>
    <definedName name="Transporte">[2]Transpórte!$A$2:$A$10</definedName>
    <definedName name="trece">#REF!</definedName>
    <definedName name="tres">#REF!</definedName>
    <definedName name="TUBO">#REF!</definedName>
    <definedName name="uno">#REF!</definedName>
    <definedName name="UTIL">#REF!</definedName>
    <definedName name="veinte">#REF!</definedName>
    <definedName name="veinticuatro">#REF!</definedName>
    <definedName name="veintidos">#REF!</definedName>
    <definedName name="veintitres">#REF!</definedName>
    <definedName name="veintiuno">#REF!</definedName>
    <definedName name="VIBRADOR">#REF!</definedName>
    <definedName name="VIBRO">#REF!</definedName>
    <definedName name="VOLQUETA">#REF!</definedName>
    <definedName name="xt">#REF!</definedName>
    <definedName name="xxxx">#REF!</definedName>
    <definedName name="Z">#REF!</definedName>
  </definedNames>
  <calcPr calcId="191029"/>
</workbook>
</file>

<file path=xl/calcChain.xml><?xml version="1.0" encoding="utf-8"?>
<calcChain xmlns="http://schemas.openxmlformats.org/spreadsheetml/2006/main">
  <c r="C36" i="48" l="1"/>
  <c r="G24" i="41" l="1"/>
  <c r="G14" i="41"/>
  <c r="G29" i="41" l="1"/>
  <c r="G27" i="41" l="1"/>
  <c r="G28" i="41"/>
  <c r="G13" i="41" l="1"/>
  <c r="G15" i="41"/>
  <c r="G12" i="41"/>
  <c r="F11" i="41"/>
  <c r="G11" i="41" s="1"/>
  <c r="F10" i="41"/>
  <c r="G31" i="41"/>
  <c r="G30" i="41"/>
  <c r="G26" i="41"/>
  <c r="G25" i="41"/>
  <c r="G23" i="41"/>
  <c r="G17" i="41"/>
  <c r="G16" i="41"/>
  <c r="F214" i="37"/>
  <c r="L214" i="37" s="1"/>
  <c r="E214" i="37"/>
  <c r="F213" i="37"/>
  <c r="L213" i="37"/>
  <c r="E213" i="37"/>
  <c r="F212" i="37"/>
  <c r="L212" i="37"/>
  <c r="E212" i="37"/>
  <c r="F211" i="37"/>
  <c r="L211" i="37" s="1"/>
  <c r="E211" i="37"/>
  <c r="F210" i="37"/>
  <c r="L210" i="37" s="1"/>
  <c r="E210" i="37"/>
  <c r="F209" i="37"/>
  <c r="L209" i="37"/>
  <c r="E209" i="37"/>
  <c r="F208" i="37"/>
  <c r="L208" i="37"/>
  <c r="E208" i="37"/>
  <c r="F207" i="37"/>
  <c r="L207" i="37" s="1"/>
  <c r="E207" i="37"/>
  <c r="F205" i="37"/>
  <c r="L205" i="37" s="1"/>
  <c r="E205" i="37"/>
  <c r="F204" i="37"/>
  <c r="L204" i="37" s="1"/>
  <c r="E204" i="37"/>
  <c r="F203" i="37"/>
  <c r="L203" i="37" s="1"/>
  <c r="E203" i="37"/>
  <c r="F202" i="37"/>
  <c r="L202" i="37" s="1"/>
  <c r="E202" i="37"/>
  <c r="H200" i="37"/>
  <c r="F200" i="37"/>
  <c r="L200" i="37" s="1"/>
  <c r="E200" i="37"/>
  <c r="F199" i="37"/>
  <c r="K199" i="37" s="1"/>
  <c r="E199" i="37"/>
  <c r="F198" i="37"/>
  <c r="K198" i="37" s="1"/>
  <c r="E198" i="37"/>
  <c r="F196" i="37"/>
  <c r="L196" i="37" s="1"/>
  <c r="E196" i="37"/>
  <c r="F194" i="37"/>
  <c r="K194" i="37"/>
  <c r="E194" i="37"/>
  <c r="F192" i="37"/>
  <c r="L192" i="37" s="1"/>
  <c r="E192" i="37"/>
  <c r="F191" i="37"/>
  <c r="K191" i="37" s="1"/>
  <c r="E191" i="37"/>
  <c r="F190" i="37"/>
  <c r="L190" i="37"/>
  <c r="E190" i="37"/>
  <c r="F189" i="37"/>
  <c r="K189" i="37"/>
  <c r="E189" i="37"/>
  <c r="F188" i="37"/>
  <c r="K188" i="37" s="1"/>
  <c r="E188" i="37"/>
  <c r="F187" i="37"/>
  <c r="K187" i="37" s="1"/>
  <c r="E187" i="37"/>
  <c r="F186" i="37"/>
  <c r="K186" i="37" s="1"/>
  <c r="E186" i="37"/>
  <c r="F184" i="37"/>
  <c r="K184" i="37" s="1"/>
  <c r="E184" i="37"/>
  <c r="F183" i="37"/>
  <c r="L183" i="37" s="1"/>
  <c r="E183" i="37"/>
  <c r="F182" i="37"/>
  <c r="K182" i="37" s="1"/>
  <c r="E182" i="37"/>
  <c r="F180" i="37"/>
  <c r="L180" i="37" s="1"/>
  <c r="E180" i="37"/>
  <c r="F179" i="37"/>
  <c r="K179" i="37"/>
  <c r="E179" i="37"/>
  <c r="F178" i="37"/>
  <c r="K178" i="37"/>
  <c r="E178" i="37"/>
  <c r="F177" i="37"/>
  <c r="K177" i="37" s="1"/>
  <c r="E177" i="37"/>
  <c r="F176" i="37"/>
  <c r="L176" i="37" s="1"/>
  <c r="E176" i="37"/>
  <c r="F175" i="37"/>
  <c r="K175" i="37"/>
  <c r="E175" i="37"/>
  <c r="F174" i="37"/>
  <c r="L174" i="37"/>
  <c r="E174" i="37"/>
  <c r="F172" i="37"/>
  <c r="K172" i="37" s="1"/>
  <c r="E172" i="37"/>
  <c r="F170" i="37"/>
  <c r="L170" i="37" s="1"/>
  <c r="E170" i="37"/>
  <c r="F169" i="37"/>
  <c r="L169" i="37" s="1"/>
  <c r="E169" i="37"/>
  <c r="F167" i="37"/>
  <c r="K167" i="37"/>
  <c r="E167" i="37"/>
  <c r="F166" i="37"/>
  <c r="K166" i="37" s="1"/>
  <c r="E166" i="37"/>
  <c r="F165" i="37"/>
  <c r="L165" i="37" s="1"/>
  <c r="E165" i="37"/>
  <c r="F163" i="37"/>
  <c r="K163" i="37" s="1"/>
  <c r="E163" i="37"/>
  <c r="F162" i="37"/>
  <c r="L162" i="37"/>
  <c r="E162" i="37"/>
  <c r="F161" i="37"/>
  <c r="K161" i="37" s="1"/>
  <c r="E161" i="37"/>
  <c r="F160" i="37"/>
  <c r="L160" i="37" s="1"/>
  <c r="E160" i="37"/>
  <c r="F159" i="37"/>
  <c r="K159" i="37" s="1"/>
  <c r="E159" i="37"/>
  <c r="F158" i="37"/>
  <c r="L158" i="37" s="1"/>
  <c r="K158" i="37"/>
  <c r="E158" i="37"/>
  <c r="F157" i="37"/>
  <c r="L157" i="37" s="1"/>
  <c r="E157" i="37"/>
  <c r="F156" i="37"/>
  <c r="K156" i="37" s="1"/>
  <c r="L156" i="37"/>
  <c r="E156" i="37"/>
  <c r="F155" i="37"/>
  <c r="L155" i="37" s="1"/>
  <c r="E155" i="37"/>
  <c r="F154" i="37"/>
  <c r="L154" i="37" s="1"/>
  <c r="E154" i="37"/>
  <c r="F153" i="37"/>
  <c r="K153" i="37" s="1"/>
  <c r="E153" i="37"/>
  <c r="F150" i="37"/>
  <c r="L150" i="37"/>
  <c r="E150" i="37"/>
  <c r="F148" i="37"/>
  <c r="K148" i="37" s="1"/>
  <c r="E148" i="37"/>
  <c r="F147" i="37"/>
  <c r="K147" i="37" s="1"/>
  <c r="E147" i="37"/>
  <c r="F146" i="37"/>
  <c r="K146" i="37" s="1"/>
  <c r="E146" i="37"/>
  <c r="F145" i="37"/>
  <c r="L145" i="37" s="1"/>
  <c r="E145" i="37"/>
  <c r="F144" i="37"/>
  <c r="K144" i="37" s="1"/>
  <c r="E144" i="37"/>
  <c r="F143" i="37"/>
  <c r="L143" i="37"/>
  <c r="E143" i="37"/>
  <c r="F142" i="37"/>
  <c r="K142" i="37" s="1"/>
  <c r="E142" i="37"/>
  <c r="F141" i="37"/>
  <c r="L141" i="37" s="1"/>
  <c r="E141" i="37"/>
  <c r="L139" i="37"/>
  <c r="K139" i="37"/>
  <c r="E139" i="37"/>
  <c r="L138" i="37"/>
  <c r="K138" i="37"/>
  <c r="E138" i="37"/>
  <c r="L137" i="37"/>
  <c r="K137" i="37"/>
  <c r="E137" i="37"/>
  <c r="L136" i="37"/>
  <c r="K136" i="37"/>
  <c r="E136" i="37"/>
  <c r="F135" i="37"/>
  <c r="L135" i="37"/>
  <c r="E135" i="37"/>
  <c r="F134" i="37"/>
  <c r="K134" i="37" s="1"/>
  <c r="E134" i="37"/>
  <c r="F133" i="37"/>
  <c r="L133" i="37" s="1"/>
  <c r="K133" i="37"/>
  <c r="E133" i="37"/>
  <c r="F132" i="37"/>
  <c r="K132" i="37" s="1"/>
  <c r="E132" i="37"/>
  <c r="F131" i="37"/>
  <c r="L131" i="37" s="1"/>
  <c r="E131" i="37"/>
  <c r="F129" i="37"/>
  <c r="K129" i="37"/>
  <c r="E129" i="37"/>
  <c r="F128" i="37"/>
  <c r="L128" i="37" s="1"/>
  <c r="E128" i="37"/>
  <c r="F127" i="37"/>
  <c r="L127" i="37" s="1"/>
  <c r="E127" i="37"/>
  <c r="F126" i="37"/>
  <c r="L126" i="37"/>
  <c r="E126" i="37"/>
  <c r="F125" i="37"/>
  <c r="K125" i="37" s="1"/>
  <c r="E125" i="37"/>
  <c r="F122" i="37"/>
  <c r="K122" i="37" s="1"/>
  <c r="E122" i="37"/>
  <c r="F121" i="37"/>
  <c r="K121" i="37" s="1"/>
  <c r="E121" i="37"/>
  <c r="F115" i="37"/>
  <c r="L115" i="37" s="1"/>
  <c r="E115" i="37"/>
  <c r="F113" i="37"/>
  <c r="K113" i="37" s="1"/>
  <c r="E113" i="37"/>
  <c r="F112" i="37"/>
  <c r="L112" i="37" s="1"/>
  <c r="E112" i="37"/>
  <c r="F111" i="37"/>
  <c r="K111" i="37"/>
  <c r="E111" i="37"/>
  <c r="F110" i="37"/>
  <c r="L110" i="37" s="1"/>
  <c r="E110" i="37"/>
  <c r="F109" i="37"/>
  <c r="K109" i="37"/>
  <c r="E109" i="37"/>
  <c r="F108" i="37"/>
  <c r="L108" i="37" s="1"/>
  <c r="E108" i="37"/>
  <c r="F107" i="37"/>
  <c r="K107" i="37" s="1"/>
  <c r="E107" i="37"/>
  <c r="F104" i="37"/>
  <c r="L104" i="37" s="1"/>
  <c r="E104" i="37"/>
  <c r="F103" i="37"/>
  <c r="K103" i="37"/>
  <c r="E103" i="37"/>
  <c r="F102" i="37"/>
  <c r="L102" i="37" s="1"/>
  <c r="E102" i="37"/>
  <c r="F101" i="37"/>
  <c r="L101" i="37" s="1"/>
  <c r="E101" i="37"/>
  <c r="F100" i="37"/>
  <c r="L100" i="37" s="1"/>
  <c r="E100" i="37"/>
  <c r="F99" i="37"/>
  <c r="K99" i="37" s="1"/>
  <c r="E99" i="37"/>
  <c r="F98" i="37"/>
  <c r="K98" i="37" s="1"/>
  <c r="E98" i="37"/>
  <c r="F97" i="37"/>
  <c r="L97" i="37" s="1"/>
  <c r="K97" i="37"/>
  <c r="E97" i="37"/>
  <c r="F95" i="37"/>
  <c r="L95" i="37" s="1"/>
  <c r="E95" i="37"/>
  <c r="F90" i="37"/>
  <c r="K90" i="37" s="1"/>
  <c r="E90" i="37"/>
  <c r="F89" i="37"/>
  <c r="L89" i="37" s="1"/>
  <c r="E89" i="37"/>
  <c r="L88" i="37"/>
  <c r="K88" i="37"/>
  <c r="E88" i="37"/>
  <c r="F86" i="37"/>
  <c r="L86" i="37" s="1"/>
  <c r="E86" i="37"/>
  <c r="F85" i="37"/>
  <c r="L85" i="37" s="1"/>
  <c r="E85" i="37"/>
  <c r="L84" i="37"/>
  <c r="K84" i="37"/>
  <c r="E84" i="37"/>
  <c r="L83" i="37"/>
  <c r="K83" i="37"/>
  <c r="F82" i="37"/>
  <c r="K82" i="37" s="1"/>
  <c r="E82" i="37"/>
  <c r="F81" i="37"/>
  <c r="L81" i="37" s="1"/>
  <c r="E81" i="37"/>
  <c r="F80" i="37"/>
  <c r="K80" i="37"/>
  <c r="E80" i="37"/>
  <c r="L78" i="37"/>
  <c r="K78" i="37"/>
  <c r="F77" i="37"/>
  <c r="K77" i="37" s="1"/>
  <c r="E77" i="37"/>
  <c r="F76" i="37"/>
  <c r="L76" i="37" s="1"/>
  <c r="E76" i="37"/>
  <c r="F75" i="37"/>
  <c r="K75" i="37" s="1"/>
  <c r="E75" i="37"/>
  <c r="L73" i="37"/>
  <c r="K73" i="37"/>
  <c r="E73" i="37"/>
  <c r="F72" i="37"/>
  <c r="L72" i="37" s="1"/>
  <c r="E72" i="37"/>
  <c r="F71" i="37"/>
  <c r="L71" i="37" s="1"/>
  <c r="E71" i="37"/>
  <c r="F67" i="37"/>
  <c r="L67" i="37" s="1"/>
  <c r="E67" i="37"/>
  <c r="L66" i="37"/>
  <c r="K66" i="37"/>
  <c r="C66" i="37"/>
  <c r="F65" i="37"/>
  <c r="L65" i="37" s="1"/>
  <c r="E65" i="37"/>
  <c r="F64" i="37"/>
  <c r="K64" i="37"/>
  <c r="E64" i="37"/>
  <c r="F63" i="37"/>
  <c r="L63" i="37" s="1"/>
  <c r="E63" i="37"/>
  <c r="L62" i="37"/>
  <c r="K62" i="37"/>
  <c r="E62" i="37"/>
  <c r="F61" i="37"/>
  <c r="K61" i="37" s="1"/>
  <c r="E61" i="37"/>
  <c r="F59" i="37"/>
  <c r="K59" i="37" s="1"/>
  <c r="E59" i="37"/>
  <c r="F58" i="37"/>
  <c r="K58" i="37" s="1"/>
  <c r="E58" i="37"/>
  <c r="F57" i="37"/>
  <c r="K57" i="37"/>
  <c r="E57" i="37"/>
  <c r="F56" i="37"/>
  <c r="L56" i="37" s="1"/>
  <c r="E56" i="37"/>
  <c r="F55" i="37"/>
  <c r="L55" i="37" s="1"/>
  <c r="E55" i="37"/>
  <c r="F54" i="37"/>
  <c r="K54" i="37" s="1"/>
  <c r="E54" i="37"/>
  <c r="L53" i="37"/>
  <c r="K53" i="37"/>
  <c r="E53" i="37"/>
  <c r="L52" i="37"/>
  <c r="K52" i="37"/>
  <c r="L51" i="37"/>
  <c r="K51" i="37"/>
  <c r="F50" i="37"/>
  <c r="K50" i="37" s="1"/>
  <c r="E50" i="37"/>
  <c r="F49" i="37"/>
  <c r="K49" i="37" s="1"/>
  <c r="E49" i="37"/>
  <c r="F48" i="37"/>
  <c r="K48" i="37" s="1"/>
  <c r="E48" i="37"/>
  <c r="F47" i="37"/>
  <c r="L47" i="37"/>
  <c r="E47" i="37"/>
  <c r="F46" i="37"/>
  <c r="K46" i="37" s="1"/>
  <c r="E46" i="37"/>
  <c r="L45" i="37"/>
  <c r="K45" i="37"/>
  <c r="E45" i="37"/>
  <c r="F44" i="37"/>
  <c r="K44" i="37" s="1"/>
  <c r="E44" i="37"/>
  <c r="F43" i="37"/>
  <c r="L43" i="37"/>
  <c r="E43" i="37"/>
  <c r="F36" i="37"/>
  <c r="L36" i="37" s="1"/>
  <c r="E36" i="37"/>
  <c r="F35" i="37"/>
  <c r="L35" i="37" s="1"/>
  <c r="E35" i="37"/>
  <c r="C34" i="37"/>
  <c r="L33" i="37"/>
  <c r="K33" i="37"/>
  <c r="L32" i="37"/>
  <c r="K32" i="37"/>
  <c r="F28" i="37"/>
  <c r="L28" i="37" s="1"/>
  <c r="E28" i="37"/>
  <c r="F27" i="37"/>
  <c r="K27" i="37" s="1"/>
  <c r="E27" i="37"/>
  <c r="F26" i="37"/>
  <c r="L26" i="37"/>
  <c r="E26" i="37"/>
  <c r="F25" i="37"/>
  <c r="K25" i="37" s="1"/>
  <c r="E25" i="37"/>
  <c r="F24" i="37"/>
  <c r="L24" i="37"/>
  <c r="E24" i="37"/>
  <c r="F23" i="37"/>
  <c r="K23" i="37" s="1"/>
  <c r="E23" i="37"/>
  <c r="F22" i="37"/>
  <c r="L22" i="37"/>
  <c r="E22" i="37"/>
  <c r="L21" i="37"/>
  <c r="K21" i="37"/>
  <c r="E21" i="37"/>
  <c r="L20" i="37"/>
  <c r="K20" i="37"/>
  <c r="L19" i="37"/>
  <c r="K19" i="37"/>
  <c r="L18" i="37"/>
  <c r="K18" i="37"/>
  <c r="L12" i="37"/>
  <c r="K12" i="37"/>
  <c r="E12" i="37"/>
  <c r="F11" i="37"/>
  <c r="L11" i="37" s="1"/>
  <c r="E11" i="37"/>
  <c r="F10" i="37"/>
  <c r="K10" i="37" s="1"/>
  <c r="E10" i="37"/>
  <c r="F9" i="37"/>
  <c r="L9" i="37" s="1"/>
  <c r="E9" i="37"/>
  <c r="L8" i="37"/>
  <c r="K8" i="37"/>
  <c r="L7" i="37"/>
  <c r="K7" i="37"/>
  <c r="E7" i="37"/>
  <c r="F6" i="37"/>
  <c r="K6" i="37" s="1"/>
  <c r="E6" i="37"/>
  <c r="L64" i="37"/>
  <c r="L121" i="37"/>
  <c r="L188" i="37"/>
  <c r="L166" i="37"/>
  <c r="K200" i="37"/>
  <c r="K67" i="37"/>
  <c r="L82" i="37"/>
  <c r="K165" i="37"/>
  <c r="K196" i="37"/>
  <c r="L57" i="37"/>
  <c r="K63" i="37"/>
  <c r="K100" i="37"/>
  <c r="L111" i="37"/>
  <c r="K126" i="37"/>
  <c r="L167" i="37"/>
  <c r="L44" i="37"/>
  <c r="K85" i="37"/>
  <c r="L98" i="37"/>
  <c r="K81" i="37"/>
  <c r="L147" i="37"/>
  <c r="L178" i="37"/>
  <c r="K36" i="37"/>
  <c r="L80" i="37"/>
  <c r="L90" i="37"/>
  <c r="L103" i="37"/>
  <c r="K128" i="37"/>
  <c r="L129" i="37"/>
  <c r="K143" i="37"/>
  <c r="L144" i="37"/>
  <c r="K154" i="37"/>
  <c r="K162" i="37"/>
  <c r="K174" i="37"/>
  <c r="L175" i="37"/>
  <c r="K183" i="37"/>
  <c r="L194" i="37"/>
  <c r="K135" i="37"/>
  <c r="L142" i="37"/>
  <c r="K150" i="37"/>
  <c r="K170" i="37"/>
  <c r="L172" i="37"/>
  <c r="K190" i="37"/>
  <c r="K203" i="37"/>
  <c r="K208" i="37"/>
  <c r="K212" i="37"/>
  <c r="L109" i="37"/>
  <c r="L134" i="37"/>
  <c r="L159" i="37"/>
  <c r="L179" i="37"/>
  <c r="L189" i="37"/>
  <c r="L10" i="37"/>
  <c r="L23" i="37"/>
  <c r="L25" i="37"/>
  <c r="L27" i="37"/>
  <c r="L48" i="37"/>
  <c r="L50" i="37"/>
  <c r="L75" i="37"/>
  <c r="K202" i="37"/>
  <c r="K204" i="37"/>
  <c r="K207" i="37"/>
  <c r="K209" i="37"/>
  <c r="K211" i="37"/>
  <c r="K213" i="37"/>
  <c r="K86" i="37"/>
  <c r="L6" i="37"/>
  <c r="K9" i="37"/>
  <c r="K22" i="37"/>
  <c r="K24" i="37"/>
  <c r="K26" i="37"/>
  <c r="K28" i="37"/>
  <c r="K47" i="37"/>
  <c r="L54" i="37"/>
  <c r="L58" i="37"/>
  <c r="K76" i="37"/>
  <c r="K35" i="37"/>
  <c r="K43" i="37"/>
  <c r="K71" i="37"/>
  <c r="C26" i="29"/>
  <c r="C29" i="29"/>
  <c r="D29" i="29"/>
  <c r="C32" i="29"/>
  <c r="C42" i="29" s="1"/>
  <c r="C35" i="29"/>
  <c r="C40" i="29"/>
  <c r="C34" i="29"/>
  <c r="D34" i="29"/>
  <c r="E34" i="29" s="1"/>
  <c r="F34" i="29" s="1"/>
  <c r="C45" i="29"/>
  <c r="D45" i="29" s="1"/>
  <c r="E45" i="29" s="1"/>
  <c r="F45" i="29" s="1"/>
  <c r="C41" i="29"/>
  <c r="D41" i="29"/>
  <c r="E41" i="29" s="1"/>
  <c r="F41" i="29" s="1"/>
  <c r="C27" i="25"/>
  <c r="M23" i="25"/>
  <c r="K23" i="25"/>
  <c r="J23" i="25"/>
  <c r="H23" i="25"/>
  <c r="G23" i="25"/>
  <c r="G21" i="25"/>
  <c r="G19" i="25"/>
  <c r="G17" i="25"/>
  <c r="E16" i="25"/>
  <c r="E15" i="25"/>
  <c r="H15" i="25" s="1"/>
  <c r="B14" i="25"/>
  <c r="G13" i="25"/>
  <c r="E12" i="25"/>
  <c r="E11" i="25"/>
  <c r="E10" i="25"/>
  <c r="B10" i="25"/>
  <c r="M21" i="25" s="1"/>
  <c r="B9" i="25"/>
  <c r="L16" i="25"/>
  <c r="G8" i="25"/>
  <c r="B8" i="25"/>
  <c r="K19" i="25" s="1"/>
  <c r="G7" i="25"/>
  <c r="B7" i="25"/>
  <c r="C34" i="25" s="1"/>
  <c r="G6" i="25"/>
  <c r="B6" i="25"/>
  <c r="C30" i="25" s="1"/>
  <c r="K5" i="25"/>
  <c r="G5" i="25"/>
  <c r="B5" i="25"/>
  <c r="C29" i="25" s="1"/>
  <c r="M54" i="7"/>
  <c r="L54" i="7"/>
  <c r="K54" i="7"/>
  <c r="J54" i="7"/>
  <c r="I54" i="7"/>
  <c r="G54" i="7"/>
  <c r="D54" i="7"/>
  <c r="H54" i="7"/>
  <c r="M53" i="7"/>
  <c r="L53" i="7"/>
  <c r="K53" i="7"/>
  <c r="J53" i="7"/>
  <c r="H53" i="7"/>
  <c r="H55" i="7" s="1"/>
  <c r="G53" i="7"/>
  <c r="D53" i="7"/>
  <c r="I53" i="7"/>
  <c r="M52" i="7"/>
  <c r="L52" i="7"/>
  <c r="K52" i="7"/>
  <c r="J52" i="7"/>
  <c r="I52" i="7"/>
  <c r="G52" i="7"/>
  <c r="D52" i="7"/>
  <c r="H52" i="7"/>
  <c r="M51" i="7"/>
  <c r="M55" i="7" s="1"/>
  <c r="L51" i="7"/>
  <c r="K51" i="7"/>
  <c r="K55" i="7" s="1"/>
  <c r="J51" i="7"/>
  <c r="I51" i="7"/>
  <c r="I55" i="7" s="1"/>
  <c r="G51" i="7"/>
  <c r="D51" i="7"/>
  <c r="H51" i="7"/>
  <c r="M48" i="7"/>
  <c r="L48" i="7"/>
  <c r="K48" i="7"/>
  <c r="J48" i="7"/>
  <c r="I48" i="7"/>
  <c r="I49" i="7" s="1"/>
  <c r="G48" i="7"/>
  <c r="D48" i="7"/>
  <c r="H48" i="7"/>
  <c r="M47" i="7"/>
  <c r="M49" i="7" s="1"/>
  <c r="L47" i="7"/>
  <c r="K47" i="7"/>
  <c r="K49" i="7" s="1"/>
  <c r="J47" i="7"/>
  <c r="H47" i="7"/>
  <c r="H49" i="7" s="1"/>
  <c r="G47" i="7"/>
  <c r="D47" i="7"/>
  <c r="I47" i="7"/>
  <c r="M45" i="7"/>
  <c r="L45" i="7"/>
  <c r="K45" i="7"/>
  <c r="J45" i="7"/>
  <c r="I45" i="7"/>
  <c r="N45" i="7" s="1"/>
  <c r="H45" i="7"/>
  <c r="G45" i="7"/>
  <c r="G41" i="7"/>
  <c r="M40" i="7"/>
  <c r="L40" i="7"/>
  <c r="K40" i="7"/>
  <c r="J40" i="7"/>
  <c r="I40" i="7"/>
  <c r="E40" i="7"/>
  <c r="H40" i="7" s="1"/>
  <c r="M39" i="7"/>
  <c r="L39" i="7"/>
  <c r="K39" i="7"/>
  <c r="J39" i="7"/>
  <c r="I39" i="7"/>
  <c r="I41" i="7" s="1"/>
  <c r="E39" i="7"/>
  <c r="H39" i="7" s="1"/>
  <c r="M38" i="7"/>
  <c r="L38" i="7"/>
  <c r="K38" i="7"/>
  <c r="J38" i="7"/>
  <c r="I38" i="7"/>
  <c r="H38" i="7"/>
  <c r="M37" i="7"/>
  <c r="L37" i="7"/>
  <c r="K37" i="7"/>
  <c r="K41" i="7" s="1"/>
  <c r="J37" i="7"/>
  <c r="I37" i="7"/>
  <c r="H37" i="7"/>
  <c r="M34" i="7"/>
  <c r="L34" i="7"/>
  <c r="K34" i="7"/>
  <c r="J34" i="7"/>
  <c r="I34" i="7"/>
  <c r="H34" i="7"/>
  <c r="G34" i="7"/>
  <c r="M33" i="7"/>
  <c r="L33" i="7"/>
  <c r="K33" i="7"/>
  <c r="J33" i="7"/>
  <c r="I33" i="7"/>
  <c r="H33" i="7"/>
  <c r="G33" i="7"/>
  <c r="M32" i="7"/>
  <c r="L32" i="7"/>
  <c r="K32" i="7"/>
  <c r="J32" i="7"/>
  <c r="I32" i="7"/>
  <c r="H32" i="7"/>
  <c r="G32" i="7"/>
  <c r="M31" i="7"/>
  <c r="L31" i="7"/>
  <c r="K31" i="7"/>
  <c r="J31" i="7"/>
  <c r="I31" i="7"/>
  <c r="H31" i="7"/>
  <c r="G31" i="7"/>
  <c r="M30" i="7"/>
  <c r="L30" i="7"/>
  <c r="K30" i="7"/>
  <c r="J30" i="7"/>
  <c r="I30" i="7"/>
  <c r="H30" i="7"/>
  <c r="G30" i="7"/>
  <c r="M29" i="7"/>
  <c r="L29" i="7"/>
  <c r="K29" i="7"/>
  <c r="J29" i="7"/>
  <c r="I29" i="7"/>
  <c r="H29" i="7"/>
  <c r="G29" i="7"/>
  <c r="M28" i="7"/>
  <c r="L28" i="7"/>
  <c r="K28" i="7"/>
  <c r="J28" i="7"/>
  <c r="I28" i="7"/>
  <c r="H28" i="7"/>
  <c r="G28" i="7"/>
  <c r="M27" i="7"/>
  <c r="L27" i="7"/>
  <c r="K27" i="7"/>
  <c r="J27" i="7"/>
  <c r="I27" i="7"/>
  <c r="H27" i="7"/>
  <c r="G27" i="7"/>
  <c r="M26" i="7"/>
  <c r="L26" i="7"/>
  <c r="K26" i="7"/>
  <c r="J26" i="7"/>
  <c r="I26" i="7"/>
  <c r="I35" i="7" s="1"/>
  <c r="H26" i="7"/>
  <c r="G26" i="7"/>
  <c r="M25" i="7"/>
  <c r="L25" i="7"/>
  <c r="K25" i="7"/>
  <c r="J25" i="7"/>
  <c r="I25" i="7"/>
  <c r="H25" i="7"/>
  <c r="G25" i="7"/>
  <c r="M24" i="7"/>
  <c r="L24" i="7"/>
  <c r="K24" i="7"/>
  <c r="J24" i="7"/>
  <c r="I24" i="7"/>
  <c r="H24" i="7"/>
  <c r="G24" i="7"/>
  <c r="M23" i="7"/>
  <c r="L23" i="7"/>
  <c r="K23" i="7"/>
  <c r="J23" i="7"/>
  <c r="I23" i="7"/>
  <c r="H23" i="7"/>
  <c r="G23" i="7"/>
  <c r="M22" i="7"/>
  <c r="L22" i="7"/>
  <c r="K22" i="7"/>
  <c r="J22" i="7"/>
  <c r="I22" i="7"/>
  <c r="H22" i="7"/>
  <c r="G22" i="7"/>
  <c r="M21" i="7"/>
  <c r="L21" i="7"/>
  <c r="K21" i="7"/>
  <c r="J21" i="7"/>
  <c r="I21" i="7"/>
  <c r="H21" i="7"/>
  <c r="G21" i="7"/>
  <c r="M20" i="7"/>
  <c r="L20" i="7"/>
  <c r="K20" i="7"/>
  <c r="J20" i="7"/>
  <c r="I20" i="7"/>
  <c r="H20" i="7"/>
  <c r="G20" i="7"/>
  <c r="M19" i="7"/>
  <c r="L19" i="7"/>
  <c r="L35" i="7" s="1"/>
  <c r="K19" i="7"/>
  <c r="J19" i="7"/>
  <c r="I19" i="7"/>
  <c r="H19" i="7"/>
  <c r="G19" i="7"/>
  <c r="M16" i="7"/>
  <c r="L16" i="7"/>
  <c r="K16" i="7"/>
  <c r="J16" i="7"/>
  <c r="I16" i="7"/>
  <c r="H16" i="7"/>
  <c r="G16" i="7"/>
  <c r="M15" i="7"/>
  <c r="L15" i="7"/>
  <c r="K15" i="7"/>
  <c r="J15" i="7"/>
  <c r="I15" i="7"/>
  <c r="H15" i="7"/>
  <c r="G15" i="7"/>
  <c r="M14" i="7"/>
  <c r="L14" i="7"/>
  <c r="K14" i="7"/>
  <c r="J14" i="7"/>
  <c r="I14" i="7"/>
  <c r="I17" i="7" s="1"/>
  <c r="H14" i="7"/>
  <c r="G14" i="7"/>
  <c r="M13" i="7"/>
  <c r="L13" i="7"/>
  <c r="K13" i="7"/>
  <c r="J13" i="7"/>
  <c r="I13" i="7"/>
  <c r="H13" i="7"/>
  <c r="H17" i="7" s="1"/>
  <c r="G13" i="7"/>
  <c r="M12" i="7"/>
  <c r="L12" i="7"/>
  <c r="K12" i="7"/>
  <c r="J12" i="7"/>
  <c r="I12" i="7"/>
  <c r="H12" i="7"/>
  <c r="G12" i="7"/>
  <c r="M11" i="7"/>
  <c r="L11" i="7"/>
  <c r="K11" i="7"/>
  <c r="J11" i="7"/>
  <c r="I11" i="7"/>
  <c r="H11" i="7"/>
  <c r="G11" i="7"/>
  <c r="C7" i="1"/>
  <c r="D7" i="1" s="1"/>
  <c r="B7" i="1"/>
  <c r="D6" i="1"/>
  <c r="D5" i="1"/>
  <c r="G49" i="7"/>
  <c r="J5" i="25"/>
  <c r="J6" i="25"/>
  <c r="L17" i="25"/>
  <c r="J41" i="7"/>
  <c r="L5" i="25"/>
  <c r="M5" i="25"/>
  <c r="L7" i="25"/>
  <c r="L21" i="25"/>
  <c r="J49" i="7"/>
  <c r="L41" i="7"/>
  <c r="L6" i="25"/>
  <c r="L8" i="25"/>
  <c r="M17" i="7"/>
  <c r="L49" i="7"/>
  <c r="G55" i="7"/>
  <c r="L55" i="7"/>
  <c r="M16" i="25"/>
  <c r="L19" i="25"/>
  <c r="K8" i="25"/>
  <c r="J11" i="25"/>
  <c r="H13" i="25"/>
  <c r="J16" i="25"/>
  <c r="K17" i="25"/>
  <c r="C28" i="25"/>
  <c r="C35" i="25"/>
  <c r="C40" i="25"/>
  <c r="J13" i="25"/>
  <c r="H21" i="25"/>
  <c r="C31" i="25"/>
  <c r="C36" i="25"/>
  <c r="K6" i="25"/>
  <c r="H8" i="25"/>
  <c r="J12" i="25"/>
  <c r="K13" i="25"/>
  <c r="J15" i="25"/>
  <c r="H17" i="25"/>
  <c r="C32" i="25"/>
  <c r="C37" i="25"/>
  <c r="H5" i="25"/>
  <c r="H6" i="25"/>
  <c r="H7" i="25"/>
  <c r="M7" i="25"/>
  <c r="L13" i="25"/>
  <c r="J17" i="25"/>
  <c r="H19" i="25"/>
  <c r="J21" i="25"/>
  <c r="C33" i="25"/>
  <c r="G35" i="7"/>
  <c r="J55" i="7"/>
  <c r="K10" i="25"/>
  <c r="K12" i="25"/>
  <c r="G12" i="25"/>
  <c r="I15" i="25"/>
  <c r="G15" i="25"/>
  <c r="G44" i="7"/>
  <c r="K11" i="25"/>
  <c r="G11" i="25"/>
  <c r="K16" i="25"/>
  <c r="G16" i="25"/>
  <c r="J7" i="25"/>
  <c r="J8" i="25"/>
  <c r="H11" i="25"/>
  <c r="L11" i="25"/>
  <c r="H12" i="25"/>
  <c r="L12" i="25"/>
  <c r="L15" i="25"/>
  <c r="H16" i="25"/>
  <c r="I17" i="25"/>
  <c r="J19" i="25"/>
  <c r="K21" i="25"/>
  <c r="M12" i="25"/>
  <c r="D42" i="29" l="1"/>
  <c r="E42" i="29" s="1"/>
  <c r="F42" i="29" s="1"/>
  <c r="N49" i="7"/>
  <c r="M15" i="25"/>
  <c r="I11" i="25"/>
  <c r="K15" i="25"/>
  <c r="L163" i="37"/>
  <c r="L113" i="37"/>
  <c r="K110" i="37"/>
  <c r="L49" i="37"/>
  <c r="L59" i="37"/>
  <c r="K108" i="37"/>
  <c r="K155" i="37"/>
  <c r="K169" i="37"/>
  <c r="M35" i="7"/>
  <c r="M8" i="25"/>
  <c r="C33" i="29"/>
  <c r="D33" i="29" s="1"/>
  <c r="E33" i="29" s="1"/>
  <c r="F33" i="29" s="1"/>
  <c r="C44" i="29"/>
  <c r="D44" i="29" s="1"/>
  <c r="E44" i="29" s="1"/>
  <c r="F44" i="29" s="1"/>
  <c r="F59" i="29" s="1"/>
  <c r="D32" i="29"/>
  <c r="E32" i="29" s="1"/>
  <c r="F32" i="29" s="1"/>
  <c r="F56" i="29" s="1"/>
  <c r="K102" i="37"/>
  <c r="I58" i="7"/>
  <c r="M19" i="25"/>
  <c r="M13" i="25"/>
  <c r="C37" i="29"/>
  <c r="D37" i="29" s="1"/>
  <c r="E37" i="29" s="1"/>
  <c r="F37" i="29" s="1"/>
  <c r="C46" i="29"/>
  <c r="D46" i="29" s="1"/>
  <c r="E46" i="29" s="1"/>
  <c r="F46" i="29" s="1"/>
  <c r="L182" i="37"/>
  <c r="K192" i="37"/>
  <c r="G17" i="7"/>
  <c r="I7" i="25"/>
  <c r="I13" i="25"/>
  <c r="I12" i="25"/>
  <c r="I6" i="25"/>
  <c r="K7" i="25"/>
  <c r="C39" i="29"/>
  <c r="D39" i="29" s="1"/>
  <c r="C38" i="29"/>
  <c r="D38" i="29" s="1"/>
  <c r="L148" i="37"/>
  <c r="L184" i="37"/>
  <c r="K95" i="37"/>
  <c r="K115" i="37"/>
  <c r="M11" i="25"/>
  <c r="C38" i="25"/>
  <c r="I16" i="25"/>
  <c r="I21" i="25"/>
  <c r="I19" i="25"/>
  <c r="I5" i="25"/>
  <c r="K17" i="7"/>
  <c r="L17" i="7"/>
  <c r="L58" i="7" s="1"/>
  <c r="H35" i="7"/>
  <c r="H58" i="7" s="1"/>
  <c r="J35" i="7"/>
  <c r="C43" i="29"/>
  <c r="D43" i="29" s="1"/>
  <c r="C36" i="29"/>
  <c r="D36" i="29" s="1"/>
  <c r="M6" i="25"/>
  <c r="G58" i="7"/>
  <c r="M17" i="25"/>
  <c r="I8" i="25"/>
  <c r="D30" i="25" s="1"/>
  <c r="E30" i="25" s="1"/>
  <c r="H41" i="7"/>
  <c r="K24" i="25"/>
  <c r="C47" i="29"/>
  <c r="D47" i="29" s="1"/>
  <c r="E47" i="29" s="1"/>
  <c r="F47" i="29" s="1"/>
  <c r="F57" i="29" s="1"/>
  <c r="L161" i="37"/>
  <c r="K55" i="37"/>
  <c r="L177" i="37"/>
  <c r="L132" i="37"/>
  <c r="K157" i="37"/>
  <c r="D34" i="25"/>
  <c r="E34" i="25" s="1"/>
  <c r="D32" i="25"/>
  <c r="E32" i="25" s="1"/>
  <c r="D35" i="25"/>
  <c r="E35" i="25" s="1"/>
  <c r="J10" i="25"/>
  <c r="G10" i="25"/>
  <c r="G24" i="25" s="1"/>
  <c r="H10" i="25"/>
  <c r="D29" i="25" s="1"/>
  <c r="E29" i="25" s="1"/>
  <c r="M10" i="25"/>
  <c r="M24" i="25" s="1"/>
  <c r="J24" i="25"/>
  <c r="K35" i="7"/>
  <c r="K58" i="7" s="1"/>
  <c r="F54" i="29"/>
  <c r="F55" i="29"/>
  <c r="F53" i="29"/>
  <c r="F49" i="29"/>
  <c r="F48" i="29"/>
  <c r="F60" i="29"/>
  <c r="F50" i="29"/>
  <c r="D33" i="25"/>
  <c r="E33" i="25" s="1"/>
  <c r="N55" i="7"/>
  <c r="I10" i="25"/>
  <c r="L10" i="25"/>
  <c r="D37" i="25" s="1"/>
  <c r="E37" i="25" s="1"/>
  <c r="J17" i="7"/>
  <c r="N17" i="7" s="1"/>
  <c r="M41" i="7"/>
  <c r="D27" i="25"/>
  <c r="E27" i="25" s="1"/>
  <c r="C39" i="25"/>
  <c r="D39" i="25" s="1"/>
  <c r="E39" i="25" s="1"/>
  <c r="D40" i="29"/>
  <c r="E40" i="29" s="1"/>
  <c r="F40" i="29" s="1"/>
  <c r="F51" i="29" s="1"/>
  <c r="D35" i="29"/>
  <c r="E35" i="29" s="1"/>
  <c r="F35" i="29" s="1"/>
  <c r="E38" i="29"/>
  <c r="F38" i="29" s="1"/>
  <c r="E36" i="29"/>
  <c r="F36" i="29" s="1"/>
  <c r="L125" i="37"/>
  <c r="K65" i="37"/>
  <c r="K205" i="37"/>
  <c r="L107" i="37"/>
  <c r="L146" i="37"/>
  <c r="L187" i="37"/>
  <c r="K101" i="37"/>
  <c r="K104" i="37"/>
  <c r="L122" i="37"/>
  <c r="K127" i="37"/>
  <c r="K145" i="37"/>
  <c r="L186" i="37"/>
  <c r="L198" i="37"/>
  <c r="K214" i="37"/>
  <c r="G10" i="41"/>
  <c r="G18" i="41" s="1"/>
  <c r="L61" i="37"/>
  <c r="L77" i="37"/>
  <c r="L46" i="37"/>
  <c r="K180" i="37"/>
  <c r="K160" i="37"/>
  <c r="K141" i="37"/>
  <c r="K210" i="37"/>
  <c r="K176" i="37"/>
  <c r="K72" i="37"/>
  <c r="K11" i="37"/>
  <c r="K56" i="37"/>
  <c r="L99" i="37"/>
  <c r="L191" i="37"/>
  <c r="L153" i="37"/>
  <c r="K112" i="37"/>
  <c r="K89" i="37"/>
  <c r="L199" i="37"/>
  <c r="K131" i="37"/>
  <c r="I24" i="25" l="1"/>
  <c r="M58" i="7"/>
  <c r="E43" i="29"/>
  <c r="F43" i="29" s="1"/>
  <c r="F61" i="29" s="1"/>
  <c r="J58" i="7"/>
  <c r="N58" i="7" s="1"/>
  <c r="F58" i="29"/>
  <c r="E39" i="29"/>
  <c r="F39" i="29" s="1"/>
  <c r="N35" i="7"/>
  <c r="F52" i="29"/>
  <c r="C55" i="25"/>
  <c r="C54" i="25"/>
  <c r="L24" i="25"/>
  <c r="N41" i="7"/>
  <c r="D28" i="25"/>
  <c r="E28" i="25" s="1"/>
  <c r="C56" i="25" s="1"/>
  <c r="H24" i="25"/>
  <c r="C44" i="25"/>
  <c r="C45" i="25"/>
  <c r="C43" i="25"/>
  <c r="C50" i="25"/>
  <c r="C49" i="25"/>
  <c r="D40" i="25"/>
  <c r="E40" i="25" s="1"/>
  <c r="D31" i="25"/>
  <c r="E31" i="25" s="1"/>
  <c r="D38" i="25"/>
  <c r="E38" i="25" s="1"/>
  <c r="D36" i="25"/>
  <c r="E36" i="25" s="1"/>
  <c r="G20" i="41" l="1"/>
  <c r="C48" i="25"/>
  <c r="C46" i="25"/>
  <c r="C51" i="25"/>
  <c r="C53" i="25"/>
  <c r="C47" i="25"/>
  <c r="C52" i="25"/>
  <c r="G36" i="41" l="1"/>
  <c r="G37" i="41" s="1"/>
  <c r="G38"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5" authorId="0" shapeId="0" xr:uid="{00000000-0006-0000-0100-000001000000}">
      <text>
        <r>
          <rPr>
            <sz val="11"/>
            <color rgb="FF000000"/>
            <rFont val="Calibri"/>
            <family val="2"/>
          </rPr>
          <t>======
ID#AAAADI7Mmro
Patricia    (2019-07-12 20:19:11)
Sobre SM sin ST</t>
        </r>
      </text>
    </comment>
    <comment ref="C6" authorId="0" shapeId="0" xr:uid="{00000000-0006-0000-0100-000002000000}">
      <text>
        <r>
          <rPr>
            <sz val="11"/>
            <color rgb="FF000000"/>
            <rFont val="Calibri"/>
            <family val="2"/>
          </rPr>
          <t>======
ID#AAAADI7MmsU
Patricia    (2019-07-12 20:19:11)
Sobre SM sin ST</t>
        </r>
      </text>
    </comment>
    <comment ref="C7" authorId="0" shapeId="0" xr:uid="{00000000-0006-0000-0100-000003000000}">
      <text>
        <r>
          <rPr>
            <sz val="11"/>
            <color rgb="FF000000"/>
            <rFont val="Calibri"/>
            <family val="2"/>
          </rPr>
          <t>======
ID#AAAADI7Mmrs
Patricia    (2019-07-12 20:19:11)
Sobre SM sin ST</t>
        </r>
      </text>
    </comment>
    <comment ref="C8" authorId="0" shapeId="0" xr:uid="{00000000-0006-0000-0100-000004000000}">
      <text>
        <r>
          <rPr>
            <sz val="11"/>
            <color rgb="FF000000"/>
            <rFont val="Calibri"/>
            <family val="2"/>
          </rPr>
          <t>======
ID#AAAADI7Mmr4
Patricia    (2019-07-12 20:19:11)
Sobre SM sin ST</t>
        </r>
      </text>
    </comment>
    <comment ref="C10" authorId="0" shapeId="0" xr:uid="{00000000-0006-0000-0100-000005000000}">
      <text>
        <r>
          <rPr>
            <sz val="11"/>
            <color rgb="FF000000"/>
            <rFont val="Calibri"/>
            <family val="2"/>
          </rPr>
          <t>======
ID#AAAADI7MmsY
Patricia    (2019-07-12 20:19:11)
Sobre SM+ST</t>
        </r>
      </text>
    </comment>
    <comment ref="C11" authorId="0" shapeId="0" xr:uid="{00000000-0006-0000-0100-000006000000}">
      <text>
        <r>
          <rPr>
            <sz val="11"/>
            <color rgb="FF000000"/>
            <rFont val="Calibri"/>
            <family val="2"/>
          </rPr>
          <t>======
ID#AAAADI7Mmsk
Patricia    (2019-07-12 20:19:11)
Sobre SM sin ST</t>
        </r>
      </text>
    </comment>
    <comment ref="C12" authorId="0" shapeId="0" xr:uid="{00000000-0006-0000-0100-000007000000}">
      <text>
        <r>
          <rPr>
            <sz val="11"/>
            <color rgb="FF000000"/>
            <rFont val="Calibri"/>
            <family val="2"/>
          </rPr>
          <t>======
ID#AAAADI7Mmrw
Patricia    (2019-07-12 20:19:11)
Sobre SM+ST
(3 días/mes)
(36días/año)</t>
        </r>
      </text>
    </comment>
    <comment ref="C13" authorId="0" shapeId="0" xr:uid="{00000000-0006-0000-0100-000008000000}">
      <text>
        <r>
          <rPr>
            <sz val="11"/>
            <color rgb="FF000000"/>
            <rFont val="Calibri"/>
            <family val="2"/>
          </rPr>
          <t>======
ID#AAAADI7Mmso
Patricia    (2019-07-12 20:19:11)
Sobre SM+ST</t>
        </r>
      </text>
    </comment>
    <comment ref="C17" authorId="0" shapeId="0" xr:uid="{00000000-0006-0000-0100-000009000000}">
      <text>
        <r>
          <rPr>
            <sz val="11"/>
            <color rgb="FF000000"/>
            <rFont val="Calibri"/>
            <family val="2"/>
          </rPr>
          <t>======
ID#AAAADI7MmsE
Patricia    (2019-07-12 20:19:11)
Sobre SM sin ST</t>
        </r>
      </text>
    </comment>
    <comment ref="C19" authorId="0" shapeId="0" xr:uid="{00000000-0006-0000-0100-00000A000000}">
      <text>
        <r>
          <rPr>
            <sz val="11"/>
            <color rgb="FF000000"/>
            <rFont val="Calibri"/>
            <family val="2"/>
          </rPr>
          <t>======
ID#AAAADI7Mmrk
Patricia    (2019-07-12 20:19:11)
Sobre SM sin ST</t>
        </r>
      </text>
    </comment>
  </commentList>
</comments>
</file>

<file path=xl/sharedStrings.xml><?xml version="1.0" encoding="utf-8"?>
<sst xmlns="http://schemas.openxmlformats.org/spreadsheetml/2006/main" count="704" uniqueCount="463">
  <si>
    <t>CUADRO DE ÁREAS</t>
  </si>
  <si>
    <t>UN</t>
  </si>
  <si>
    <t>MÓDULO A- 
APÓYO ACADÉMICO</t>
  </si>
  <si>
    <t>MÓDULO B- 
LABORATORIOS</t>
  </si>
  <si>
    <t>TOTAL (M2)</t>
  </si>
  <si>
    <t>PRIMER PISO</t>
  </si>
  <si>
    <t>M</t>
  </si>
  <si>
    <t>SEGUNDO PISO</t>
  </si>
  <si>
    <t>ÁREA TOTAL CONTRUIDA</t>
  </si>
  <si>
    <t>M2</t>
  </si>
  <si>
    <t xml:space="preserve">Inspector de Obra </t>
  </si>
  <si>
    <t>DESCRIPCIÓN</t>
  </si>
  <si>
    <t>VR PARCIAL</t>
  </si>
  <si>
    <t>3.3</t>
  </si>
  <si>
    <t>Suministro, figuración, armado y fijación de acero fy = 60.000 psi d&gt;1/4"_vigas de enlace</t>
  </si>
  <si>
    <t>3.7</t>
  </si>
  <si>
    <t>Suministro, figuración, armado y fijación de acero fy = 60.000 psi d&gt;1/4"_pedestales</t>
  </si>
  <si>
    <t>3.9</t>
  </si>
  <si>
    <t>4.2.2</t>
  </si>
  <si>
    <t>Suministro, figuración, armado y fijación de acero fy = 60.000 psi d&gt;1/4"_Escalera</t>
  </si>
  <si>
    <t>4.4.2</t>
  </si>
  <si>
    <t>Suministro, figuración, armado y fijación de acero fy = 60.000 psi d&gt;1/4"_muro_rampas</t>
  </si>
  <si>
    <t>4.5.2</t>
  </si>
  <si>
    <t>MEMORIA DE CANTIDADES DE OBRA 
ESCUELA DE MADERA FACULTAD DE CIENCIAS AGRARIAS Y AGROINDUSTRIA "MÓDULO A"
UNIVERSIDAD TECNOLOGICA DE PEREIRA UTP</t>
  </si>
  <si>
    <t>FECHA: JUNIO DE 2018</t>
  </si>
  <si>
    <t>ITEM</t>
  </si>
  <si>
    <t>DESCRIPCION</t>
  </si>
  <si>
    <t>LONG ( M )</t>
  </si>
  <si>
    <t xml:space="preserve">CANTIDAD </t>
  </si>
  <si>
    <t>N/ELEM</t>
  </si>
  <si>
    <t>PESO ( KG/M)</t>
  </si>
  <si>
    <t>CANTIDAD TOTAL</t>
  </si>
  <si>
    <t>Ø</t>
  </si>
  <si>
    <t>1/4</t>
  </si>
  <si>
    <t>3/8</t>
  </si>
  <si>
    <t>1/2</t>
  </si>
  <si>
    <t>5/8</t>
  </si>
  <si>
    <t>3/4</t>
  </si>
  <si>
    <t>7/8</t>
  </si>
  <si>
    <t>1</t>
  </si>
  <si>
    <t>Z1</t>
  </si>
  <si>
    <t>Z2</t>
  </si>
  <si>
    <t>Z3</t>
  </si>
  <si>
    <t>Total</t>
  </si>
  <si>
    <t>VC1</t>
  </si>
  <si>
    <t>FLEJES</t>
  </si>
  <si>
    <t>VC2</t>
  </si>
  <si>
    <t>VC3</t>
  </si>
  <si>
    <t>VC4</t>
  </si>
  <si>
    <t>VC5</t>
  </si>
  <si>
    <t>Suministro, figuración, armado y fijación de acero fy = 60.000 psi d&gt;1/4"_muro_contención</t>
  </si>
  <si>
    <t>PEDESTAL EST. MADERA</t>
  </si>
  <si>
    <t>LOSA PISO M.E.S 5MM</t>
  </si>
  <si>
    <t>5mm</t>
  </si>
  <si>
    <t>ESCALERAS</t>
  </si>
  <si>
    <t>MURO CONTENCIÓN</t>
  </si>
  <si>
    <t>TOTAL REFUERZO MÓDULO B</t>
  </si>
  <si>
    <t>MODULO C
TALLER DE ASERRADO</t>
  </si>
  <si>
    <r>
      <t>Suministro, figuración, armado y fijación de acero fy = 60.000 psi d&gt;1/4" _</t>
    </r>
    <r>
      <rPr>
        <b/>
        <sz val="10"/>
        <color rgb="FF000000"/>
        <rFont val="Calibri"/>
        <family val="2"/>
      </rPr>
      <t>zapatas</t>
    </r>
  </si>
  <si>
    <t>Cant</t>
  </si>
  <si>
    <t>Cuadrilla A 1 Of + 4 Ay (jornal + prestaciones)</t>
  </si>
  <si>
    <t>VCM</t>
  </si>
  <si>
    <r>
      <t>Malla electrosoldada m-188  φ 5.00 mm c/.15m en ambos sentidos (incluye alambre negro, colocación y traslapo)._</t>
    </r>
    <r>
      <rPr>
        <b/>
        <sz val="10"/>
        <rFont val="Calibri"/>
        <family val="2"/>
      </rPr>
      <t>placa de contrapiso</t>
    </r>
  </si>
  <si>
    <t>Cuadrilla G 1 Of + 2 Ay (jornal + prestaciones)</t>
  </si>
  <si>
    <t>Cuadrilla E 1 Of + 1 Ay (jornal + prestaciones)</t>
  </si>
  <si>
    <t>Cuadrilla C 1 Of + 7 Ay (jornal + prestaciones)</t>
  </si>
  <si>
    <t>Cuadrilla D 2 Of + 4 Ay (jornal + prestaciones)</t>
  </si>
  <si>
    <t xml:space="preserve">ANALISIS DE MANO DE OBRA </t>
  </si>
  <si>
    <t>Ayudante</t>
  </si>
  <si>
    <t>Ayud.Practico</t>
  </si>
  <si>
    <t>Maestro</t>
  </si>
  <si>
    <t>Oficial</t>
  </si>
  <si>
    <t>Soldador</t>
  </si>
  <si>
    <t>Oficial Eléctrico</t>
  </si>
  <si>
    <t>Plomero</t>
  </si>
  <si>
    <t>SALARIO BASE</t>
  </si>
  <si>
    <t>PRESTACIONES</t>
  </si>
  <si>
    <t>Empresa</t>
  </si>
  <si>
    <t>Trabajador</t>
  </si>
  <si>
    <t>SMLV-2019</t>
  </si>
  <si>
    <t>SEGURIDAD SOCIAL</t>
  </si>
  <si>
    <t>SALARIO AY.PRACT.</t>
  </si>
  <si>
    <t>Salud</t>
  </si>
  <si>
    <t>SALARIO MAESTRO</t>
  </si>
  <si>
    <t>Pensión</t>
  </si>
  <si>
    <t>SALARIO OFICIAL</t>
  </si>
  <si>
    <t>Riesgos profesionales</t>
  </si>
  <si>
    <t>SALARIO SOLDADOR</t>
  </si>
  <si>
    <t>Caja de compensación familiar</t>
  </si>
  <si>
    <t>SALARIO OF.ELECT.</t>
  </si>
  <si>
    <t>PRESTACIONES SOCIALES</t>
  </si>
  <si>
    <t>SALARIO PLOMERO</t>
  </si>
  <si>
    <t>Prima</t>
  </si>
  <si>
    <t>SUBSIDIO TRANSP.</t>
  </si>
  <si>
    <t>Vacaciones</t>
  </si>
  <si>
    <t>Cesantías</t>
  </si>
  <si>
    <t>Interés sobre las cesantías</t>
  </si>
  <si>
    <t>SALARIO+SUBSIDIO</t>
  </si>
  <si>
    <t>APORTES PARAFISCALES</t>
  </si>
  <si>
    <t>ICBF</t>
  </si>
  <si>
    <t>Sena</t>
  </si>
  <si>
    <t>FIC (Fondo Industria de la Construcción)</t>
  </si>
  <si>
    <t>DOTACION</t>
  </si>
  <si>
    <t>Dotación personal/mes</t>
  </si>
  <si>
    <t>SEGURIDAD INDUSTRIAL</t>
  </si>
  <si>
    <t>Implementos de seguridad industrial/mes</t>
  </si>
  <si>
    <t>SUBSIDIO DE TRANSPORTE</t>
  </si>
  <si>
    <t>Subsidio de transporte</t>
  </si>
  <si>
    <t>TIPO DE SERVICIO</t>
  </si>
  <si>
    <t>VALOR MES</t>
  </si>
  <si>
    <t>VALOR 
MES + PREST</t>
  </si>
  <si>
    <r>
      <t xml:space="preserve">TOTAL M.O. 
DÍA + PREST
</t>
    </r>
    <r>
      <rPr>
        <b/>
        <sz val="8"/>
        <color rgb="FF000000"/>
        <rFont val="Calibri"/>
        <family val="2"/>
      </rPr>
      <t>(</t>
    </r>
    <r>
      <rPr>
        <b/>
        <sz val="9"/>
        <color rgb="FF000000"/>
        <rFont val="Calibri"/>
        <family val="2"/>
      </rPr>
      <t>24 dias laborados en el mes)</t>
    </r>
  </si>
  <si>
    <t>Ayudante Obra Civil</t>
  </si>
  <si>
    <t>Ayudante practico</t>
  </si>
  <si>
    <t>Ayudante eléctrico</t>
  </si>
  <si>
    <t>Oficial Mamposteria</t>
  </si>
  <si>
    <t>Oficial Muro Seco</t>
  </si>
  <si>
    <t>Oficial Obra Negra</t>
  </si>
  <si>
    <t>Oficial Obra Pisos y Enchapes</t>
  </si>
  <si>
    <t>Oficial Pintura</t>
  </si>
  <si>
    <t>Oficial Revoque</t>
  </si>
  <si>
    <t>CUADRILLAS (Descripción)</t>
  </si>
  <si>
    <t>VALOR  (Día)</t>
  </si>
  <si>
    <t>1 AYUDANTE</t>
  </si>
  <si>
    <t>2 AYUDANTES</t>
  </si>
  <si>
    <t>4 AYUDANTES</t>
  </si>
  <si>
    <t>1 OFICIAL</t>
  </si>
  <si>
    <t>1 OFICIAL + 1 AYUDANTE</t>
  </si>
  <si>
    <t>1 OFICIAL + 2 AYUDANTES</t>
  </si>
  <si>
    <t>1 OFICIAL + 4 AYUDANTES</t>
  </si>
  <si>
    <t>1 OFICIAL + 7 AYUDANTES</t>
  </si>
  <si>
    <t>2 OFICIALES + 4 AYUDANTES</t>
  </si>
  <si>
    <t>2 OFICIALES + 8 AYUDANTES</t>
  </si>
  <si>
    <t>6 OFICIALES + 4 AYUDANTES</t>
  </si>
  <si>
    <t>1 OF.ELECTRIC+ 1 AYUD.ELECTRIC</t>
  </si>
  <si>
    <t>1 OF.ELECTRIC+ 2 AYUD.ELECTRIC</t>
  </si>
  <si>
    <t>1 SOLDADOR+ 1 AYUD.PRACTICO</t>
  </si>
  <si>
    <t>Cuadrilla S (1Sold.+1Ay práctico) (jornal + prestaciones)</t>
  </si>
  <si>
    <t>Comisión topografía (topógrafo + Cadenero 1 + 2 Cadeneros 2)</t>
  </si>
  <si>
    <t>Cuadrilla F 6 Of + 4 Ay (jornal + prestaciones)</t>
  </si>
  <si>
    <t>Cuadrilla H 4 Ay (jornal + prestaciones)</t>
  </si>
  <si>
    <t>Cuadrilla J (1 Of eléctrico+1Ay eléctrico) (jornal + prestaciones)</t>
  </si>
  <si>
    <t>Cuadrilla K (1Of eléctrico+2Ay eléctricos) (jornal + prestaciones)</t>
  </si>
  <si>
    <t>Cuadrilla L 2 Of + 8 Ay (jornal + prestaciones)</t>
  </si>
  <si>
    <t>Cuadrilla M 1 Of + 3 Ay (jornal + prestaciones)</t>
  </si>
  <si>
    <t>Cuadrilla B 1 Min + 2 Ay (jornal + prestaciones)</t>
  </si>
  <si>
    <t>Profesional en salud ocupacional</t>
  </si>
  <si>
    <t>Topógrafo</t>
  </si>
  <si>
    <t>Operador de maquinaria</t>
  </si>
  <si>
    <t>Oficial pintor</t>
  </si>
  <si>
    <t>Oficial eléctrico</t>
  </si>
  <si>
    <t>Minero</t>
  </si>
  <si>
    <t>Maestro de obra</t>
  </si>
  <si>
    <t>Liniero cat 2</t>
  </si>
  <si>
    <t>Liniero cat 1</t>
  </si>
  <si>
    <t>Cadenero 2</t>
  </si>
  <si>
    <t>Cadenero 1</t>
  </si>
  <si>
    <t>Ayudante práctico</t>
  </si>
  <si>
    <t>SALARIO DIA</t>
  </si>
  <si>
    <t>SALARIO + PRESTACIONES</t>
  </si>
  <si>
    <t>PRESTACIONES Y APORTES</t>
  </si>
  <si>
    <t>SALARIO MENSUAL</t>
  </si>
  <si>
    <t>NOMBRE</t>
  </si>
  <si>
    <t>Examenes medicos de ingreso y egreso</t>
  </si>
  <si>
    <t>Dias festivos (18 al año)</t>
  </si>
  <si>
    <t>Comfamiliar</t>
  </si>
  <si>
    <t>I.C.B.F.</t>
  </si>
  <si>
    <t>Aportes FIC</t>
  </si>
  <si>
    <t>OTROS APORTES</t>
  </si>
  <si>
    <t>Certificado trabajo seguro en alturas</t>
  </si>
  <si>
    <t>Aportes régimen contributivo de salud</t>
  </si>
  <si>
    <t>Aporte riesgos profesionales A.R.P.</t>
  </si>
  <si>
    <t>Aportes régimen general de pensiones (I.V.M)</t>
  </si>
  <si>
    <t>Dotación</t>
  </si>
  <si>
    <t>Intereses cesantías</t>
  </si>
  <si>
    <t>PERSONAL TÉCNICO, OPERATIVO
Riesgo Clase V</t>
  </si>
  <si>
    <t>SALARIO &gt; 2 SMMLV</t>
  </si>
  <si>
    <t>SALARIO &lt;= 2 SMMLV</t>
  </si>
  <si>
    <t>Subsidio de Transporte (salario &lt;= 2 SMMLV)</t>
  </si>
  <si>
    <t>Salario Mínimo Mensual Legal Vigente año 2MAT,54917</t>
  </si>
  <si>
    <t>ANÁLISIS MANO DE OBRA</t>
  </si>
  <si>
    <t>Análisis Mano de Obra Gobernación de Risaralda</t>
  </si>
  <si>
    <t>ML</t>
  </si>
  <si>
    <t>UNID</t>
  </si>
  <si>
    <t>SUBTOTAL</t>
  </si>
  <si>
    <t>HERRAMIENTA MENOR</t>
  </si>
  <si>
    <t>UNIVERSIDAD TECNOLOGICA DE PEREIRA</t>
  </si>
  <si>
    <t>LISTADO DE PRECIOS Y MATERIALES ELECTRICOS</t>
  </si>
  <si>
    <t>INICIALES</t>
  </si>
  <si>
    <t>INICIALES *5%</t>
  </si>
  <si>
    <t>INFRAESTRUCTURA</t>
  </si>
  <si>
    <t xml:space="preserve">DETALLES </t>
  </si>
  <si>
    <t>VR UNIT</t>
  </si>
  <si>
    <t>Diferencia</t>
  </si>
  <si>
    <t>AVISO SALIDA</t>
  </si>
  <si>
    <t>CABLE DE COBRE No 10</t>
  </si>
  <si>
    <t>CABLE DE COBRE No 12</t>
  </si>
  <si>
    <t>CABLE DE COBRE No 14</t>
  </si>
  <si>
    <t>CAJA GALVANIZADA 2400</t>
  </si>
  <si>
    <t>CAJA GALVANIZADA 4000</t>
  </si>
  <si>
    <t>CAJA TIPO RAWELL 2X4</t>
  </si>
  <si>
    <t>INTERRUPTOR AUTOMATICO TERMOMAGNETICO T EN CAJA MOLDEADA  DE 3X50-60  A ICC 25 KA</t>
  </si>
  <si>
    <t xml:space="preserve">INTERRUPTOR DOBLE </t>
  </si>
  <si>
    <t>INTERRUPTOR TRIPLE</t>
  </si>
  <si>
    <t>INTERRUPTOR CONMUTABLE</t>
  </si>
  <si>
    <t>INTERRUPTOR TERMOMAGETICO ENCHUFABEL DE 15-50 A</t>
  </si>
  <si>
    <t>INTERRUPTOR TERMOMAGETICO ENCHUFABEL DE 2X20-50 A</t>
  </si>
  <si>
    <t>INTERRUPTOR TERMOMAGETICO ENCHUFABEL DE 3X20-50 A</t>
  </si>
  <si>
    <t>INTERRUPTOR AUTOMATICO TERMOMAGNETICO EN CAJA MOLDEDA  DE 3X 70A ICC 25 KA</t>
  </si>
  <si>
    <t>TRANSFRNCIA MANUAL TIPO SELECTOR DE 50 AMPERIOS</t>
  </si>
  <si>
    <t>BARRA DE COBRE DE  3"X 1/4* 50 CM</t>
  </si>
  <si>
    <t xml:space="preserve">AISLADOR DE BARRA </t>
  </si>
  <si>
    <t xml:space="preserve">INTERUPTOR SENCILLO </t>
  </si>
  <si>
    <t>LUMINARIA  60X60 CALIDA TIPO LED</t>
  </si>
  <si>
    <t>LUMINARIA CILINDRICA LED DE 18 W</t>
  </si>
  <si>
    <t>LUMINARIA DE EMRGENCIA</t>
  </si>
  <si>
    <t>LUMINARIA TIPO IT 100 2X18</t>
  </si>
  <si>
    <t>OTROS ACCESORIOS</t>
  </si>
  <si>
    <t>GL</t>
  </si>
  <si>
    <t>SOLDADURA EXOTERMICA DE 90 gm</t>
  </si>
  <si>
    <t>TERMINAL EMT DIAM 3/4</t>
  </si>
  <si>
    <t>TOMACORRIENTE 2F -220 VOLTIOS 30 A</t>
  </si>
  <si>
    <t>TOMACORRIENTE TRIFASICO 4H 50 AMPERIOS</t>
  </si>
  <si>
    <t>TOMACORRIENTE GFCI 15 A 120 V</t>
  </si>
  <si>
    <t>TOMACORRIENTE GENERAL 15 A 120 V</t>
  </si>
  <si>
    <t>TUBO CONDUIT PVC DIAM 2"</t>
  </si>
  <si>
    <t>TUBO CONDUIT PVC DIAM 3/4</t>
  </si>
  <si>
    <t>TUBO CONDUITO PVC DIAM 1/2</t>
  </si>
  <si>
    <t xml:space="preserve">TUBO EMT DIAM 3/4 </t>
  </si>
  <si>
    <t>TUB EMT DIAM 1"</t>
  </si>
  <si>
    <t>TUBO EMT DIAM 1 1/2</t>
  </si>
  <si>
    <t>TUBO EMT DIAM 2"</t>
  </si>
  <si>
    <t>TUBO EMT DIAM 3"</t>
  </si>
  <si>
    <t>TUBO EMT DIAM 4"</t>
  </si>
  <si>
    <t>PLAFOND DE PLASTICO</t>
  </si>
  <si>
    <t>GEL PARA ARREGL DE TIERRAS</t>
  </si>
  <si>
    <t>BT</t>
  </si>
  <si>
    <t>VARILLA DE COBRE DE 58 X 2,4 M</t>
  </si>
  <si>
    <t>DUCTO ELECTRICO PVC CONDUIT TIPO PESADO DE 4"</t>
  </si>
  <si>
    <t>DUCTO ELECTRICO PVC CONDUIT TIPO PESADO DE 3"</t>
  </si>
  <si>
    <t>DUCTO ELECTRICO PVC CONDUIT TIPO PESADO DE 2"</t>
  </si>
  <si>
    <t>TUBO CONDUIT PVC DIAM 1"</t>
  </si>
  <si>
    <t>TUBO CONDUIT PVC DIAM 1 1/2</t>
  </si>
  <si>
    <t>TAPA DE SEGURIDAD PARA CAMARA DE MEDIA TENSION SEGÚN NORMA EEP</t>
  </si>
  <si>
    <t xml:space="preserve">TAPA DE HACER ALFAJOR </t>
  </si>
  <si>
    <t>CABLE DE COBRE XLPE 15 KV 133% CALIBRE 1/0</t>
  </si>
  <si>
    <t>TERMINL TIPO CODO PARA 15 KV CALIBRE 1/0</t>
  </si>
  <si>
    <t>BARRAJE DE MEDIA TENSION PARA 13, 200 A , CON UNA ENTRADA, UNA SALIDA Y DOS DERIVACIONES</t>
  </si>
  <si>
    <t>CABLE DE COBRE No 2/0 DESNUDO</t>
  </si>
  <si>
    <t>PUNTO DE SOLDADURA EXOTERMICA</t>
  </si>
  <si>
    <t>CORTACIRCUITOS  15 KV 100 A</t>
  </si>
  <si>
    <t xml:space="preserve">CAJA PARA EQUIPO DE MEDIDA EN POSTE ( SEMIDIRECTA) E/T DE 70 AMPERIOS </t>
  </si>
  <si>
    <t>MEDIDOR TRFASICO DE 5 A 220 VILTIOS ELECTRONICO</t>
  </si>
  <si>
    <t>CABLE DE VEHICULO No 12</t>
  </si>
  <si>
    <t>TUBO IMC DIAM 1"</t>
  </si>
  <si>
    <t>TUBO IMC DIAM 2"</t>
  </si>
  <si>
    <t>TUBO IMC DIAM 3"</t>
  </si>
  <si>
    <t>CAPACETE DE 1"</t>
  </si>
  <si>
    <t>CAJA POLICARONATO TIPO MEDIDOR</t>
  </si>
  <si>
    <t>TRASOFRMDORS DE CORRIENTE DE  100 A 5 AMPERIOS</t>
  </si>
  <si>
    <t xml:space="preserve">TABLERO DE TRANSFERENCIA CERTIFICADA POR CONTACTORES BOMBA RED CONTRA INCENDIO </t>
  </si>
  <si>
    <t>SECCIONADOR BAJO CARGA 15 KV  200 AMPERIOS TIPO SF6</t>
  </si>
  <si>
    <t>JUEGO DE EMPLAME TERMINAL PREMOLDEADO PARA 15 KV TIPO INTERIOR</t>
  </si>
  <si>
    <t>CELDA DE REMONTE PARA 15 KV</t>
  </si>
  <si>
    <t>TRANSFORMADRO TIPO SECO DE  400 KVA 13,200VOLTIOS/ 440-257 VOLTIOS BOBINAS PROTEGIDAS CON RESINA TIPO F</t>
  </si>
  <si>
    <t>TRANSFORMADOR  TIPO SECO DE 45 KVA VOLTIOS/ 220-127 VOLTIOS</t>
  </si>
  <si>
    <t>TRANSFORMADOR  TIPO SECO DE 45 KVA VOLTIOS/ 208-120 VOLTIOS</t>
  </si>
  <si>
    <t>CELDA PARA TRASNFORMADOR SECO DE 400-500 KVA 13200/440-127 VOLTIOS</t>
  </si>
  <si>
    <t xml:space="preserve">DPS DE MEDIA TENSION PARA 12 KV- 10 KA </t>
  </si>
  <si>
    <t>CELDA PARA TRANSFORMADOR DE BAJA BAJA  DE 112,5 KVA</t>
  </si>
  <si>
    <t>TABLERO DE PROTECIONES PARA TRAFO DE 112,5 KVA ( AUTOSOPORTADO, 150 AMPERIOS -300 AMPERIOS) BARAJE 5 HILOS 3F +N+T.  VER DIAGRAMA UNIFILAR</t>
  </si>
  <si>
    <t>NO SE NECESITA</t>
  </si>
  <si>
    <t>CABLE DE CBRE No 4/0 CU THHN</t>
  </si>
  <si>
    <t>CABLE DE COBRE No 2/0 THHN</t>
  </si>
  <si>
    <t>CABLE DE COBRE No 1/0 THHN</t>
  </si>
  <si>
    <t>CABLE DE COBRE No 2 THHN</t>
  </si>
  <si>
    <t>CABLE DE COBRE NO 4 THHN</t>
  </si>
  <si>
    <t>CABLE DE COBRE No 6 THHN</t>
  </si>
  <si>
    <t>CABLE DE COBRE No 8 THHN</t>
  </si>
  <si>
    <t>TERMINAL ELECTROPLATEADO</t>
  </si>
  <si>
    <t>CABLE TRENZADO TRIFASICO 4 H CALIBRE 2 ( 3 X35 + 50 mm2)</t>
  </si>
  <si>
    <t>CABLE TRENZADO TRIFASICO 4 H CALIBRE 2/0( 3 X70 + 50 mm2)</t>
  </si>
  <si>
    <t>TABLERO GENERAL DE MEDIDA TIPO SEMIDIRECTA CON TRANSFORMADORES DE  600/5 AMPERIOS TOTALIZADOR DE 600 AMPERIOS</t>
  </si>
  <si>
    <t>TABLERO GENERAL DE BAJA TENSION NIVEL DE 440 VOLTIOS CON TOTALIZADOR DE 500 AMPERIOS REGULABLE  UNA SALIDA DE 400 AMPERIOS REGULABLE Y UNA SALIDA DE 120 AMPERIOS , UNA SALIDA DE 200 AMP Y DOS SALIDAS DE 30 AMP.  TRANSFERENCIA MOTORIZADA DE 120 AMPERIOS A 440 VOLTIOS,  BANCO DE CONDENSADORES  DE 120 kVARES A UN PASO FIJO DE 20 KVARES Y 5 PASOS MOVILES DE 20 KVARES CON ENTRADA ALEATORIA, INCLUYE DPS EN BAJA TENSION A 440 VOLTIOS 40 KA TIPO 1 . VER ESPECIFICACIONES TECNICAS</t>
  </si>
  <si>
    <t>TABLERO GENERAL DE BAJA TENSION  A 208 VOLTIOS  INCLUYE PROTECCION GENERAL DE 100 AMPERIOS REGULABLE CON BARRAJE TRIFASICO DE 4 HILOS MAS BARRA DE PUESTA A TIERRA, INCLUYE 3 SALIDAS DE 50 AMPERIOS , UNA SALIDA DE RESERVA. AUTOSOPORTADO VER ESPECIFICACIONES</t>
  </si>
  <si>
    <t>TABLERO GENERAL DE BAJA TENSION  A 220 VOLTIOS  INCLUYE PROTECCION GENERAL DE 120 AMPERIOS REGULABLE CON BARRAJE TRIFASICO DE 4 HILOS MAS BARRA DE PUESTA A TIERRA, INCLUYE 1 SALIDAS DE 100 AMPERIOS  REGULABLE Y UNA SALIDA DE 80 AMPERIOS, UNA SALIDA DE RESERVA. AUTOSOPORTADO VER ESPECIFICACIONES</t>
  </si>
  <si>
    <t>TABLERO GENERAL DE BAJA TENSION CONTROL DE MOTORES  A 220 VOLTIOS  INCLUYE PROTECCION GENERAL DE 100 AMPERIOS REGULABLE CON BARRAJE TRIFASICO DE 4 HILOS MAS BARRA DE PUESTA A TIERRA, INCLUYE 1 SALIDAS DE 70 AMPERIOS REGULABLE , 8 SALIDAS DE 20 AMPERIOS UNA SALIDA DE RESERVA. AUTOSOPORTADO VER ESPECIFICACIONES</t>
  </si>
  <si>
    <t xml:space="preserve">TABLERO GENERAL DE BAJA TENSION A 440 VOLTIOS CENTRO DE PROTECCION DE MOTORES TASE 440 VOLTIOS. INCLUYE DOS SALIDAS DE 120 AMP REGULABLE, DOS SALIDAS DE 100 AMP REGULABLE, UNA SALIDA DE 70 AMP REGULABLE, UNA SALIDA DE 50 AMP, DOS SALIDAS DE 40 AMP, 5 SALIDAS DE 30 AMP Y SIETE SALIDAS DE 20 AMP, DOS ARRANCADORES SUAVES PARA LOS SIGUIENTES MOTORES: DOS DE 75 HP, UNO DE 60 HP, UNO DE 55HP, UNO DE 40 HP, UNO DE 30 HP, UNO DE 20 HP, UNO DE 19 HP, UNO DE 15 HP, UNO DE 13 HP Y UNO DE 11 HP Y DOS DE 10 HP </t>
  </si>
  <si>
    <t>TABLERO TRIFASICO DE 36 CIRCUITOS ESPACIO PARA TOTALIZADOR</t>
  </si>
  <si>
    <t>TABLERO TRIFASICO DE 30 CIRCUITOS ESPACIO PARA TOTALIZADOR</t>
  </si>
  <si>
    <t>TABLERO TRIFASICO DE 24 CIRCUITOS ESPACIO PARA TOTALIZADOR</t>
  </si>
  <si>
    <t>TABLERO TRIFASICO DE 18 CIRCUITOS ESPACIO PARA TOTALIZADOR</t>
  </si>
  <si>
    <t>TABLERO TRIFASICO DE 12 CIRCUITOS ESPACIO PARA TOTALIZADOR</t>
  </si>
  <si>
    <t xml:space="preserve">TABERO TRIFILAR DE 12 CIRCUITOS CON PUERTA Y CHAP </t>
  </si>
  <si>
    <t xml:space="preserve">PERCHA GALVANIZADDA DE  1 PUESTO </t>
  </si>
  <si>
    <t>CINTA DE ACERO DE 5/8</t>
  </si>
  <si>
    <t>HEBILLA DE ACERO DE 5/8</t>
  </si>
  <si>
    <t>VARILLA DE ANCLAJE DE 1.5 M X 8</t>
  </si>
  <si>
    <t>ZAPATA DE CONCRETO</t>
  </si>
  <si>
    <t>ARANDELA CUADRADA DDE 4X4x 1(4</t>
  </si>
  <si>
    <t>GARDACABOS</t>
  </si>
  <si>
    <t>AISLADOR TENSOR DE 2 1/2</t>
  </si>
  <si>
    <t>CABLE DE RETENIDDA DE 1/4 A.R</t>
  </si>
  <si>
    <t>COLLARIN CIEGO DE 5 A 6</t>
  </si>
  <si>
    <t>PRENSAHILOS</t>
  </si>
  <si>
    <t>POSTE DE 9X510 M.KG</t>
  </si>
  <si>
    <t>SENSOR DE HUMO DIRECCIONABLE</t>
  </si>
  <si>
    <t>SENSOR DE CALOR DE AUMENTO DE TEMPERATURA  DIRECCIONABLE</t>
  </si>
  <si>
    <t>ESTACION MANUAL DE ALARMA DIRECCIONABLE</t>
  </si>
  <si>
    <t>ESTACION AUDIOVISUAL DIRECCIONABLE</t>
  </si>
  <si>
    <t>MODULO DE AISLAMIENTO DIRECCIONABLE</t>
  </si>
  <si>
    <t>PANEL CONTROL DE INCENDIOS DIRECCIONABLE</t>
  </si>
  <si>
    <t>MODULO SENSOR DE FLUJO</t>
  </si>
  <si>
    <t>MODULO SALIDA RELE CONTROL ASCENSOR</t>
  </si>
  <si>
    <t>MODULO MONITOREO VALVULA SUPERVIZADA</t>
  </si>
  <si>
    <t>SENSOR DE HUMO DIRECCIONABLE CON BASE SONORA</t>
  </si>
  <si>
    <t xml:space="preserve">CABLE INCENDIO 2X16 ROJO FPLR </t>
  </si>
  <si>
    <t>JACK RJ 45 CAT 6A</t>
  </si>
  <si>
    <t>CABLE UTP CAT 6A</t>
  </si>
  <si>
    <t>FACEPLATE DOBLE</t>
  </si>
  <si>
    <t>CABLE COAXIAL</t>
  </si>
  <si>
    <t>SALIDA TELEVISION</t>
  </si>
  <si>
    <t>CAJA DE PASO COMUNICACIONES 40 CM</t>
  </si>
  <si>
    <t xml:space="preserve">RACK AEREO DE SOBREPONER </t>
  </si>
  <si>
    <t>PATCH PANEL DE24 PUESTOS AMP</t>
  </si>
  <si>
    <t>PATCH PANEL DE48 PUESTOS AMP</t>
  </si>
  <si>
    <t>ORGANADOR VERTICAL</t>
  </si>
  <si>
    <t>ORGANIZADOR HORIZONTAL</t>
  </si>
  <si>
    <t>PATCH CORD DE 3 PIES UTP CAT A</t>
  </si>
  <si>
    <t>PATCH CORD D 5 PIES UTP CAT 6A</t>
  </si>
  <si>
    <t>PLANTA ELECTRICA 150 KW 40-254 INC CABNA INSONORA</t>
  </si>
  <si>
    <t>CABINA INSONORA</t>
  </si>
  <si>
    <t>TUBERIA ESCAPE</t>
  </si>
  <si>
    <t>LUMINARIA UFO LED 100W 5000K REF VELHB 80DW65AD</t>
  </si>
  <si>
    <t>LUMINARIA HERMETICA TUBO LED  IP65 2X22 W  4000 KREF CHASIS VELCH 2X 117 T8G5.65</t>
  </si>
  <si>
    <t>TUBO DE 22 E VELT 8 22W.80CW</t>
  </si>
  <si>
    <t>LUMINARIA CORAL LENS 60 CM 6LED-LINE 9W</t>
  </si>
  <si>
    <t>LUMINARIA TIPO PIAÑA</t>
  </si>
  <si>
    <t xml:space="preserve">PANEL LED 18W VELSQP18W.80NW INCRUSTAR </t>
  </si>
  <si>
    <t>LUMINARIA PANELD LED ULTRA SLIM 45 w 30x120  6000 k  REF VELPN 45W 30X120M .80D</t>
  </si>
  <si>
    <t>LUMINARIA PANEL LED ULTRA SLIM 36 W 60X60 6000 K REF VELPNO36W60X60.80D</t>
  </si>
  <si>
    <t xml:space="preserve">CABLE DE FIBRA OPTICA MONOMODO 12 HILOS </t>
  </si>
  <si>
    <t>RIEL METALICO PARA FIJACION DE TUBERIAS</t>
  </si>
  <si>
    <t>VARILLA ROSCADA DE 1/4 X 1M GALVANIZADA EN CALIENTE</t>
  </si>
  <si>
    <t>BANDEJA CABLOFIL 54X400X 3 MTS</t>
  </si>
  <si>
    <t>NVR NVR302-16S-P16 16-CH, 2 SATA 1U, 16 POE</t>
  </si>
  <si>
    <t>CAM IPC322LR3-VSPF28-C MINID 2M IR30M 2.8MM IP66</t>
  </si>
  <si>
    <t>CAM 2122LR3-PF40M-D MINIB 2MPX IR30M 4MM IP66 H267</t>
  </si>
  <si>
    <t>DISCO DURO WD10PURX WD PURPLE 1TB</t>
  </si>
  <si>
    <t>ARUBA 2930M 48G POE+ 1 -SLOT SWITCH</t>
  </si>
  <si>
    <t>ARUBA X372 54VDC 1050W POWER SUPPLY</t>
  </si>
  <si>
    <t>ABA INCLUDER: POWER CORD - US LOCALIZATION</t>
  </si>
  <si>
    <t>ARUBA 2930 2 PORT STACKING MODULE</t>
  </si>
  <si>
    <t>ARUBA 3810M/2930M 4SFP+ MAC SEC MODULE</t>
  </si>
  <si>
    <t>ARUBA 2920/2930M 1.0 M STACKING CABLE</t>
  </si>
  <si>
    <t>ARUBA AW-K12-1 ARIWAVE K-12 BUNDLE 1 DEVICE LICENSE E-LTU (INCLUDES 1 YEAR FC SUPPORT)</t>
  </si>
  <si>
    <t>ARUBA 3Y FC 24X7 AW K12 1 DEV SVC (FOR JW605AAE)</t>
  </si>
  <si>
    <t>FACULTAD DE CIENCIAS AGRARIAS Y AGROINDUSTRIA</t>
  </si>
  <si>
    <t xml:space="preserve">OFICINA DE PLANEACION UTP </t>
  </si>
  <si>
    <t>PLAZO DE EJECUCION :</t>
  </si>
  <si>
    <t>MESES</t>
  </si>
  <si>
    <t>PERSONAL</t>
  </si>
  <si>
    <t>DEDICACIÓN</t>
  </si>
  <si>
    <t>DURACION</t>
  </si>
  <si>
    <t>1.  PERSONAL PROFESIONAL</t>
  </si>
  <si>
    <t xml:space="preserve">Ingeniero civil o arquitecto </t>
  </si>
  <si>
    <t>mes</t>
  </si>
  <si>
    <t>Ingeniero civil o arquitecto</t>
  </si>
  <si>
    <t xml:space="preserve">mes </t>
  </si>
  <si>
    <t>Ingeniero Electricista</t>
  </si>
  <si>
    <t>Residente-supervision obra electrica y de iluminación</t>
  </si>
  <si>
    <t>Supervisor SST</t>
  </si>
  <si>
    <t>Técnico constructor o un tecnólogo en obras civiles</t>
  </si>
  <si>
    <t>Auxiliar estudiante de ingeniería o arquitectura</t>
  </si>
  <si>
    <t>Apoyo administrativo</t>
  </si>
  <si>
    <t>FACTOR MULTIPLICADOR</t>
  </si>
  <si>
    <t xml:space="preserve">                TOTAL PERSONAL</t>
  </si>
  <si>
    <t>2.  COSTOS DIRECTOS REEMBOLSABLES</t>
  </si>
  <si>
    <t>Comisión de Topografía incluye equipo de Topografía</t>
  </si>
  <si>
    <t>S.F.</t>
  </si>
  <si>
    <t>Uso de Computador y programas</t>
  </si>
  <si>
    <t>Comunicaciones (teléfono, celular, fax, internet, etc.)</t>
  </si>
  <si>
    <t>Und</t>
  </si>
  <si>
    <t>SUBTOTAL VALOR INTERVENTORIA</t>
  </si>
  <si>
    <t>I.V.A</t>
  </si>
  <si>
    <t>VALOR TOTAL CONSULTORÍA</t>
  </si>
  <si>
    <t>PORCENTAJE</t>
  </si>
  <si>
    <t>1.</t>
  </si>
  <si>
    <t>Costos Básicos personal</t>
  </si>
  <si>
    <t>1.1</t>
  </si>
  <si>
    <t>Valor Base de Sueldo</t>
  </si>
  <si>
    <t>Prestaciones Sociales</t>
  </si>
  <si>
    <t>Intereses sobre las cesantias</t>
  </si>
  <si>
    <t>Prima anual</t>
  </si>
  <si>
    <t>Caja de compensación</t>
  </si>
  <si>
    <t>Aportes al sistema de salud (EPS)</t>
  </si>
  <si>
    <t>Aportes al sistema de pension</t>
  </si>
  <si>
    <t>2.</t>
  </si>
  <si>
    <t>3.</t>
  </si>
  <si>
    <t>4.</t>
  </si>
  <si>
    <t>6.</t>
  </si>
  <si>
    <t>Aporte al sistema de riesgo Personal en Obra</t>
  </si>
  <si>
    <t>%</t>
  </si>
  <si>
    <t>Elementos de seguridad industrial y bioseguridad ( arnés y tapabocas)</t>
  </si>
  <si>
    <t>Cesantias ( 100/12)</t>
  </si>
  <si>
    <t xml:space="preserve">FORMATO 8 </t>
  </si>
  <si>
    <t>2.1</t>
  </si>
  <si>
    <t>2.2</t>
  </si>
  <si>
    <t>2.3</t>
  </si>
  <si>
    <t>2.4</t>
  </si>
  <si>
    <t>Seguridad social</t>
  </si>
  <si>
    <t>3.1</t>
  </si>
  <si>
    <t>3.2</t>
  </si>
  <si>
    <t>3.4</t>
  </si>
  <si>
    <t xml:space="preserve">Otros costos costos </t>
  </si>
  <si>
    <t>4.1</t>
  </si>
  <si>
    <t>4.2</t>
  </si>
  <si>
    <t>4.3</t>
  </si>
  <si>
    <t>SENA</t>
  </si>
  <si>
    <t>Otros (Dias pagadosnotrabajados…...)</t>
  </si>
  <si>
    <t>Costos bancarios, impuestos y legalización</t>
  </si>
  <si>
    <t>5.</t>
  </si>
  <si>
    <t>Costos directos operación ( incluye asesoría contable y jurídidica)</t>
  </si>
  <si>
    <t>Costos legalización y Poliza</t>
  </si>
  <si>
    <t>Gastos bancarios</t>
  </si>
  <si>
    <t>Subtotal costos</t>
  </si>
  <si>
    <t>7.</t>
  </si>
  <si>
    <t>Honorarios</t>
  </si>
  <si>
    <t xml:space="preserve">NOTA: </t>
  </si>
  <si>
    <t>Este formato es un referente, puede ser modificado en los puntos que no son de ley, de acuerdo con la estructura del proponente.</t>
  </si>
  <si>
    <t>Ensayos de suelos y materiales incluye personal profesional e informes</t>
  </si>
  <si>
    <t>Ploteo planos para obra</t>
  </si>
  <si>
    <t>Elementos de oficina y edición de informes</t>
  </si>
  <si>
    <t>Mobiliario para campamento</t>
  </si>
  <si>
    <t xml:space="preserve">FECHA: </t>
  </si>
  <si>
    <t xml:space="preserve">                TOTAL COSTOS DIRECTOS </t>
  </si>
  <si>
    <t>PROPONENTE:</t>
  </si>
  <si>
    <t>FIRMA:</t>
  </si>
  <si>
    <t>NOTAS:</t>
  </si>
  <si>
    <t>ACTIVIDAD/
NIVEL EDUCATIVO</t>
  </si>
  <si>
    <t xml:space="preserve">Interventoría Técnica, Administrativa, Financiera, jurídico y Ambiental para la Construcción de la infraestructura educativa para facultad de ingenierías de la Universidad Tecnológica de Pereira </t>
  </si>
  <si>
    <t xml:space="preserve">formato 9 </t>
  </si>
  <si>
    <t>No</t>
  </si>
  <si>
    <t>SUELDO</t>
  </si>
  <si>
    <t>$/mes</t>
  </si>
  <si>
    <t>$</t>
  </si>
  <si>
    <t>Interventoría técnica, administrativa, financiera y ambiental para la construcción del edificio Centro de desarrollo tecnológico con enfoque en agroindustria.</t>
  </si>
  <si>
    <t>Director de interventoría</t>
  </si>
  <si>
    <t>Supervisor técnico NSR-10</t>
  </si>
  <si>
    <t xml:space="preserve">Ing. Civil o Arquitecto </t>
  </si>
  <si>
    <t xml:space="preserve">Profesional en Ingeniería Ambiental o Administrador Ambiental </t>
  </si>
  <si>
    <t xml:space="preserve">Supervisor Ambiental </t>
  </si>
  <si>
    <t>Profesional en SST o Salud Ocupacional</t>
  </si>
  <si>
    <t>Asesorías y estudios varios</t>
  </si>
  <si>
    <t>Residente de interventoría obra civil</t>
  </si>
  <si>
    <t>Nota 1 :</t>
  </si>
  <si>
    <t xml:space="preserve"> Este formato es de carácter informativo, cada proponente es responsable de revisar el contenido y realizar las operaciones aritméticas correspondientes a su presupuesto.</t>
  </si>
  <si>
    <t xml:space="preserve">Nota 2 : </t>
  </si>
  <si>
    <t>Los valores que aparecen para pago sobre factura (S/F), no podrán ser cambiados. Se rechazará la propuesta en caso de modificación de alguno de estos valores.</t>
  </si>
  <si>
    <t xml:space="preserve">Nota 3: </t>
  </si>
  <si>
    <t>Todos los precios se deben trabajar sin decimales.</t>
  </si>
  <si>
    <t xml:space="preserve">Nota 4 : </t>
  </si>
  <si>
    <t>El valor de la oferta resultado de este análisis, debe corresponder con el consignado en la Carta de Presentación de la Propuesta (Formato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</si>
</sst>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quot;$&quot;\ * #,##0_);_(&quot;$&quot;\ * \(#,##0\);_(&quot;$&quot;\ * &quot;-&quot;_);_(@_)"/>
    <numFmt numFmtId="166" formatCode="_(&quot;$&quot;\ * #,##0.00_);_(&quot;$&quot;\ * \(#,##0.00\);_(&quot;$&quot;\ * &quot;-&quot;??_);_(@_)"/>
    <numFmt numFmtId="167" formatCode="_(* #,##0.00_);_(* \(#,##0.00\);_(* &quot;-&quot;??_);_(@_)"/>
    <numFmt numFmtId="168" formatCode="_ &quot;$&quot;\ * #,##0.00_ ;_ &quot;$&quot;\ * \-#,##0.00_ ;_ &quot;$&quot;\ * &quot;-&quot;??_ ;_ @_ "/>
    <numFmt numFmtId="169" formatCode="_ * #,##0.00_ ;_ * \-#,##0.00_ ;_ * &quot;-&quot;??_ ;_ @_ "/>
    <numFmt numFmtId="170" formatCode="0.0%"/>
    <numFmt numFmtId="171" formatCode="#,##0_ ;\-#,##0\ "/>
    <numFmt numFmtId="172" formatCode="_ &quot;$&quot;\ * #,##0_ ;_ &quot;$&quot;\ * \-#,##0_ ;_ &quot;$&quot;\ * &quot;-&quot;??_ ;_ @_ "/>
    <numFmt numFmtId="173" formatCode="_-* #,##0.00\ _€_-;\-* #,##0.00\ _€_-;_-* &quot;-&quot;??\ _€_-;_-@_-"/>
    <numFmt numFmtId="174" formatCode="_-* #,##0.000\ _€_-;\-* #,##0.000\ _€_-;_-* &quot;-&quot;??\ _€_-;_-@_-"/>
    <numFmt numFmtId="175" formatCode="#,##0.000"/>
    <numFmt numFmtId="176" formatCode="_(* #.##0.00_);_(* \(#.##0.00\);_(* &quot;-&quot;??_);_(@_)"/>
    <numFmt numFmtId="177" formatCode="_-* #,##0.00\ &quot;Pts&quot;_-;\-* #,##0.00\ &quot;Pts&quot;_-;_-* &quot;-&quot;??\ &quot;Pts&quot;_-;_-@_-"/>
    <numFmt numFmtId="178" formatCode="_-* #,##0.00\ &quot;€&quot;_-;\-* #,##0.00\ &quot;€&quot;_-;_-* &quot;-&quot;??\ &quot;€&quot;_-;_-@_-"/>
    <numFmt numFmtId="179" formatCode="_-[$$-83E]* #,##0_ ;_-[$$-83E]* \-#,##0\ ;_-[$$-83E]* &quot;-&quot;_ ;_-@_ "/>
    <numFmt numFmtId="180" formatCode="_ [$€-2]\ * #,##0.00_ ;_ [$€-2]\ * \-#,##0.00_ ;_ [$€-2]\ * &quot;-&quot;??_ "/>
    <numFmt numFmtId="181" formatCode="#,##0.000_);\(#,##0.000\)"/>
    <numFmt numFmtId="182" formatCode="_-* #,##0.00\ _$_-;\-* #,##0.00\ _$_-;_-* &quot;-&quot;??\ _$_-;_-@_-"/>
    <numFmt numFmtId="183" formatCode="&quot;$&quot;\ #,##0"/>
    <numFmt numFmtId="184" formatCode="_-* #,##0.0\ _€_-;\-* #,##0.0\ _€_-;_-* &quot;-&quot;??\ _€_-;_-@_-"/>
    <numFmt numFmtId="185" formatCode="&quot;$&quot;\ #,##0.00"/>
    <numFmt numFmtId="186" formatCode="_-* #,##0\ _$_-;\-* #,##0\ _$_-;_-* &quot;-&quot;??\ _$_-;_-@_-"/>
    <numFmt numFmtId="187" formatCode="_-[$$-1409]* #,##0_-;\-[$$-1409]* #,##0_-;_-[$$-1409]* &quot;-&quot;_-;_-@_-"/>
    <numFmt numFmtId="188" formatCode="#,##0.0000"/>
    <numFmt numFmtId="189" formatCode="#,##0.00_ ;\-#,##0.00\ "/>
    <numFmt numFmtId="190" formatCode="0.0"/>
  </numFmts>
  <fonts count="6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font>
    <font>
      <b/>
      <sz val="12"/>
      <color rgb="FF000000"/>
      <name val="Calibri"/>
      <family val="2"/>
    </font>
    <font>
      <sz val="11"/>
      <name val="Calibri"/>
      <family val="2"/>
    </font>
    <font>
      <b/>
      <sz val="10"/>
      <color rgb="FF000000"/>
      <name val="Calibri"/>
      <family val="2"/>
    </font>
    <font>
      <b/>
      <sz val="12"/>
      <name val="Calibri"/>
      <family val="2"/>
    </font>
    <font>
      <sz val="10"/>
      <color rgb="FFFF0000"/>
      <name val="Calibri"/>
      <family val="2"/>
    </font>
    <font>
      <sz val="10"/>
      <name val="Calibri"/>
      <family val="2"/>
    </font>
    <font>
      <sz val="10"/>
      <color rgb="FF000000"/>
      <name val="Calibri"/>
      <family val="2"/>
    </font>
    <font>
      <b/>
      <sz val="10"/>
      <name val="Calibri"/>
      <family val="2"/>
    </font>
    <font>
      <sz val="10"/>
      <name val="Arial"/>
      <family val="2"/>
    </font>
    <font>
      <b/>
      <sz val="9"/>
      <color rgb="FF000000"/>
      <name val="Calibri"/>
      <family val="2"/>
    </font>
    <font>
      <b/>
      <sz val="10"/>
      <color rgb="FFFFFFFF"/>
      <name val="Calibri"/>
      <family val="2"/>
    </font>
    <font>
      <sz val="10"/>
      <color rgb="FFC00000"/>
      <name val="Calibri"/>
      <family val="2"/>
    </font>
    <font>
      <b/>
      <sz val="8"/>
      <color rgb="FF000000"/>
      <name val="Calibri"/>
      <family val="2"/>
    </font>
    <font>
      <sz val="9"/>
      <color theme="1"/>
      <name val="Arial"/>
      <family val="2"/>
    </font>
    <font>
      <sz val="10"/>
      <color indexed="8"/>
      <name val="Arial"/>
      <family val="2"/>
    </font>
    <font>
      <sz val="12"/>
      <color indexed="8"/>
      <name val="Arial"/>
      <family val="2"/>
    </font>
    <font>
      <sz val="12"/>
      <name val="Arial"/>
      <family val="2"/>
    </font>
    <font>
      <sz val="12"/>
      <color indexed="9"/>
      <name val="Arial"/>
      <family val="2"/>
    </font>
    <font>
      <sz val="10"/>
      <name val="Arial"/>
      <family val="2"/>
    </font>
    <font>
      <b/>
      <sz val="14"/>
      <name val="Arial"/>
      <family val="2"/>
    </font>
    <font>
      <b/>
      <sz val="12"/>
      <name val="Arial"/>
      <family val="2"/>
    </font>
    <font>
      <b/>
      <sz val="9"/>
      <name val="Arial"/>
      <family val="2"/>
    </font>
    <font>
      <b/>
      <sz val="9"/>
      <color indexed="9"/>
      <name val="Arial"/>
      <family val="2"/>
    </font>
    <font>
      <sz val="20"/>
      <color indexed="8"/>
      <name val="Arial Black"/>
      <family val="2"/>
    </font>
    <font>
      <b/>
      <sz val="18"/>
      <color indexed="8"/>
      <name val="Arial"/>
      <family val="2"/>
    </font>
    <font>
      <sz val="9"/>
      <color indexed="8"/>
      <name val="Arial"/>
      <family val="2"/>
    </font>
    <font>
      <sz val="11"/>
      <color theme="0"/>
      <name val="Arial"/>
      <family val="2"/>
    </font>
    <font>
      <sz val="28"/>
      <color theme="0"/>
      <name val="Arial Black"/>
      <family val="2"/>
    </font>
    <font>
      <b/>
      <sz val="10"/>
      <color theme="4" tint="0.39994506668294322"/>
      <name val="Arial"/>
      <family val="2"/>
    </font>
    <font>
      <sz val="11"/>
      <color rgb="FF000000"/>
      <name val="Calibri"/>
      <family val="2"/>
    </font>
    <font>
      <sz val="11"/>
      <color rgb="FF000000"/>
      <name val="Calibri"/>
      <family val="2"/>
    </font>
    <font>
      <sz val="10"/>
      <color indexed="8"/>
      <name val="MS Sans Serif"/>
      <family val="2"/>
    </font>
    <font>
      <sz val="12"/>
      <color theme="1"/>
      <name val="Calibri"/>
      <family val="2"/>
      <charset val="134"/>
      <scheme val="minor"/>
    </font>
    <font>
      <sz val="11"/>
      <color indexed="8"/>
      <name val="Calibri"/>
      <family val="2"/>
    </font>
    <font>
      <b/>
      <sz val="9"/>
      <color indexed="8"/>
      <name val="Arial"/>
      <family val="2"/>
    </font>
    <font>
      <sz val="10"/>
      <name val="Courier"/>
      <family val="3"/>
    </font>
    <font>
      <sz val="12"/>
      <color theme="1"/>
      <name val="Calibri"/>
      <family val="2"/>
      <scheme val="minor"/>
    </font>
    <font>
      <sz val="10"/>
      <name val="Helv"/>
      <charset val="204"/>
    </font>
    <font>
      <sz val="11"/>
      <color indexed="8"/>
      <name val="Arial"/>
      <family val="2"/>
    </font>
    <font>
      <sz val="12"/>
      <color theme="1"/>
      <name val="Arial Narrow"/>
      <family val="2"/>
    </font>
    <font>
      <sz val="10"/>
      <color rgb="FF000000"/>
      <name val="Calibri"/>
      <family val="2"/>
      <scheme val="minor"/>
    </font>
    <font>
      <b/>
      <sz val="14"/>
      <color theme="1"/>
      <name val="Calibri"/>
      <family val="2"/>
      <scheme val="minor"/>
    </font>
    <font>
      <sz val="14"/>
      <color theme="1"/>
      <name val="Calibri"/>
      <family val="2"/>
      <scheme val="minor"/>
    </font>
    <font>
      <b/>
      <sz val="12"/>
      <color theme="1"/>
      <name val="Arial"/>
      <family val="2"/>
    </font>
    <font>
      <sz val="10"/>
      <name val="Arial"/>
      <family val="2"/>
    </font>
    <font>
      <b/>
      <sz val="10"/>
      <name val="Arial"/>
      <family val="2"/>
    </font>
    <font>
      <b/>
      <sz val="11"/>
      <name val="Arial"/>
      <family val="2"/>
    </font>
    <font>
      <sz val="10"/>
      <color rgb="FF000000"/>
      <name val="Arial"/>
      <family val="2"/>
    </font>
    <font>
      <b/>
      <sz val="10"/>
      <color rgb="FF000000"/>
      <name val="Arial"/>
      <family val="2"/>
    </font>
    <font>
      <b/>
      <sz val="20"/>
      <name val="Arial"/>
      <family val="2"/>
    </font>
    <font>
      <b/>
      <sz val="16"/>
      <name val="Arial"/>
      <family val="2"/>
    </font>
    <font>
      <i/>
      <sz val="11"/>
      <color theme="1"/>
      <name val="Arial"/>
      <family val="2"/>
    </font>
    <font>
      <sz val="11"/>
      <color theme="1"/>
      <name val="Arial"/>
      <family val="2"/>
    </font>
    <font>
      <b/>
      <sz val="8"/>
      <color rgb="FF000000"/>
      <name val="Arial"/>
      <family val="2"/>
    </font>
  </fonts>
  <fills count="25">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rgb="FFBFBFBF"/>
        <bgColor rgb="FFBFBFBF"/>
      </patternFill>
    </fill>
    <fill>
      <patternFill patternType="solid">
        <fgColor rgb="FFFFFFFF"/>
        <bgColor rgb="FFFFFFFF"/>
      </patternFill>
    </fill>
    <fill>
      <patternFill patternType="solid">
        <fgColor rgb="FFE7E6E6"/>
        <bgColor rgb="FFE7E6E6"/>
      </patternFill>
    </fill>
    <fill>
      <patternFill patternType="solid">
        <fgColor rgb="FF00B0F0"/>
        <bgColor rgb="FF00B0F0"/>
      </patternFill>
    </fill>
    <fill>
      <patternFill patternType="solid">
        <fgColor rgb="FFC5E0B3"/>
        <bgColor rgb="FFC5E0B3"/>
      </patternFill>
    </fill>
    <fill>
      <patternFill patternType="solid">
        <fgColor rgb="FFB4C6E7"/>
        <bgColor rgb="FFB4C6E7"/>
      </patternFill>
    </fill>
    <fill>
      <patternFill patternType="solid">
        <fgColor rgb="FF92D050"/>
        <bgColor rgb="FF92D050"/>
      </patternFill>
    </fill>
    <fill>
      <patternFill patternType="solid">
        <fgColor rgb="FFFFC000"/>
        <bgColor rgb="FFFFC000"/>
      </patternFill>
    </fill>
    <fill>
      <patternFill patternType="solid">
        <fgColor rgb="FFC39BE1"/>
        <bgColor rgb="FFC39BE1"/>
      </patternFill>
    </fill>
    <fill>
      <patternFill patternType="solid">
        <fgColor rgb="FFCC3300"/>
        <bgColor rgb="FFCC3300"/>
      </patternFill>
    </fill>
    <fill>
      <patternFill patternType="solid">
        <fgColor indexed="13"/>
        <bgColor indexed="64"/>
      </patternFill>
    </fill>
    <fill>
      <patternFill patternType="solid">
        <fgColor indexed="8"/>
        <bgColor indexed="64"/>
      </patternFill>
    </fill>
    <fill>
      <patternFill patternType="solid">
        <fgColor indexed="9"/>
        <bgColor indexed="64"/>
      </patternFill>
    </fill>
    <fill>
      <patternFill patternType="solid">
        <fgColor indexed="17"/>
        <bgColor indexed="64"/>
      </patternFill>
    </fill>
    <fill>
      <patternFill patternType="solid">
        <fgColor theme="6"/>
      </patternFill>
    </fill>
    <fill>
      <patternFill patternType="solid">
        <fgColor theme="7"/>
      </patternFill>
    </fill>
    <fill>
      <patternFill patternType="solid">
        <fgColor theme="1" tint="0.24994659260841701"/>
        <bgColor indexed="64"/>
      </patternFill>
    </fill>
    <fill>
      <patternFill patternType="solid">
        <fgColor theme="0"/>
        <bgColor indexed="64"/>
      </patternFill>
    </fill>
    <fill>
      <patternFill patternType="solid">
        <fgColor rgb="FFFFFFCC"/>
      </patternFill>
    </fill>
    <fill>
      <patternFill patternType="solid">
        <fgColor rgb="FF00B050"/>
        <bgColor indexed="64"/>
      </patternFill>
    </fill>
    <fill>
      <patternFill patternType="solid">
        <fgColor theme="0" tint="-0.249977111117893"/>
        <bgColor indexed="64"/>
      </patternFill>
    </fill>
  </fills>
  <borders count="75">
    <border>
      <left/>
      <right/>
      <top/>
      <bottom/>
      <diagonal/>
    </border>
    <border>
      <left style="medium">
        <color rgb="FF000000"/>
      </left>
      <right/>
      <top style="medium">
        <color rgb="FF000000"/>
      </top>
      <bottom style="medium">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medium">
        <color rgb="FF000000"/>
      </top>
      <bottom style="medium">
        <color rgb="FF000000"/>
      </bottom>
      <diagonal/>
    </border>
    <border>
      <left/>
      <right/>
      <top/>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ck">
        <color auto="1"/>
      </left>
      <right/>
      <top/>
      <bottom/>
      <diagonal/>
    </border>
    <border>
      <left style="thin">
        <color rgb="FFB2B2B2"/>
      </left>
      <right style="thin">
        <color rgb="FFB2B2B2"/>
      </right>
      <top style="thin">
        <color rgb="FFB2B2B2"/>
      </top>
      <bottom style="thin">
        <color rgb="FFB2B2B2"/>
      </bottom>
      <diagonal/>
    </border>
    <border>
      <left style="hair">
        <color indexed="8"/>
      </left>
      <right style="hair">
        <color indexed="8"/>
      </right>
      <top style="hair">
        <color indexed="8"/>
      </top>
      <bottom style="hair">
        <color indexed="8"/>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s>
  <cellStyleXfs count="204">
    <xf numFmtId="0" fontId="0" fillId="0" borderId="0"/>
    <xf numFmtId="0" fontId="20" fillId="0" borderId="29">
      <alignment vertical="center"/>
    </xf>
    <xf numFmtId="9" fontId="25" fillId="0" borderId="29" applyFont="0" applyFill="0" applyBorder="0" applyAlignment="0" applyProtection="0"/>
    <xf numFmtId="0" fontId="25" fillId="0" borderId="29"/>
    <xf numFmtId="0" fontId="25" fillId="0" borderId="29" applyFont="0" applyFill="0" applyBorder="0" applyAlignment="0" applyProtection="0"/>
    <xf numFmtId="0" fontId="33" fillId="18" borderId="29" applyNumberFormat="0" applyBorder="0" applyAlignment="0" applyProtection="0"/>
    <xf numFmtId="0" fontId="33" fillId="19" borderId="29" applyNumberFormat="0" applyBorder="0" applyAlignment="0" applyProtection="0"/>
    <xf numFmtId="0" fontId="20" fillId="0" borderId="29" applyNumberFormat="0" applyFill="0" applyBorder="0" applyAlignment="0" applyProtection="0"/>
    <xf numFmtId="0" fontId="20" fillId="0" borderId="29" applyNumberFormat="0" applyFill="0" applyBorder="0" applyAlignment="0" applyProtection="0">
      <alignment vertical="center"/>
    </xf>
    <xf numFmtId="173" fontId="32" fillId="0" borderId="29" applyFont="0" applyFill="0" applyBorder="0" applyAlignment="0" applyProtection="0"/>
    <xf numFmtId="0" fontId="25" fillId="0" borderId="29"/>
    <xf numFmtId="9" fontId="32" fillId="0" borderId="29" applyFont="0" applyFill="0" applyBorder="0" applyAlignment="0" applyProtection="0"/>
    <xf numFmtId="0" fontId="34" fillId="20" borderId="29" applyNumberFormat="0" applyBorder="0" applyAlignment="0" applyProtection="0"/>
    <xf numFmtId="0" fontId="35" fillId="0" borderId="29" applyNumberFormat="0" applyFill="0" applyBorder="0" applyAlignment="0" applyProtection="0"/>
    <xf numFmtId="43" fontId="25" fillId="0" borderId="29" applyFont="0" applyFill="0" applyBorder="0" applyAlignment="0" applyProtection="0"/>
    <xf numFmtId="41" fontId="20" fillId="0" borderId="29" applyFont="0" applyFill="0" applyBorder="0" applyAlignment="0" applyProtection="0"/>
    <xf numFmtId="174" fontId="32" fillId="0" borderId="29" applyFont="0" applyFill="0" applyBorder="0" applyAlignment="0" applyProtection="0"/>
    <xf numFmtId="0" fontId="5" fillId="0" borderId="29"/>
    <xf numFmtId="42" fontId="20" fillId="0" borderId="29" applyFont="0" applyFill="0" applyBorder="0" applyAlignment="0" applyProtection="0"/>
    <xf numFmtId="0" fontId="20" fillId="0" borderId="29">
      <alignment vertical="center"/>
    </xf>
    <xf numFmtId="9" fontId="32" fillId="0" borderId="29" applyFont="0" applyFill="0" applyBorder="0" applyAlignment="0" applyProtection="0"/>
    <xf numFmtId="173" fontId="32"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42" fontId="20" fillId="0" borderId="29" applyFont="0" applyFill="0" applyBorder="0" applyAlignment="0" applyProtection="0"/>
    <xf numFmtId="42" fontId="20" fillId="0" borderId="29" applyFont="0" applyFill="0" applyBorder="0" applyAlignment="0" applyProtection="0"/>
    <xf numFmtId="0" fontId="37" fillId="0" borderId="29"/>
    <xf numFmtId="0" fontId="15" fillId="0" borderId="29" applyFont="0" applyFill="0" applyBorder="0" applyAlignment="0" applyProtection="0"/>
    <xf numFmtId="9" fontId="15" fillId="0" borderId="29" applyFont="0" applyFill="0" applyBorder="0" applyAlignment="0" applyProtection="0"/>
    <xf numFmtId="0" fontId="15" fillId="0" borderId="29"/>
    <xf numFmtId="0" fontId="15" fillId="0" borderId="29" applyFont="0" applyFill="0" applyBorder="0" applyAlignment="0" applyProtection="0"/>
    <xf numFmtId="0" fontId="15" fillId="0" borderId="29" applyFont="0" applyFill="0" applyBorder="0" applyAlignment="0" applyProtection="0"/>
    <xf numFmtId="0" fontId="15" fillId="0" borderId="29"/>
    <xf numFmtId="0" fontId="15" fillId="0" borderId="29" applyFont="0" applyFill="0" applyBorder="0" applyAlignment="0" applyProtection="0"/>
    <xf numFmtId="9" fontId="15" fillId="0" borderId="29" applyFont="0" applyFill="0" applyBorder="0" applyAlignment="0" applyProtection="0"/>
    <xf numFmtId="0" fontId="15" fillId="0" borderId="29" applyFont="0" applyFill="0" applyBorder="0" applyAlignment="0" applyProtection="0"/>
    <xf numFmtId="0" fontId="15" fillId="0" borderId="29"/>
    <xf numFmtId="0" fontId="15" fillId="0" borderId="29" applyFont="0" applyFill="0" applyBorder="0" applyAlignment="0" applyProtection="0"/>
    <xf numFmtId="0" fontId="37" fillId="0" borderId="29"/>
    <xf numFmtId="43" fontId="15" fillId="0" borderId="29" applyFont="0" applyFill="0" applyBorder="0" applyAlignment="0" applyProtection="0"/>
    <xf numFmtId="41" fontId="20" fillId="0" borderId="29" applyFont="0" applyFill="0" applyBorder="0" applyAlignment="0" applyProtection="0"/>
    <xf numFmtId="0" fontId="15" fillId="0" borderId="29"/>
    <xf numFmtId="0" fontId="4" fillId="0" borderId="29"/>
    <xf numFmtId="42" fontId="20" fillId="0" borderId="29" applyFont="0" applyFill="0" applyBorder="0" applyAlignment="0" applyProtection="0"/>
    <xf numFmtId="0" fontId="15" fillId="0" borderId="29"/>
    <xf numFmtId="9" fontId="15" fillId="0" borderId="29" applyFont="0" applyFill="0" applyBorder="0" applyAlignment="0" applyProtection="0"/>
    <xf numFmtId="44"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42" fontId="20" fillId="0" borderId="29" applyFont="0" applyFill="0" applyBorder="0" applyAlignment="0" applyProtection="0"/>
    <xf numFmtId="42" fontId="20" fillId="0" borderId="29" applyFont="0" applyFill="0" applyBorder="0" applyAlignment="0" applyProtection="0"/>
    <xf numFmtId="0" fontId="37" fillId="0" borderId="29"/>
    <xf numFmtId="43" fontId="15" fillId="0" borderId="29" applyFont="0" applyFill="0" applyBorder="0" applyAlignment="0" applyProtection="0"/>
    <xf numFmtId="41" fontId="20" fillId="0" borderId="29" applyFont="0" applyFill="0" applyBorder="0" applyAlignment="0" applyProtection="0"/>
    <xf numFmtId="0" fontId="15" fillId="0" borderId="29"/>
    <xf numFmtId="0" fontId="4" fillId="0" borderId="29"/>
    <xf numFmtId="42" fontId="20" fillId="0" borderId="29" applyFont="0" applyFill="0" applyBorder="0" applyAlignment="0" applyProtection="0"/>
    <xf numFmtId="0" fontId="15" fillId="0" borderId="29"/>
    <xf numFmtId="9" fontId="15" fillId="0" borderId="29" applyFont="0" applyFill="0" applyBorder="0" applyAlignment="0" applyProtection="0"/>
    <xf numFmtId="44"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42" fontId="20" fillId="0" borderId="29" applyFont="0" applyFill="0" applyBorder="0" applyAlignment="0" applyProtection="0"/>
    <xf numFmtId="42" fontId="20" fillId="0" borderId="29" applyFont="0" applyFill="0" applyBorder="0" applyAlignment="0" applyProtection="0"/>
    <xf numFmtId="0" fontId="37" fillId="0" borderId="29"/>
    <xf numFmtId="43" fontId="15" fillId="0" borderId="29" applyFont="0" applyFill="0" applyBorder="0" applyAlignment="0" applyProtection="0"/>
    <xf numFmtId="41" fontId="20" fillId="0" borderId="29" applyFont="0" applyFill="0" applyBorder="0" applyAlignment="0" applyProtection="0"/>
    <xf numFmtId="0" fontId="15" fillId="0" borderId="29"/>
    <xf numFmtId="0" fontId="4" fillId="0" borderId="29"/>
    <xf numFmtId="42" fontId="20" fillId="0" borderId="29" applyFont="0" applyFill="0" applyBorder="0" applyAlignment="0" applyProtection="0"/>
    <xf numFmtId="0" fontId="15" fillId="0" borderId="29"/>
    <xf numFmtId="9" fontId="15" fillId="0" borderId="29" applyFont="0" applyFill="0" applyBorder="0" applyAlignment="0" applyProtection="0"/>
    <xf numFmtId="44"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42" fontId="20" fillId="0" borderId="29" applyFont="0" applyFill="0" applyBorder="0" applyAlignment="0" applyProtection="0"/>
    <xf numFmtId="42" fontId="20" fillId="0" borderId="29" applyFont="0" applyFill="0" applyBorder="0" applyAlignment="0" applyProtection="0"/>
    <xf numFmtId="0" fontId="37" fillId="0" borderId="29"/>
    <xf numFmtId="43" fontId="15" fillId="0" borderId="29" applyFont="0" applyFill="0" applyBorder="0" applyAlignment="0" applyProtection="0"/>
    <xf numFmtId="41" fontId="20" fillId="0" borderId="29" applyFont="0" applyFill="0" applyBorder="0" applyAlignment="0" applyProtection="0"/>
    <xf numFmtId="0" fontId="15" fillId="0" borderId="29"/>
    <xf numFmtId="0" fontId="4" fillId="0" borderId="29"/>
    <xf numFmtId="42" fontId="20" fillId="0" borderId="29" applyFont="0" applyFill="0" applyBorder="0" applyAlignment="0" applyProtection="0"/>
    <xf numFmtId="0" fontId="15" fillId="0" borderId="29"/>
    <xf numFmtId="9" fontId="15" fillId="0" borderId="29" applyFont="0" applyFill="0" applyBorder="0" applyAlignment="0" applyProtection="0"/>
    <xf numFmtId="44"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42" fontId="20" fillId="0" borderId="29" applyFont="0" applyFill="0" applyBorder="0" applyAlignment="0" applyProtection="0"/>
    <xf numFmtId="42" fontId="20" fillId="0" borderId="29" applyFont="0" applyFill="0" applyBorder="0" applyAlignment="0" applyProtection="0"/>
    <xf numFmtId="0" fontId="37" fillId="0" borderId="29"/>
    <xf numFmtId="43" fontId="15" fillId="0" borderId="29" applyFont="0" applyFill="0" applyBorder="0" applyAlignment="0" applyProtection="0"/>
    <xf numFmtId="41" fontId="20" fillId="0" borderId="29" applyFont="0" applyFill="0" applyBorder="0" applyAlignment="0" applyProtection="0"/>
    <xf numFmtId="0" fontId="15" fillId="0" borderId="29" applyFont="0" applyFill="0" applyBorder="0" applyAlignment="0" applyProtection="0"/>
    <xf numFmtId="0" fontId="4" fillId="0" borderId="29"/>
    <xf numFmtId="42" fontId="20" fillId="0" borderId="29" applyFont="0" applyFill="0" applyBorder="0" applyAlignment="0" applyProtection="0"/>
    <xf numFmtId="0" fontId="15" fillId="0" borderId="29"/>
    <xf numFmtId="9" fontId="15" fillId="0" borderId="29" applyFont="0" applyFill="0" applyBorder="0" applyAlignment="0" applyProtection="0"/>
    <xf numFmtId="44" fontId="36" fillId="0" borderId="29" applyFont="0" applyFill="0" applyBorder="0" applyAlignment="0" applyProtection="0"/>
    <xf numFmtId="0" fontId="15" fillId="0" borderId="29"/>
    <xf numFmtId="41" fontId="20" fillId="0" borderId="29" applyFont="0" applyFill="0" applyBorder="0" applyAlignment="0" applyProtection="0"/>
    <xf numFmtId="41" fontId="20" fillId="0" borderId="29" applyFont="0" applyFill="0" applyBorder="0" applyAlignment="0" applyProtection="0"/>
    <xf numFmtId="42" fontId="20" fillId="0" borderId="29" applyFont="0" applyFill="0" applyBorder="0" applyAlignment="0" applyProtection="0"/>
    <xf numFmtId="42" fontId="20" fillId="0" borderId="29" applyFont="0" applyFill="0" applyBorder="0" applyAlignment="0" applyProtection="0"/>
    <xf numFmtId="43" fontId="15" fillId="0" borderId="29" applyFont="0" applyFill="0" applyBorder="0" applyAlignment="0" applyProtection="0"/>
    <xf numFmtId="41" fontId="20" fillId="0" borderId="29" applyFont="0" applyFill="0" applyBorder="0" applyAlignment="0" applyProtection="0"/>
    <xf numFmtId="0" fontId="37" fillId="0" borderId="29"/>
    <xf numFmtId="0" fontId="4" fillId="0" borderId="29"/>
    <xf numFmtId="42" fontId="20" fillId="0" borderId="29" applyFont="0" applyFill="0" applyBorder="0" applyAlignment="0" applyProtection="0"/>
    <xf numFmtId="44"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42" fontId="20" fillId="0" borderId="29" applyFont="0" applyFill="0" applyBorder="0" applyAlignment="0" applyProtection="0"/>
    <xf numFmtId="42" fontId="20" fillId="0" borderId="29" applyFont="0" applyFill="0" applyBorder="0" applyAlignment="0" applyProtection="0"/>
    <xf numFmtId="0" fontId="15" fillId="0" borderId="29"/>
    <xf numFmtId="43" fontId="15" fillId="0" borderId="29" applyFont="0" applyFill="0" applyBorder="0" applyAlignment="0" applyProtection="0"/>
    <xf numFmtId="41" fontId="20" fillId="0" borderId="29" applyFont="0" applyFill="0" applyBorder="0" applyAlignment="0" applyProtection="0"/>
    <xf numFmtId="0" fontId="4" fillId="0" borderId="29"/>
    <xf numFmtId="42" fontId="20" fillId="0" borderId="29" applyFont="0" applyFill="0" applyBorder="0" applyAlignment="0" applyProtection="0"/>
    <xf numFmtId="44"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42" fontId="20" fillId="0" borderId="29" applyFont="0" applyFill="0" applyBorder="0" applyAlignment="0" applyProtection="0"/>
    <xf numFmtId="42" fontId="20" fillId="0" borderId="29" applyFont="0" applyFill="0" applyBorder="0" applyAlignment="0" applyProtection="0"/>
    <xf numFmtId="0" fontId="4" fillId="0" borderId="29"/>
    <xf numFmtId="44" fontId="4" fillId="0" borderId="29" applyFont="0" applyFill="0" applyBorder="0" applyAlignment="0" applyProtection="0"/>
    <xf numFmtId="0" fontId="38" fillId="0" borderId="29"/>
    <xf numFmtId="43" fontId="23" fillId="0" borderId="29" applyFont="0" applyFill="0" applyBorder="0" applyAlignment="0" applyProtection="0"/>
    <xf numFmtId="43" fontId="4" fillId="0" borderId="29" applyFont="0" applyFill="0" applyBorder="0" applyAlignment="0" applyProtection="0"/>
    <xf numFmtId="0" fontId="39" fillId="0" borderId="29"/>
    <xf numFmtId="168" fontId="15" fillId="0" borderId="29" applyFont="0" applyFill="0" applyBorder="0" applyAlignment="0" applyProtection="0"/>
    <xf numFmtId="9" fontId="4" fillId="0" borderId="29" applyFont="0" applyFill="0" applyBorder="0" applyAlignment="0" applyProtection="0"/>
    <xf numFmtId="41" fontId="4" fillId="0" borderId="29" applyFont="0" applyFill="0" applyBorder="0" applyAlignment="0" applyProtection="0"/>
    <xf numFmtId="0" fontId="39" fillId="0" borderId="29"/>
    <xf numFmtId="9" fontId="39" fillId="0" borderId="29" applyFont="0" applyFill="0" applyBorder="0" applyAlignment="0" applyProtection="0"/>
    <xf numFmtId="0" fontId="15" fillId="0" borderId="29"/>
    <xf numFmtId="0" fontId="40" fillId="0" borderId="29"/>
    <xf numFmtId="43" fontId="4" fillId="0" borderId="29" applyFont="0" applyFill="0" applyBorder="0" applyAlignment="0" applyProtection="0"/>
    <xf numFmtId="0" fontId="15" fillId="0" borderId="29"/>
    <xf numFmtId="169" fontId="15" fillId="0" borderId="29" applyFont="0" applyFill="0" applyBorder="0" applyAlignment="0" applyProtection="0"/>
    <xf numFmtId="9" fontId="15" fillId="0" borderId="29" applyFont="0" applyFill="0" applyBorder="0" applyAlignment="0" applyProtection="0"/>
    <xf numFmtId="173" fontId="32" fillId="0" borderId="29" applyFont="0" applyFill="0" applyBorder="0" applyAlignment="0" applyProtection="0"/>
    <xf numFmtId="42" fontId="20" fillId="0" borderId="29" applyFont="0" applyFill="0" applyBorder="0" applyAlignment="0" applyProtection="0"/>
    <xf numFmtId="176" fontId="15" fillId="0" borderId="29" applyFont="0" applyFill="0" applyBorder="0" applyAlignment="0" applyProtection="0"/>
    <xf numFmtId="0" fontId="15" fillId="0" borderId="29"/>
    <xf numFmtId="43" fontId="4" fillId="0" borderId="29" applyFont="0" applyFill="0" applyBorder="0" applyAlignment="0" applyProtection="0"/>
    <xf numFmtId="177" fontId="15" fillId="0" borderId="29" applyFont="0" applyFill="0" applyBorder="0" applyAlignment="0" applyProtection="0"/>
    <xf numFmtId="0" fontId="15" fillId="0" borderId="29"/>
    <xf numFmtId="39" fontId="42" fillId="0" borderId="29"/>
    <xf numFmtId="0" fontId="4" fillId="0" borderId="29"/>
    <xf numFmtId="178" fontId="4" fillId="0" borderId="29" applyFont="0" applyFill="0" applyBorder="0" applyAlignment="0" applyProtection="0"/>
    <xf numFmtId="0" fontId="15" fillId="0" borderId="29"/>
    <xf numFmtId="9" fontId="15" fillId="0" borderId="29" applyFont="0" applyFill="0" applyBorder="0" applyAlignment="0" applyProtection="0"/>
    <xf numFmtId="179" fontId="15" fillId="0" borderId="29" applyFont="0" applyFill="0" applyBorder="0" applyAlignment="0" applyProtection="0"/>
    <xf numFmtId="0" fontId="43" fillId="0" borderId="29"/>
    <xf numFmtId="41" fontId="43" fillId="0" borderId="29" applyFont="0" applyFill="0" applyBorder="0" applyAlignment="0" applyProtection="0"/>
    <xf numFmtId="43" fontId="43" fillId="0" borderId="29" applyFont="0" applyFill="0" applyBorder="0" applyAlignment="0" applyProtection="0"/>
    <xf numFmtId="9" fontId="4" fillId="0" borderId="29" applyFont="0" applyFill="0" applyBorder="0" applyAlignment="0" applyProtection="0"/>
    <xf numFmtId="0" fontId="43" fillId="0" borderId="29"/>
    <xf numFmtId="9" fontId="43" fillId="0" borderId="29" applyFont="0" applyFill="0" applyBorder="0" applyAlignment="0" applyProtection="0"/>
    <xf numFmtId="43" fontId="15" fillId="0" borderId="29" applyFont="0" applyFill="0" applyBorder="0" applyAlignment="0" applyProtection="0"/>
    <xf numFmtId="0" fontId="44" fillId="0" borderId="29"/>
    <xf numFmtId="180" fontId="15" fillId="0" borderId="29" applyFont="0" applyFill="0" applyBorder="0" applyAlignment="0" applyProtection="0"/>
    <xf numFmtId="0" fontId="45" fillId="0" borderId="37" applyProtection="0">
      <alignment horizontal="left" wrapText="1"/>
    </xf>
    <xf numFmtId="0" fontId="40" fillId="0" borderId="29" applyFont="0" applyFill="0" applyBorder="0" applyAlignment="0" applyProtection="0"/>
    <xf numFmtId="43" fontId="4" fillId="0" borderId="29" applyFont="0" applyFill="0" applyBorder="0" applyAlignment="0" applyProtection="0"/>
    <xf numFmtId="166" fontId="38" fillId="0" borderId="29" applyFont="0" applyFill="0" applyBorder="0" applyAlignment="0" applyProtection="0"/>
    <xf numFmtId="175" fontId="15" fillId="0" borderId="29" applyFont="0" applyFill="0" applyBorder="0" applyAlignment="0" applyProtection="0"/>
    <xf numFmtId="181" fontId="15" fillId="0" borderId="29" applyFont="0" applyFill="0" applyBorder="0" applyAlignment="0" applyProtection="0"/>
    <xf numFmtId="166" fontId="4" fillId="0" borderId="29" applyFont="0" applyFill="0" applyBorder="0" applyAlignment="0" applyProtection="0"/>
    <xf numFmtId="166" fontId="41" fillId="0" borderId="29" applyFont="0" applyFill="0" applyBorder="0" applyAlignment="0" applyProtection="0"/>
    <xf numFmtId="0" fontId="15" fillId="0" borderId="29"/>
    <xf numFmtId="0" fontId="15" fillId="0" borderId="29"/>
    <xf numFmtId="0" fontId="4" fillId="0" borderId="29"/>
    <xf numFmtId="0" fontId="15" fillId="0" borderId="29"/>
    <xf numFmtId="0" fontId="15" fillId="0" borderId="29"/>
    <xf numFmtId="0" fontId="46" fillId="0" borderId="29"/>
    <xf numFmtId="0" fontId="4" fillId="0" borderId="29"/>
    <xf numFmtId="0" fontId="46" fillId="0" borderId="29"/>
    <xf numFmtId="0" fontId="4" fillId="0" borderId="29"/>
    <xf numFmtId="0" fontId="15" fillId="0" borderId="29"/>
    <xf numFmtId="0" fontId="4" fillId="22" borderId="36" applyNumberFormat="0" applyFont="0" applyAlignment="0" applyProtection="0"/>
    <xf numFmtId="0" fontId="38" fillId="0" borderId="29"/>
    <xf numFmtId="166" fontId="38" fillId="0" borderId="29" applyFont="0" applyFill="0" applyBorder="0" applyAlignment="0" applyProtection="0"/>
    <xf numFmtId="166" fontId="4" fillId="0" borderId="29" applyFont="0" applyFill="0" applyBorder="0" applyAlignment="0" applyProtection="0"/>
    <xf numFmtId="166" fontId="41" fillId="0" borderId="29" applyFont="0" applyFill="0" applyBorder="0" applyAlignment="0" applyProtection="0"/>
    <xf numFmtId="0" fontId="39" fillId="0" borderId="29"/>
    <xf numFmtId="166" fontId="20" fillId="0" borderId="29" applyFont="0" applyFill="0" applyBorder="0" applyAlignment="0" applyProtection="0"/>
    <xf numFmtId="9" fontId="39" fillId="0" borderId="29" applyFont="0" applyFill="0" applyBorder="0" applyAlignment="0" applyProtection="0"/>
    <xf numFmtId="182" fontId="15" fillId="0" borderId="29"/>
    <xf numFmtId="0" fontId="3" fillId="0" borderId="29"/>
    <xf numFmtId="9" fontId="3" fillId="0" borderId="29" applyFont="0" applyFill="0" applyBorder="0" applyAlignment="0" applyProtection="0"/>
    <xf numFmtId="167" fontId="3" fillId="0" borderId="29" applyFont="0" applyFill="0" applyBorder="0" applyAlignment="0" applyProtection="0"/>
    <xf numFmtId="0" fontId="2" fillId="0" borderId="29"/>
    <xf numFmtId="44" fontId="2" fillId="0" borderId="29" applyFont="0" applyFill="0" applyBorder="0" applyAlignment="0" applyProtection="0"/>
    <xf numFmtId="9" fontId="2" fillId="0" borderId="29" applyFont="0" applyFill="0" applyBorder="0" applyAlignment="0" applyProtection="0"/>
    <xf numFmtId="164" fontId="2" fillId="0" borderId="29" applyFont="0" applyFill="0" applyBorder="0" applyAlignment="0" applyProtection="0"/>
    <xf numFmtId="0" fontId="1" fillId="0" borderId="29"/>
    <xf numFmtId="167" fontId="1" fillId="0" borderId="29" applyFont="0" applyFill="0" applyBorder="0" applyAlignment="0" applyProtection="0"/>
    <xf numFmtId="41" fontId="1" fillId="0" borderId="29" applyFont="0" applyFill="0" applyBorder="0" applyAlignment="0" applyProtection="0"/>
    <xf numFmtId="9" fontId="36" fillId="0" borderId="29" applyFont="0" applyFill="0" applyBorder="0" applyAlignment="0" applyProtection="0"/>
    <xf numFmtId="0" fontId="51" fillId="0" borderId="29"/>
    <xf numFmtId="9" fontId="51" fillId="0" borderId="29" applyFont="0" applyFill="0" applyBorder="0" applyAlignment="0" applyProtection="0"/>
    <xf numFmtId="187" fontId="15" fillId="0" borderId="29"/>
  </cellStyleXfs>
  <cellXfs count="408">
    <xf numFmtId="0" fontId="0" fillId="0" borderId="0" xfId="0" applyFont="1" applyAlignment="1"/>
    <xf numFmtId="0" fontId="0" fillId="0" borderId="0" xfId="0" applyFont="1"/>
    <xf numFmtId="0" fontId="6" fillId="0" borderId="3" xfId="0" applyFont="1" applyBorder="1" applyAlignment="1">
      <alignment vertical="center"/>
    </xf>
    <xf numFmtId="0" fontId="6" fillId="0" borderId="3" xfId="0" applyFont="1" applyBorder="1" applyAlignment="1">
      <alignment horizontal="center" vertical="center" wrapText="1"/>
    </xf>
    <xf numFmtId="0" fontId="0" fillId="0" borderId="3" xfId="0" applyFont="1" applyBorder="1"/>
    <xf numFmtId="2" fontId="6" fillId="0" borderId="3" xfId="0" applyNumberFormat="1" applyFont="1" applyBorder="1"/>
    <xf numFmtId="2" fontId="0" fillId="0" borderId="3" xfId="0" applyNumberFormat="1" applyFont="1" applyBorder="1" applyAlignment="1">
      <alignment horizontal="center"/>
    </xf>
    <xf numFmtId="0" fontId="12" fillId="0" borderId="3" xfId="0" applyFont="1" applyBorder="1" applyAlignment="1">
      <alignment horizontal="left" vertical="center" wrapText="1"/>
    </xf>
    <xf numFmtId="0" fontId="14" fillId="2" borderId="3" xfId="0" applyFont="1" applyFill="1" applyBorder="1" applyAlignment="1">
      <alignment horizontal="center" vertical="center"/>
    </xf>
    <xf numFmtId="16" fontId="14" fillId="2" borderId="3" xfId="0" quotePrefix="1" applyNumberFormat="1" applyFont="1" applyFill="1" applyBorder="1" applyAlignment="1">
      <alignment horizontal="center" vertical="center"/>
    </xf>
    <xf numFmtId="0" fontId="14" fillId="2" borderId="3" xfId="0" quotePrefix="1" applyFont="1" applyFill="1" applyBorder="1" applyAlignment="1">
      <alignment horizontal="center" vertical="center"/>
    </xf>
    <xf numFmtId="0" fontId="13" fillId="0" borderId="9" xfId="0" applyFont="1" applyBorder="1" applyAlignment="1">
      <alignment horizontal="left" vertical="top" wrapText="1"/>
    </xf>
    <xf numFmtId="0" fontId="6" fillId="0" borderId="7" xfId="0" applyFont="1" applyBorder="1" applyAlignment="1">
      <alignment horizontal="left" vertical="center" wrapText="1"/>
    </xf>
    <xf numFmtId="0" fontId="0" fillId="0" borderId="9" xfId="0" applyFont="1" applyBorder="1" applyAlignment="1">
      <alignment horizontal="center" vertical="center"/>
    </xf>
    <xf numFmtId="0" fontId="0" fillId="0" borderId="9" xfId="0" applyFont="1" applyBorder="1"/>
    <xf numFmtId="0" fontId="0" fillId="0" borderId="9" xfId="0" applyFont="1" applyBorder="1" applyAlignment="1">
      <alignment horizontal="center"/>
    </xf>
    <xf numFmtId="16" fontId="14" fillId="0" borderId="3" xfId="0" quotePrefix="1" applyNumberFormat="1" applyFont="1" applyBorder="1" applyAlignment="1">
      <alignment horizontal="center" vertical="center"/>
    </xf>
    <xf numFmtId="0" fontId="0" fillId="0" borderId="3" xfId="0" applyFont="1" applyBorder="1" applyAlignment="1">
      <alignment horizontal="center" vertical="center" wrapText="1"/>
    </xf>
    <xf numFmtId="0" fontId="0" fillId="0" borderId="3" xfId="0" applyFont="1" applyBorder="1" applyAlignment="1">
      <alignment horizontal="center"/>
    </xf>
    <xf numFmtId="0" fontId="6" fillId="0" borderId="7" xfId="0" applyFont="1" applyBorder="1" applyAlignment="1">
      <alignment wrapText="1"/>
    </xf>
    <xf numFmtId="0" fontId="14" fillId="0" borderId="9" xfId="0" quotePrefix="1" applyFont="1" applyBorder="1" applyAlignment="1">
      <alignment horizontal="center" vertical="center"/>
    </xf>
    <xf numFmtId="0" fontId="0" fillId="0" borderId="3" xfId="0" applyFont="1" applyBorder="1" applyAlignment="1">
      <alignment horizontal="center" vertical="center"/>
    </xf>
    <xf numFmtId="0" fontId="14" fillId="0" borderId="3" xfId="0" quotePrefix="1" applyFont="1" applyBorder="1" applyAlignment="1">
      <alignment horizontal="center" vertical="center"/>
    </xf>
    <xf numFmtId="0" fontId="6" fillId="0" borderId="3" xfId="0" applyFont="1" applyBorder="1" applyAlignment="1">
      <alignment horizontal="left" vertical="center" wrapText="1"/>
    </xf>
    <xf numFmtId="0" fontId="14" fillId="0" borderId="3" xfId="0" applyFont="1" applyBorder="1" applyAlignment="1">
      <alignment horizontal="center" vertical="center"/>
    </xf>
    <xf numFmtId="0" fontId="6" fillId="0" borderId="3" xfId="0" applyFont="1" applyBorder="1" applyAlignment="1">
      <alignment horizontal="center"/>
    </xf>
    <xf numFmtId="0" fontId="6" fillId="0" borderId="3" xfId="0" applyFont="1" applyBorder="1" applyAlignment="1">
      <alignment wrapText="1"/>
    </xf>
    <xf numFmtId="0" fontId="13" fillId="0" borderId="3" xfId="0" applyFont="1" applyBorder="1" applyAlignment="1">
      <alignment horizontal="left" vertical="top" wrapText="1"/>
    </xf>
    <xf numFmtId="0" fontId="6" fillId="0" borderId="7" xfId="0" applyFont="1" applyBorder="1"/>
    <xf numFmtId="2" fontId="0" fillId="0" borderId="0" xfId="0" applyNumberFormat="1" applyFont="1"/>
    <xf numFmtId="0" fontId="0" fillId="0" borderId="3" xfId="0" applyFont="1" applyBorder="1" applyAlignment="1">
      <alignment horizontal="left" vertical="center" wrapText="1"/>
    </xf>
    <xf numFmtId="0" fontId="6" fillId="0" borderId="3" xfId="0" applyFont="1" applyBorder="1"/>
    <xf numFmtId="16" fontId="14" fillId="0" borderId="3" xfId="0" applyNumberFormat="1" applyFont="1" applyBorder="1" applyAlignment="1">
      <alignment horizontal="center" vertical="center"/>
    </xf>
    <xf numFmtId="0" fontId="14" fillId="0" borderId="7" xfId="0" quotePrefix="1" applyFont="1" applyBorder="1" applyAlignment="1">
      <alignment horizontal="center" vertical="center"/>
    </xf>
    <xf numFmtId="0" fontId="12" fillId="0" borderId="3" xfId="0" applyFont="1" applyBorder="1" applyAlignment="1">
      <alignment horizontal="left" wrapText="1"/>
    </xf>
    <xf numFmtId="0" fontId="14" fillId="0" borderId="0" xfId="0" quotePrefix="1" applyFont="1" applyAlignment="1">
      <alignment horizontal="center" vertical="center"/>
    </xf>
    <xf numFmtId="0" fontId="0" fillId="0" borderId="6" xfId="0" applyFont="1" applyBorder="1"/>
    <xf numFmtId="0" fontId="6" fillId="0" borderId="9" xfId="0" applyFont="1" applyBorder="1"/>
    <xf numFmtId="0" fontId="0" fillId="0" borderId="3" xfId="0" applyFont="1" applyBorder="1" applyAlignment="1">
      <alignment vertical="center"/>
    </xf>
    <xf numFmtId="0" fontId="0" fillId="0" borderId="3" xfId="0" applyFont="1" applyBorder="1" applyAlignment="1">
      <alignment horizontal="left" vertical="center"/>
    </xf>
    <xf numFmtId="0" fontId="6" fillId="7" borderId="21" xfId="0" applyFont="1" applyFill="1" applyBorder="1"/>
    <xf numFmtId="0" fontId="0" fillId="7" borderId="21" xfId="0" applyFont="1" applyFill="1" applyBorder="1"/>
    <xf numFmtId="2" fontId="6" fillId="7" borderId="3" xfId="0" applyNumberFormat="1" applyFont="1" applyFill="1" applyBorder="1"/>
    <xf numFmtId="2" fontId="6" fillId="0" borderId="13" xfId="0" applyNumberFormat="1" applyFont="1" applyBorder="1"/>
    <xf numFmtId="0" fontId="0" fillId="0" borderId="6" xfId="0" applyFont="1" applyBorder="1" applyAlignment="1">
      <alignment horizontal="left" vertical="center"/>
    </xf>
    <xf numFmtId="2" fontId="0" fillId="0" borderId="3" xfId="0" applyNumberFormat="1" applyFont="1" applyBorder="1" applyAlignment="1">
      <alignment vertical="center"/>
    </xf>
    <xf numFmtId="2" fontId="0" fillId="0" borderId="3" xfId="0" applyNumberFormat="1" applyFont="1" applyBorder="1" applyAlignment="1">
      <alignment horizontal="center" vertical="center"/>
    </xf>
    <xf numFmtId="0" fontId="14" fillId="0" borderId="9" xfId="0" applyFont="1" applyBorder="1" applyAlignment="1">
      <alignment horizontal="center" vertical="center"/>
    </xf>
    <xf numFmtId="0" fontId="0" fillId="0" borderId="9" xfId="0" applyFont="1" applyBorder="1" applyAlignment="1">
      <alignment horizontal="center" vertical="center" wrapText="1"/>
    </xf>
    <xf numFmtId="0" fontId="6" fillId="0" borderId="13" xfId="0" applyFont="1" applyBorder="1"/>
    <xf numFmtId="49" fontId="12" fillId="0" borderId="14" xfId="0" applyNumberFormat="1" applyFont="1" applyBorder="1" applyAlignment="1">
      <alignment horizontal="center" vertical="top" wrapText="1"/>
    </xf>
    <xf numFmtId="0" fontId="12" fillId="0" borderId="9" xfId="0" applyFont="1" applyBorder="1" applyAlignment="1">
      <alignment horizontal="left" vertical="top" wrapText="1"/>
    </xf>
    <xf numFmtId="0" fontId="6" fillId="0" borderId="9" xfId="0" applyFont="1" applyBorder="1" applyAlignment="1">
      <alignment horizontal="left" vertical="center" wrapText="1"/>
    </xf>
    <xf numFmtId="2" fontId="6" fillId="0" borderId="3" xfId="0" applyNumberFormat="1" applyFont="1" applyBorder="1" applyAlignment="1">
      <alignment horizontal="center"/>
    </xf>
    <xf numFmtId="0" fontId="13" fillId="0" borderId="3" xfId="0" applyFont="1" applyBorder="1"/>
    <xf numFmtId="0" fontId="6" fillId="8" borderId="5" xfId="0" applyFont="1" applyFill="1" applyBorder="1"/>
    <xf numFmtId="0" fontId="9" fillId="9" borderId="4" xfId="0" applyFont="1" applyFill="1" applyBorder="1" applyAlignment="1">
      <alignment horizontal="center" vertical="center"/>
    </xf>
    <xf numFmtId="0" fontId="9" fillId="10" borderId="4" xfId="0" applyFont="1" applyFill="1" applyBorder="1" applyAlignment="1">
      <alignment horizontal="center" vertical="center"/>
    </xf>
    <xf numFmtId="0" fontId="9" fillId="4" borderId="4" xfId="0" applyFont="1" applyFill="1" applyBorder="1" applyAlignment="1">
      <alignment horizontal="center" vertical="center"/>
    </xf>
    <xf numFmtId="0" fontId="9" fillId="3" borderId="4" xfId="0" applyFont="1" applyFill="1" applyBorder="1" applyAlignment="1">
      <alignment horizontal="center" vertical="center"/>
    </xf>
    <xf numFmtId="0" fontId="9" fillId="11" borderId="4" xfId="0" applyFont="1" applyFill="1" applyBorder="1" applyAlignment="1">
      <alignment horizontal="center" vertical="center"/>
    </xf>
    <xf numFmtId="0" fontId="9" fillId="12" borderId="4" xfId="0" applyFont="1" applyFill="1" applyBorder="1" applyAlignment="1">
      <alignment horizontal="center" vertical="center"/>
    </xf>
    <xf numFmtId="0" fontId="6" fillId="0" borderId="3" xfId="0" applyFont="1" applyBorder="1" applyAlignment="1">
      <alignment horizontal="center" vertical="center"/>
    </xf>
    <xf numFmtId="0" fontId="9" fillId="0" borderId="6" xfId="0" applyFont="1" applyBorder="1" applyAlignment="1">
      <alignment horizontal="center" vertical="center"/>
    </xf>
    <xf numFmtId="0" fontId="9" fillId="0" borderId="23" xfId="0" applyFont="1" applyBorder="1" applyAlignment="1">
      <alignment horizontal="center" vertical="center"/>
    </xf>
    <xf numFmtId="0" fontId="16" fillId="0" borderId="3"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Alignment="1">
      <alignment horizontal="left"/>
    </xf>
    <xf numFmtId="166" fontId="17" fillId="13" borderId="24" xfId="0" applyNumberFormat="1" applyFont="1" applyFill="1" applyBorder="1" applyAlignment="1">
      <alignment vertical="center"/>
    </xf>
    <xf numFmtId="0" fontId="9" fillId="6" borderId="24" xfId="0" applyFont="1" applyFill="1" applyBorder="1"/>
    <xf numFmtId="0" fontId="9" fillId="6" borderId="15" xfId="0" applyFont="1" applyFill="1" applyBorder="1"/>
    <xf numFmtId="10" fontId="11" fillId="6" borderId="15" xfId="0" applyNumberFormat="1" applyFont="1" applyFill="1" applyBorder="1"/>
    <xf numFmtId="9" fontId="12" fillId="6" borderId="15" xfId="0" applyNumberFormat="1" applyFont="1" applyFill="1" applyBorder="1"/>
    <xf numFmtId="166" fontId="13" fillId="6" borderId="3" xfId="0" applyNumberFormat="1" applyFont="1" applyFill="1" applyBorder="1"/>
    <xf numFmtId="166" fontId="13" fillId="6" borderId="16" xfId="0" applyNumberFormat="1" applyFont="1" applyFill="1" applyBorder="1"/>
    <xf numFmtId="166" fontId="0" fillId="10" borderId="5" xfId="0" applyNumberFormat="1" applyFont="1" applyFill="1" applyBorder="1"/>
    <xf numFmtId="170" fontId="12" fillId="0" borderId="9" xfId="0" applyNumberFormat="1" applyFont="1" applyBorder="1"/>
    <xf numFmtId="9" fontId="12" fillId="0" borderId="18" xfId="0" applyNumberFormat="1" applyFont="1" applyBorder="1"/>
    <xf numFmtId="166" fontId="13" fillId="0" borderId="3" xfId="0" applyNumberFormat="1" applyFont="1" applyBorder="1"/>
    <xf numFmtId="166" fontId="13" fillId="0" borderId="17" xfId="0" applyNumberFormat="1" applyFont="1" applyBorder="1"/>
    <xf numFmtId="166" fontId="13" fillId="4" borderId="3" xfId="0" applyNumberFormat="1" applyFont="1" applyFill="1" applyBorder="1" applyAlignment="1">
      <alignment vertical="center"/>
    </xf>
    <xf numFmtId="10" fontId="11" fillId="0" borderId="3" xfId="0" applyNumberFormat="1" applyFont="1" applyBorder="1"/>
    <xf numFmtId="9" fontId="12" fillId="0" borderId="11" xfId="0" applyNumberFormat="1" applyFont="1" applyBorder="1"/>
    <xf numFmtId="166" fontId="13" fillId="0" borderId="13" xfId="0" applyNumberFormat="1" applyFont="1" applyBorder="1"/>
    <xf numFmtId="166" fontId="13" fillId="3" borderId="3" xfId="0" applyNumberFormat="1" applyFont="1" applyFill="1" applyBorder="1" applyAlignment="1">
      <alignment vertical="center"/>
    </xf>
    <xf numFmtId="166" fontId="13" fillId="11" borderId="3" xfId="0" applyNumberFormat="1" applyFont="1" applyFill="1" applyBorder="1" applyAlignment="1">
      <alignment vertical="center"/>
    </xf>
    <xf numFmtId="10" fontId="12" fillId="0" borderId="3" xfId="0" applyNumberFormat="1" applyFont="1" applyBorder="1"/>
    <xf numFmtId="166" fontId="13" fillId="7" borderId="5" xfId="0" applyNumberFormat="1" applyFont="1" applyFill="1" applyBorder="1"/>
    <xf numFmtId="0" fontId="16" fillId="0" borderId="0" xfId="0" applyFont="1" applyAlignment="1">
      <alignment horizontal="left" vertical="center"/>
    </xf>
    <xf numFmtId="166" fontId="13" fillId="12" borderId="3" xfId="0" applyNumberFormat="1" applyFont="1" applyFill="1" applyBorder="1" applyAlignment="1">
      <alignment vertical="center"/>
    </xf>
    <xf numFmtId="166" fontId="11" fillId="0" borderId="3" xfId="0" applyNumberFormat="1" applyFont="1" applyBorder="1"/>
    <xf numFmtId="166" fontId="11" fillId="0" borderId="13" xfId="0" applyNumberFormat="1" applyFont="1" applyBorder="1"/>
    <xf numFmtId="0" fontId="16" fillId="0" borderId="0" xfId="0" applyFont="1" applyAlignment="1">
      <alignment horizontal="left" wrapText="1"/>
    </xf>
    <xf numFmtId="166" fontId="6" fillId="0" borderId="0" xfId="0" applyNumberFormat="1" applyFont="1"/>
    <xf numFmtId="0" fontId="13" fillId="0" borderId="11" xfId="0" applyFont="1" applyBorder="1"/>
    <xf numFmtId="166" fontId="13" fillId="0" borderId="3" xfId="0" applyNumberFormat="1" applyFont="1" applyBorder="1" applyAlignment="1">
      <alignment vertical="center"/>
    </xf>
    <xf numFmtId="166" fontId="12" fillId="0" borderId="3" xfId="0" applyNumberFormat="1" applyFont="1" applyBorder="1"/>
    <xf numFmtId="0" fontId="13" fillId="0" borderId="0" xfId="0" applyFont="1"/>
    <xf numFmtId="9" fontId="12" fillId="0" borderId="0" xfId="0" applyNumberFormat="1" applyFont="1" applyAlignment="1">
      <alignment horizontal="right"/>
    </xf>
    <xf numFmtId="165" fontId="6" fillId="10" borderId="25" xfId="0" applyNumberFormat="1" applyFont="1" applyFill="1" applyBorder="1"/>
    <xf numFmtId="165" fontId="6" fillId="10" borderId="26" xfId="0" applyNumberFormat="1" applyFont="1" applyFill="1" applyBorder="1"/>
    <xf numFmtId="165" fontId="6" fillId="10" borderId="27" xfId="0" applyNumberFormat="1" applyFont="1" applyFill="1" applyBorder="1"/>
    <xf numFmtId="166" fontId="0" fillId="0" borderId="0" xfId="0" applyNumberFormat="1" applyFont="1"/>
    <xf numFmtId="0" fontId="6" fillId="0" borderId="1" xfId="0" applyFont="1" applyBorder="1" applyAlignment="1">
      <alignment horizontal="left" vertical="center"/>
    </xf>
    <xf numFmtId="0" fontId="6" fillId="0" borderId="28" xfId="0" applyFont="1" applyBorder="1" applyAlignment="1">
      <alignment horizontal="center" vertical="center"/>
    </xf>
    <xf numFmtId="0" fontId="6" fillId="0" borderId="22" xfId="0" applyFont="1" applyBorder="1" applyAlignment="1">
      <alignment horizontal="center" vertical="center"/>
    </xf>
    <xf numFmtId="0" fontId="6" fillId="0" borderId="22" xfId="0" applyFont="1" applyBorder="1" applyAlignment="1">
      <alignment horizontal="center" vertical="center" wrapText="1"/>
    </xf>
    <xf numFmtId="0" fontId="6" fillId="5" borderId="8" xfId="0" applyFont="1" applyFill="1" applyBorder="1" applyAlignment="1">
      <alignment horizontal="center" vertical="center" wrapText="1"/>
    </xf>
    <xf numFmtId="0" fontId="6" fillId="0" borderId="0" xfId="0" applyFont="1" applyAlignment="1">
      <alignment horizontal="center" vertical="center"/>
    </xf>
    <xf numFmtId="0" fontId="0" fillId="0" borderId="18" xfId="0" applyFont="1" applyBorder="1" applyAlignment="1">
      <alignment vertical="center"/>
    </xf>
    <xf numFmtId="0" fontId="0" fillId="0" borderId="17" xfId="0" applyFont="1" applyBorder="1" applyAlignment="1">
      <alignment vertical="center"/>
    </xf>
    <xf numFmtId="166" fontId="13" fillId="0" borderId="9" xfId="0" applyNumberFormat="1" applyFont="1" applyBorder="1" applyAlignment="1">
      <alignment vertical="center"/>
    </xf>
    <xf numFmtId="166" fontId="18" fillId="0" borderId="9" xfId="0" applyNumberFormat="1" applyFont="1" applyBorder="1" applyAlignment="1">
      <alignment vertical="center"/>
    </xf>
    <xf numFmtId="0" fontId="0" fillId="0" borderId="11" xfId="0" applyFont="1" applyBorder="1" applyAlignment="1">
      <alignment horizontal="left" vertical="center"/>
    </xf>
    <xf numFmtId="0" fontId="0" fillId="0" borderId="13" xfId="0" applyFont="1" applyBorder="1" applyAlignment="1">
      <alignment horizontal="left" vertical="center"/>
    </xf>
    <xf numFmtId="166" fontId="18" fillId="0" borderId="3" xfId="0" applyNumberFormat="1" applyFont="1" applyBorder="1" applyAlignment="1">
      <alignment vertical="center"/>
    </xf>
    <xf numFmtId="166" fontId="0" fillId="0" borderId="0" xfId="0" applyNumberFormat="1" applyFont="1" applyAlignment="1">
      <alignment vertical="center"/>
    </xf>
    <xf numFmtId="0" fontId="6" fillId="0" borderId="3" xfId="0" applyFont="1" applyBorder="1" applyAlignment="1">
      <alignment horizontal="left" vertical="center"/>
    </xf>
    <xf numFmtId="0" fontId="0" fillId="0" borderId="18" xfId="0" applyFont="1" applyBorder="1" applyAlignment="1">
      <alignment horizontal="left" vertical="center"/>
    </xf>
    <xf numFmtId="0" fontId="0" fillId="0" borderId="17" xfId="0" applyFont="1" applyBorder="1" applyAlignment="1">
      <alignment horizontal="left" vertical="center"/>
    </xf>
    <xf numFmtId="166" fontId="13" fillId="0" borderId="6" xfId="0" applyNumberFormat="1" applyFont="1" applyBorder="1" applyAlignment="1">
      <alignment vertical="center"/>
    </xf>
    <xf numFmtId="0" fontId="20" fillId="0" borderId="29" xfId="1" applyFill="1">
      <alignment vertical="center"/>
    </xf>
    <xf numFmtId="0" fontId="20" fillId="0" borderId="29" xfId="1" applyFill="1" applyAlignment="1">
      <alignment horizontal="center" vertical="center"/>
    </xf>
    <xf numFmtId="0" fontId="21" fillId="0" borderId="29" xfId="1" applyFont="1" applyFill="1">
      <alignment vertical="center"/>
    </xf>
    <xf numFmtId="0" fontId="21" fillId="0" borderId="29" xfId="1" applyFont="1" applyFill="1" applyAlignment="1">
      <alignment horizontal="center" vertical="center"/>
    </xf>
    <xf numFmtId="0" fontId="21" fillId="0" borderId="29" xfId="1" applyFont="1">
      <alignment vertical="center"/>
    </xf>
    <xf numFmtId="0" fontId="21" fillId="0" borderId="29" xfId="1" applyFont="1" applyAlignment="1">
      <alignment horizontal="center" vertical="center"/>
    </xf>
    <xf numFmtId="3" fontId="22" fillId="0" borderId="29" xfId="1" applyNumberFormat="1" applyFont="1" applyFill="1">
      <alignment vertical="center"/>
    </xf>
    <xf numFmtId="0" fontId="22" fillId="0" borderId="29" xfId="1" applyFont="1" applyFill="1">
      <alignment vertical="center"/>
    </xf>
    <xf numFmtId="3" fontId="22" fillId="14" borderId="29" xfId="1" applyNumberFormat="1" applyFont="1" applyFill="1">
      <alignment vertical="center"/>
    </xf>
    <xf numFmtId="171" fontId="22" fillId="0" borderId="29" xfId="1" applyNumberFormat="1" applyFont="1" applyFill="1">
      <alignment vertical="center"/>
    </xf>
    <xf numFmtId="171" fontId="22" fillId="0" borderId="29" xfId="1" applyNumberFormat="1" applyFont="1" applyFill="1" applyAlignment="1">
      <alignment horizontal="right" vertical="center"/>
    </xf>
    <xf numFmtId="0" fontId="23" fillId="0" borderId="29" xfId="1" applyFont="1" applyBorder="1" applyAlignment="1">
      <alignment vertical="center"/>
    </xf>
    <xf numFmtId="171" fontId="22" fillId="14" borderId="29" xfId="1" applyNumberFormat="1" applyFont="1" applyFill="1">
      <alignment vertical="center"/>
    </xf>
    <xf numFmtId="0" fontId="24" fillId="15" borderId="29" xfId="1" applyFont="1" applyFill="1" applyAlignment="1">
      <alignment horizontal="center" vertical="center" wrapText="1"/>
    </xf>
    <xf numFmtId="0" fontId="24" fillId="15" borderId="29" xfId="1" applyFont="1" applyFill="1" applyAlignment="1">
      <alignment horizontal="center" vertical="center"/>
    </xf>
    <xf numFmtId="172" fontId="21" fillId="0" borderId="29" xfId="1" applyNumberFormat="1" applyFont="1" applyFill="1">
      <alignment vertical="center"/>
    </xf>
    <xf numFmtId="10" fontId="26" fillId="0" borderId="30" xfId="2" applyNumberFormat="1" applyFont="1" applyFill="1" applyBorder="1"/>
    <xf numFmtId="10" fontId="26" fillId="0" borderId="31" xfId="2" applyNumberFormat="1" applyFont="1" applyFill="1" applyBorder="1"/>
    <xf numFmtId="0" fontId="23" fillId="0" borderId="29" xfId="3" applyFont="1" applyFill="1" applyBorder="1"/>
    <xf numFmtId="10" fontId="23" fillId="0" borderId="32" xfId="2" applyNumberFormat="1" applyFont="1" applyFill="1" applyBorder="1"/>
    <xf numFmtId="0" fontId="23" fillId="0" borderId="32" xfId="3" applyFont="1" applyFill="1" applyBorder="1" applyAlignment="1">
      <alignment horizontal="left" indent="1"/>
    </xf>
    <xf numFmtId="0" fontId="27" fillId="0" borderId="32" xfId="3" applyFont="1" applyFill="1" applyBorder="1"/>
    <xf numFmtId="172" fontId="20" fillId="0" borderId="29" xfId="1" applyNumberFormat="1" applyFill="1">
      <alignment vertical="center"/>
    </xf>
    <xf numFmtId="0" fontId="23" fillId="0" borderId="32" xfId="3" applyFont="1" applyFill="1" applyBorder="1"/>
    <xf numFmtId="0" fontId="28" fillId="0" borderId="33" xfId="3" applyFont="1" applyFill="1" applyBorder="1" applyAlignment="1">
      <alignment horizontal="center" vertical="center" wrapText="1"/>
    </xf>
    <xf numFmtId="0" fontId="28" fillId="0" borderId="33" xfId="3" applyFont="1" applyFill="1" applyBorder="1" applyAlignment="1">
      <alignment horizontal="centerContinuous" vertical="center"/>
    </xf>
    <xf numFmtId="172" fontId="27" fillId="0" borderId="29" xfId="4" applyNumberFormat="1" applyFont="1"/>
    <xf numFmtId="0" fontId="23" fillId="0" borderId="29" xfId="3" applyFont="1"/>
    <xf numFmtId="172" fontId="27" fillId="14" borderId="29" xfId="4" applyNumberFormat="1" applyFont="1" applyFill="1"/>
    <xf numFmtId="0" fontId="20" fillId="0" borderId="29" xfId="1">
      <alignment vertical="center"/>
    </xf>
    <xf numFmtId="0" fontId="29" fillId="0" borderId="29" xfId="1" applyFont="1" applyFill="1" applyAlignment="1">
      <alignment horizontal="center" vertical="center"/>
    </xf>
    <xf numFmtId="0" fontId="27" fillId="0" borderId="29" xfId="1" applyFont="1" applyFill="1" applyAlignment="1">
      <alignment horizontal="left" vertical="center"/>
    </xf>
    <xf numFmtId="0" fontId="20" fillId="0" borderId="29" xfId="1" applyFont="1">
      <alignment vertical="center"/>
    </xf>
    <xf numFmtId="0" fontId="49" fillId="0" borderId="29" xfId="193" applyFont="1"/>
    <xf numFmtId="0" fontId="49" fillId="0" borderId="41" xfId="193" applyFont="1" applyBorder="1" applyAlignment="1">
      <alignment wrapText="1"/>
    </xf>
    <xf numFmtId="0" fontId="49" fillId="0" borderId="42" xfId="193" applyFont="1" applyBorder="1" applyAlignment="1">
      <alignment horizontal="center"/>
    </xf>
    <xf numFmtId="44" fontId="49" fillId="0" borderId="42" xfId="194" applyFont="1" applyBorder="1"/>
    <xf numFmtId="173" fontId="49" fillId="0" borderId="42" xfId="193" applyNumberFormat="1" applyFont="1" applyBorder="1"/>
    <xf numFmtId="173" fontId="49" fillId="0" borderId="43" xfId="193" applyNumberFormat="1" applyFont="1" applyBorder="1"/>
    <xf numFmtId="44" fontId="48" fillId="0" borderId="42" xfId="194" applyFont="1" applyBorder="1" applyAlignment="1">
      <alignment horizontal="center"/>
    </xf>
    <xf numFmtId="0" fontId="48" fillId="0" borderId="41" xfId="193" applyFont="1" applyBorder="1" applyAlignment="1">
      <alignment wrapText="1"/>
    </xf>
    <xf numFmtId="0" fontId="48" fillId="0" borderId="42" xfId="193" applyFont="1" applyBorder="1" applyAlignment="1">
      <alignment horizontal="center"/>
    </xf>
    <xf numFmtId="44" fontId="48" fillId="0" borderId="42" xfId="194" applyFont="1" applyBorder="1"/>
    <xf numFmtId="44" fontId="49" fillId="23" borderId="42" xfId="194" applyFont="1" applyFill="1" applyBorder="1"/>
    <xf numFmtId="9" fontId="49" fillId="0" borderId="29" xfId="195" applyFont="1"/>
    <xf numFmtId="43" fontId="49" fillId="0" borderId="29" xfId="193" applyNumberFormat="1" applyFont="1"/>
    <xf numFmtId="44" fontId="49" fillId="0" borderId="42" xfId="194" applyFont="1" applyFill="1" applyBorder="1"/>
    <xf numFmtId="0" fontId="49" fillId="0" borderId="41" xfId="193" applyFont="1" applyFill="1" applyBorder="1" applyAlignment="1">
      <alignment wrapText="1"/>
    </xf>
    <xf numFmtId="0" fontId="49" fillId="0" borderId="42" xfId="193" applyFont="1" applyFill="1" applyBorder="1" applyAlignment="1">
      <alignment horizontal="center"/>
    </xf>
    <xf numFmtId="173" fontId="49" fillId="0" borderId="42" xfId="193" applyNumberFormat="1" applyFont="1" applyFill="1" applyBorder="1"/>
    <xf numFmtId="173" fontId="49" fillId="0" borderId="43" xfId="193" applyNumberFormat="1" applyFont="1" applyFill="1" applyBorder="1"/>
    <xf numFmtId="0" fontId="49" fillId="0" borderId="29" xfId="193" applyFont="1" applyFill="1"/>
    <xf numFmtId="184" fontId="49" fillId="0" borderId="42" xfId="193" applyNumberFormat="1" applyFont="1" applyFill="1" applyBorder="1"/>
    <xf numFmtId="44" fontId="49" fillId="23" borderId="42" xfId="194" applyFont="1" applyFill="1" applyBorder="1" applyAlignment="1">
      <alignment vertical="center"/>
    </xf>
    <xf numFmtId="44" fontId="49" fillId="0" borderId="42" xfId="194" applyFont="1" applyBorder="1" applyAlignment="1">
      <alignment vertical="center"/>
    </xf>
    <xf numFmtId="173" fontId="49" fillId="0" borderId="42" xfId="193" applyNumberFormat="1" applyFont="1" applyBorder="1" applyAlignment="1">
      <alignment vertical="center"/>
    </xf>
    <xf numFmtId="173" fontId="49" fillId="0" borderId="43" xfId="193" applyNumberFormat="1" applyFont="1" applyBorder="1" applyAlignment="1">
      <alignment vertical="center"/>
    </xf>
    <xf numFmtId="9" fontId="49" fillId="0" borderId="29" xfId="195" applyFont="1" applyAlignment="1">
      <alignment vertical="center"/>
    </xf>
    <xf numFmtId="44" fontId="49" fillId="0" borderId="42" xfId="194" applyFont="1" applyFill="1" applyBorder="1" applyAlignment="1">
      <alignment vertical="center"/>
    </xf>
    <xf numFmtId="173" fontId="49" fillId="0" borderId="42" xfId="193" applyNumberFormat="1" applyFont="1" applyFill="1" applyBorder="1" applyAlignment="1">
      <alignment vertical="center"/>
    </xf>
    <xf numFmtId="173" fontId="49" fillId="0" borderId="43" xfId="193" applyNumberFormat="1" applyFont="1" applyFill="1" applyBorder="1" applyAlignment="1">
      <alignment vertical="center"/>
    </xf>
    <xf numFmtId="173" fontId="49" fillId="0" borderId="29" xfId="193" applyNumberFormat="1" applyFont="1"/>
    <xf numFmtId="49" fontId="49" fillId="0" borderId="41" xfId="193" applyNumberFormat="1" applyFont="1" applyFill="1" applyBorder="1" applyAlignment="1">
      <alignment wrapText="1"/>
    </xf>
    <xf numFmtId="0" fontId="49" fillId="0" borderId="44" xfId="193" applyFont="1" applyBorder="1" applyAlignment="1">
      <alignment wrapText="1"/>
    </xf>
    <xf numFmtId="0" fontId="49" fillId="0" borderId="45" xfId="193" applyFont="1" applyBorder="1" applyAlignment="1">
      <alignment horizontal="center"/>
    </xf>
    <xf numFmtId="44" fontId="49" fillId="0" borderId="45" xfId="194" applyFont="1" applyFill="1" applyBorder="1"/>
    <xf numFmtId="173" fontId="49" fillId="0" borderId="45" xfId="193" applyNumberFormat="1" applyFont="1" applyFill="1" applyBorder="1"/>
    <xf numFmtId="173" fontId="49" fillId="0" borderId="46" xfId="193" applyNumberFormat="1" applyFont="1" applyFill="1" applyBorder="1"/>
    <xf numFmtId="0" fontId="47" fillId="0" borderId="29" xfId="193" applyFont="1"/>
    <xf numFmtId="44" fontId="49" fillId="23" borderId="45" xfId="194" applyFont="1" applyFill="1" applyBorder="1"/>
    <xf numFmtId="0" fontId="49" fillId="0" borderId="47" xfId="193" applyFont="1" applyBorder="1" applyAlignment="1">
      <alignment wrapText="1"/>
    </xf>
    <xf numFmtId="0" fontId="49" fillId="0" borderId="48" xfId="193" applyFont="1" applyBorder="1" applyAlignment="1">
      <alignment horizontal="center"/>
    </xf>
    <xf numFmtId="44" fontId="49" fillId="0" borderId="48" xfId="194" applyFont="1" applyBorder="1"/>
    <xf numFmtId="173" fontId="49" fillId="0" borderId="48" xfId="193" applyNumberFormat="1" applyFont="1" applyBorder="1"/>
    <xf numFmtId="173" fontId="49" fillId="0" borderId="49" xfId="193" applyNumberFormat="1" applyFont="1" applyBorder="1"/>
    <xf numFmtId="0" fontId="49" fillId="0" borderId="29" xfId="193" applyFont="1" applyAlignment="1">
      <alignment wrapText="1"/>
    </xf>
    <xf numFmtId="0" fontId="49" fillId="0" borderId="29" xfId="193" applyFont="1" applyAlignment="1">
      <alignment horizontal="center"/>
    </xf>
    <xf numFmtId="44" fontId="49" fillId="0" borderId="29" xfId="194" applyFont="1"/>
    <xf numFmtId="0" fontId="0" fillId="0" borderId="0" xfId="0" applyFont="1" applyAlignment="1">
      <alignment vertical="center"/>
    </xf>
    <xf numFmtId="2" fontId="6" fillId="0" borderId="3" xfId="0" applyNumberFormat="1" applyFont="1" applyBorder="1" applyAlignment="1">
      <alignment vertical="center"/>
    </xf>
    <xf numFmtId="2" fontId="7" fillId="0" borderId="3" xfId="0" applyNumberFormat="1" applyFont="1" applyBorder="1" applyAlignment="1">
      <alignment vertical="center"/>
    </xf>
    <xf numFmtId="183" fontId="23" fillId="21" borderId="32" xfId="189" applyNumberFormat="1" applyFont="1" applyFill="1" applyBorder="1" applyAlignment="1">
      <alignment vertical="center"/>
    </xf>
    <xf numFmtId="186" fontId="23" fillId="21" borderId="32" xfId="189" applyNumberFormat="1" applyFont="1" applyFill="1" applyBorder="1" applyAlignment="1">
      <alignment vertical="center"/>
    </xf>
    <xf numFmtId="186" fontId="23" fillId="21" borderId="32" xfId="189" applyNumberFormat="1" applyFont="1" applyFill="1" applyBorder="1" applyAlignment="1">
      <alignment horizontal="center" vertical="center"/>
    </xf>
    <xf numFmtId="183" fontId="23" fillId="21" borderId="71" xfId="189" applyNumberFormat="1" applyFont="1" applyFill="1" applyBorder="1" applyAlignment="1">
      <alignment vertical="center"/>
    </xf>
    <xf numFmtId="183" fontId="23" fillId="21" borderId="65" xfId="189" applyNumberFormat="1" applyFont="1" applyFill="1" applyBorder="1" applyAlignment="1">
      <alignment vertical="center"/>
    </xf>
    <xf numFmtId="183" fontId="23" fillId="21" borderId="72" xfId="189" applyNumberFormat="1" applyFont="1" applyFill="1" applyBorder="1" applyAlignment="1">
      <alignment vertical="center"/>
    </xf>
    <xf numFmtId="183" fontId="23" fillId="21" borderId="70" xfId="189" applyNumberFormat="1" applyFont="1" applyFill="1" applyBorder="1" applyAlignment="1">
      <alignment vertical="center"/>
    </xf>
    <xf numFmtId="0" fontId="27" fillId="0" borderId="33" xfId="3" applyFont="1" applyFill="1" applyBorder="1" applyAlignment="1">
      <alignment horizontal="center" vertical="center"/>
    </xf>
    <xf numFmtId="0" fontId="27" fillId="0" borderId="34" xfId="3" applyFont="1" applyFill="1" applyBorder="1" applyAlignment="1">
      <alignment horizontal="center" vertical="center"/>
    </xf>
    <xf numFmtId="0" fontId="30" fillId="17" borderId="29" xfId="1" applyFont="1" applyFill="1" applyBorder="1" applyAlignment="1">
      <alignment horizontal="center" vertical="center"/>
    </xf>
    <xf numFmtId="0" fontId="20" fillId="16" borderId="29" xfId="1" applyFill="1" applyBorder="1" applyAlignment="1">
      <alignment horizontal="center" vertical="center"/>
    </xf>
    <xf numFmtId="0" fontId="31" fillId="15" borderId="35" xfId="1" applyFont="1" applyFill="1" applyBorder="1" applyAlignment="1">
      <alignment horizontal="center" vertical="center"/>
    </xf>
    <xf numFmtId="0" fontId="31" fillId="15" borderId="29" xfId="1" applyFont="1" applyFill="1" applyBorder="1" applyAlignment="1">
      <alignment horizontal="center" vertical="center"/>
    </xf>
    <xf numFmtId="0" fontId="20" fillId="15" borderId="35" xfId="1" applyFill="1" applyBorder="1" applyAlignment="1">
      <alignment horizontal="center" vertical="center"/>
    </xf>
    <xf numFmtId="0" fontId="20" fillId="15" borderId="29" xfId="1" applyFill="1" applyBorder="1" applyAlignment="1">
      <alignment horizontal="center" vertical="center"/>
    </xf>
    <xf numFmtId="0" fontId="13" fillId="0" borderId="11" xfId="0" applyFont="1" applyBorder="1" applyAlignment="1">
      <alignment horizontal="left" wrapText="1"/>
    </xf>
    <xf numFmtId="0" fontId="8" fillId="0" borderId="13" xfId="0" applyFont="1" applyBorder="1"/>
    <xf numFmtId="0" fontId="16" fillId="0" borderId="11" xfId="0" applyFont="1" applyBorder="1" applyAlignment="1">
      <alignment horizontal="center" vertical="center"/>
    </xf>
    <xf numFmtId="0" fontId="13" fillId="0" borderId="11" xfId="0" applyFont="1" applyBorder="1" applyAlignment="1">
      <alignment horizontal="left"/>
    </xf>
    <xf numFmtId="0" fontId="6" fillId="0" borderId="0" xfId="0" applyFont="1" applyAlignment="1">
      <alignment horizontal="center" vertical="center"/>
    </xf>
    <xf numFmtId="0" fontId="0" fillId="0" borderId="0" xfId="0" applyFont="1" applyAlignment="1">
      <alignment vertical="center"/>
    </xf>
    <xf numFmtId="49" fontId="13" fillId="0" borderId="6" xfId="0" applyNumberFormat="1" applyFont="1" applyBorder="1" applyAlignment="1">
      <alignment horizontal="center" vertical="top" wrapText="1"/>
    </xf>
    <xf numFmtId="0" fontId="8" fillId="0" borderId="7" xfId="0" applyFont="1" applyBorder="1"/>
    <xf numFmtId="0" fontId="8" fillId="0" borderId="9" xfId="0" applyFont="1" applyBorder="1"/>
    <xf numFmtId="0" fontId="0" fillId="5" borderId="6" xfId="0" applyFont="1" applyFill="1" applyBorder="1" applyAlignment="1">
      <alignment horizontal="left" vertical="top" wrapText="1"/>
    </xf>
    <xf numFmtId="0" fontId="0" fillId="0" borderId="6" xfId="0" applyFont="1" applyBorder="1" applyAlignment="1">
      <alignment horizontal="left" vertical="top" wrapText="1"/>
    </xf>
    <xf numFmtId="49" fontId="12" fillId="0" borderId="6" xfId="0" applyNumberFormat="1" applyFont="1" applyBorder="1" applyAlignment="1">
      <alignment horizontal="center" vertical="top" wrapText="1"/>
    </xf>
    <xf numFmtId="0" fontId="14" fillId="2" borderId="11" xfId="0" applyFont="1" applyFill="1" applyBorder="1" applyAlignment="1">
      <alignment horizontal="center" vertical="center"/>
    </xf>
    <xf numFmtId="0" fontId="8" fillId="0" borderId="12" xfId="0" applyFont="1" applyBorder="1"/>
    <xf numFmtId="0" fontId="14" fillId="2" borderId="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9" xfId="0" applyFont="1" applyBorder="1"/>
    <xf numFmtId="0" fontId="8" fillId="0" borderId="20" xfId="0" applyFont="1" applyBorder="1"/>
    <xf numFmtId="0" fontId="7" fillId="0" borderId="2" xfId="0" applyFont="1" applyBorder="1" applyAlignment="1">
      <alignment horizontal="center" vertical="center" wrapText="1"/>
    </xf>
    <xf numFmtId="0" fontId="8" fillId="0" borderId="2" xfId="0" applyFont="1" applyBorder="1"/>
    <xf numFmtId="0" fontId="14" fillId="2" borderId="6" xfId="0" applyFont="1" applyFill="1" applyBorder="1" applyAlignment="1">
      <alignment horizontal="center" vertical="center"/>
    </xf>
    <xf numFmtId="0" fontId="10" fillId="2" borderId="6" xfId="0" applyFont="1" applyFill="1" applyBorder="1" applyAlignment="1">
      <alignment horizontal="center" vertical="center"/>
    </xf>
    <xf numFmtId="0" fontId="7" fillId="2" borderId="6" xfId="0" applyFont="1" applyFill="1" applyBorder="1" applyAlignment="1">
      <alignment horizontal="center" vertical="center" wrapText="1"/>
    </xf>
    <xf numFmtId="0" fontId="48" fillId="0" borderId="38" xfId="193" applyFont="1" applyBorder="1" applyAlignment="1">
      <alignment horizontal="center" wrapText="1"/>
    </xf>
    <xf numFmtId="0" fontId="48" fillId="0" borderId="39" xfId="193" applyFont="1" applyBorder="1" applyAlignment="1">
      <alignment horizontal="center" wrapText="1"/>
    </xf>
    <xf numFmtId="0" fontId="48" fillId="0" borderId="40" xfId="193" applyFont="1" applyBorder="1" applyAlignment="1">
      <alignment horizontal="center" wrapText="1"/>
    </xf>
    <xf numFmtId="0" fontId="48" fillId="0" borderId="41" xfId="193" applyFont="1" applyBorder="1" applyAlignment="1">
      <alignment horizontal="center" wrapText="1"/>
    </xf>
    <xf numFmtId="0" fontId="48" fillId="0" borderId="42" xfId="193" applyFont="1" applyBorder="1" applyAlignment="1">
      <alignment horizontal="center" wrapText="1"/>
    </xf>
    <xf numFmtId="0" fontId="48" fillId="0" borderId="43" xfId="193" applyFont="1" applyBorder="1" applyAlignment="1">
      <alignment horizontal="center" wrapText="1"/>
    </xf>
    <xf numFmtId="0" fontId="56" fillId="21" borderId="29" xfId="171" applyFont="1" applyFill="1" applyBorder="1" applyAlignment="1">
      <alignment horizontal="center" vertical="center"/>
    </xf>
    <xf numFmtId="0" fontId="23" fillId="21" borderId="29" xfId="171" applyFont="1" applyFill="1" applyAlignment="1">
      <alignment vertical="center"/>
    </xf>
    <xf numFmtId="0" fontId="56" fillId="21" borderId="59" xfId="171" applyFont="1" applyFill="1" applyBorder="1" applyAlignment="1">
      <alignment horizontal="center" vertical="center"/>
    </xf>
    <xf numFmtId="0" fontId="27" fillId="21" borderId="52" xfId="171" applyFont="1" applyFill="1" applyBorder="1" applyAlignment="1">
      <alignment horizontal="center" vertical="center"/>
    </xf>
    <xf numFmtId="0" fontId="27" fillId="21" borderId="50" xfId="171" applyFont="1" applyFill="1" applyBorder="1" applyAlignment="1">
      <alignment horizontal="center" vertical="center"/>
    </xf>
    <xf numFmtId="0" fontId="27" fillId="21" borderId="52" xfId="171" applyFont="1" applyFill="1" applyBorder="1" applyAlignment="1">
      <alignment horizontal="center" vertical="center" wrapText="1"/>
    </xf>
    <xf numFmtId="0" fontId="27" fillId="21" borderId="53" xfId="171" applyFont="1" applyFill="1" applyBorder="1" applyAlignment="1">
      <alignment horizontal="center" vertical="center" wrapText="1"/>
    </xf>
    <xf numFmtId="0" fontId="27" fillId="21" borderId="50" xfId="171" applyFont="1" applyFill="1" applyBorder="1" applyAlignment="1">
      <alignment horizontal="center" vertical="center" wrapText="1"/>
    </xf>
    <xf numFmtId="183" fontId="23" fillId="21" borderId="29" xfId="189" applyNumberFormat="1" applyFont="1" applyFill="1" applyBorder="1" applyAlignment="1">
      <alignment vertical="center"/>
    </xf>
    <xf numFmtId="0" fontId="27" fillId="21" borderId="29" xfId="171" applyFont="1" applyFill="1" applyBorder="1" applyAlignment="1">
      <alignment horizontal="left" vertical="center"/>
    </xf>
    <xf numFmtId="0" fontId="27" fillId="21" borderId="29" xfId="171" applyFont="1" applyFill="1" applyAlignment="1">
      <alignment horizontal="center" vertical="center"/>
    </xf>
    <xf numFmtId="0" fontId="27" fillId="21" borderId="29" xfId="171" applyFont="1" applyFill="1" applyAlignment="1">
      <alignment vertical="center"/>
    </xf>
    <xf numFmtId="0" fontId="27" fillId="21" borderId="29" xfId="171" applyFont="1" applyFill="1" applyBorder="1" applyAlignment="1">
      <alignment horizontal="center" vertical="center" wrapText="1"/>
    </xf>
    <xf numFmtId="0" fontId="23" fillId="21" borderId="29" xfId="126" applyFont="1" applyFill="1" applyAlignment="1">
      <alignment vertical="center"/>
    </xf>
    <xf numFmtId="0" fontId="28" fillId="21" borderId="55" xfId="171" applyFont="1" applyFill="1" applyBorder="1" applyAlignment="1">
      <alignment horizontal="center" vertical="center"/>
    </xf>
    <xf numFmtId="0" fontId="28" fillId="21" borderId="55" xfId="171" applyFont="1" applyFill="1" applyBorder="1" applyAlignment="1">
      <alignment horizontal="center" vertical="center" wrapText="1"/>
    </xf>
    <xf numFmtId="0" fontId="28" fillId="21" borderId="51" xfId="171" applyFont="1" applyFill="1" applyBorder="1" applyAlignment="1">
      <alignment horizontal="center" vertical="center"/>
    </xf>
    <xf numFmtId="0" fontId="28" fillId="21" borderId="67" xfId="171" applyFont="1" applyFill="1" applyBorder="1" applyAlignment="1">
      <alignment horizontal="center" vertical="center"/>
    </xf>
    <xf numFmtId="0" fontId="28" fillId="21" borderId="71" xfId="171" applyFont="1" applyFill="1" applyBorder="1" applyAlignment="1">
      <alignment horizontal="center" vertical="center"/>
    </xf>
    <xf numFmtId="0" fontId="28" fillId="21" borderId="64" xfId="171" applyFont="1" applyFill="1" applyBorder="1" applyAlignment="1">
      <alignment horizontal="center" vertical="center"/>
    </xf>
    <xf numFmtId="183" fontId="23" fillId="21" borderId="29" xfId="189" applyNumberFormat="1" applyFont="1" applyFill="1" applyBorder="1" applyAlignment="1">
      <alignment horizontal="center" vertical="center"/>
    </xf>
    <xf numFmtId="0" fontId="28" fillId="21" borderId="59" xfId="171" applyFont="1" applyFill="1" applyBorder="1" applyAlignment="1">
      <alignment horizontal="center" vertical="center"/>
    </xf>
    <xf numFmtId="0" fontId="28" fillId="21" borderId="59" xfId="171" applyFont="1" applyFill="1" applyBorder="1" applyAlignment="1">
      <alignment horizontal="center" vertical="center" wrapText="1"/>
    </xf>
    <xf numFmtId="0" fontId="28" fillId="21" borderId="60" xfId="171" applyFont="1" applyFill="1" applyBorder="1" applyAlignment="1">
      <alignment horizontal="center" vertical="center"/>
    </xf>
    <xf numFmtId="182" fontId="27" fillId="21" borderId="63" xfId="189" applyFont="1" applyFill="1" applyBorder="1" applyAlignment="1">
      <alignment horizontal="center" vertical="center"/>
    </xf>
    <xf numFmtId="182" fontId="27" fillId="21" borderId="72" xfId="189" applyFont="1" applyFill="1" applyBorder="1" applyAlignment="1">
      <alignment horizontal="center" vertical="center"/>
    </xf>
    <xf numFmtId="182" fontId="27" fillId="21" borderId="66" xfId="189" applyFont="1" applyFill="1" applyBorder="1" applyAlignment="1">
      <alignment horizontal="center" vertical="center"/>
    </xf>
    <xf numFmtId="182" fontId="23" fillId="21" borderId="55" xfId="189" applyFont="1" applyFill="1" applyBorder="1" applyAlignment="1">
      <alignment vertical="center"/>
    </xf>
    <xf numFmtId="182" fontId="23" fillId="21" borderId="29" xfId="189" applyFont="1" applyFill="1" applyBorder="1" applyAlignment="1">
      <alignment vertical="center"/>
    </xf>
    <xf numFmtId="0" fontId="23" fillId="21" borderId="29" xfId="171" applyFont="1" applyFill="1" applyBorder="1" applyAlignment="1">
      <alignment vertical="center"/>
    </xf>
    <xf numFmtId="182" fontId="23" fillId="21" borderId="71" xfId="189" applyFont="1" applyFill="1" applyBorder="1" applyAlignment="1">
      <alignment horizontal="center" vertical="center"/>
    </xf>
    <xf numFmtId="182" fontId="23" fillId="21" borderId="71" xfId="189" applyFont="1" applyFill="1" applyBorder="1" applyAlignment="1">
      <alignment vertical="center"/>
    </xf>
    <xf numFmtId="1" fontId="23" fillId="21" borderId="71" xfId="189" applyNumberFormat="1" applyFont="1" applyFill="1" applyBorder="1" applyAlignment="1">
      <alignment horizontal="center" vertical="center"/>
    </xf>
    <xf numFmtId="183" fontId="23" fillId="21" borderId="64" xfId="189" applyNumberFormat="1" applyFont="1" applyFill="1" applyBorder="1" applyAlignment="1">
      <alignment vertical="center"/>
    </xf>
    <xf numFmtId="182" fontId="23" fillId="21" borderId="32" xfId="189" applyFont="1" applyFill="1" applyBorder="1" applyAlignment="1">
      <alignment horizontal="center" vertical="center"/>
    </xf>
    <xf numFmtId="182" fontId="23" fillId="21" borderId="32" xfId="189" applyFont="1" applyFill="1" applyBorder="1" applyAlignment="1">
      <alignment vertical="center"/>
    </xf>
    <xf numFmtId="1" fontId="23" fillId="21" borderId="32" xfId="189" applyNumberFormat="1" applyFont="1" applyFill="1" applyBorder="1" applyAlignment="1">
      <alignment horizontal="center" vertical="center"/>
    </xf>
    <xf numFmtId="190" fontId="23" fillId="21" borderId="32" xfId="189" applyNumberFormat="1" applyFont="1" applyFill="1" applyBorder="1" applyAlignment="1">
      <alignment horizontal="center" vertical="center"/>
    </xf>
    <xf numFmtId="182" fontId="23" fillId="21" borderId="70" xfId="189" applyFont="1" applyFill="1" applyBorder="1" applyAlignment="1">
      <alignment horizontal="left" vertical="center" wrapText="1"/>
    </xf>
    <xf numFmtId="182" fontId="23" fillId="21" borderId="70" xfId="189" applyFont="1" applyFill="1" applyBorder="1" applyAlignment="1">
      <alignment horizontal="center" vertical="center"/>
    </xf>
    <xf numFmtId="182" fontId="23" fillId="21" borderId="70" xfId="189" applyFont="1" applyFill="1" applyBorder="1" applyAlignment="1">
      <alignment vertical="center"/>
    </xf>
    <xf numFmtId="1" fontId="23" fillId="21" borderId="70" xfId="189" applyNumberFormat="1" applyFont="1" applyFill="1" applyBorder="1" applyAlignment="1">
      <alignment horizontal="center" vertical="center"/>
    </xf>
    <xf numFmtId="183" fontId="23" fillId="21" borderId="73" xfId="189" applyNumberFormat="1" applyFont="1" applyFill="1" applyBorder="1" applyAlignment="1">
      <alignment vertical="center"/>
    </xf>
    <xf numFmtId="0" fontId="23" fillId="21" borderId="54" xfId="171" applyFont="1" applyFill="1" applyBorder="1" applyAlignment="1">
      <alignment vertical="center"/>
    </xf>
    <xf numFmtId="182" fontId="23" fillId="21" borderId="54" xfId="189" applyFont="1" applyFill="1" applyBorder="1" applyAlignment="1">
      <alignment horizontal="center" vertical="center"/>
    </xf>
    <xf numFmtId="182" fontId="23" fillId="21" borderId="55" xfId="189" applyFont="1" applyFill="1" applyBorder="1" applyAlignment="1">
      <alignment horizontal="center" vertical="center"/>
    </xf>
    <xf numFmtId="0" fontId="23" fillId="21" borderId="55" xfId="171" applyFont="1" applyFill="1" applyBorder="1" applyAlignment="1">
      <alignment vertical="center"/>
    </xf>
    <xf numFmtId="183" fontId="23" fillId="21" borderId="74" xfId="189" applyNumberFormat="1" applyFont="1" applyFill="1" applyBorder="1" applyAlignment="1">
      <alignment vertical="center"/>
    </xf>
    <xf numFmtId="0" fontId="23" fillId="21" borderId="56" xfId="126" applyFont="1" applyFill="1" applyBorder="1" applyAlignment="1">
      <alignment vertical="center"/>
    </xf>
    <xf numFmtId="182" fontId="23" fillId="21" borderId="59" xfId="189" applyFont="1" applyFill="1" applyBorder="1" applyAlignment="1">
      <alignment vertical="center"/>
    </xf>
    <xf numFmtId="182" fontId="15" fillId="21" borderId="58" xfId="189" applyFont="1" applyFill="1" applyBorder="1" applyAlignment="1">
      <alignment vertical="center"/>
    </xf>
    <xf numFmtId="182" fontId="27" fillId="21" borderId="59" xfId="189" applyFont="1" applyFill="1" applyBorder="1" applyAlignment="1">
      <alignment vertical="center"/>
    </xf>
    <xf numFmtId="183" fontId="23" fillId="21" borderId="31" xfId="189" applyNumberFormat="1" applyFont="1" applyFill="1" applyBorder="1" applyAlignment="1">
      <alignment vertical="center"/>
    </xf>
    <xf numFmtId="0" fontId="27" fillId="21" borderId="53" xfId="171" applyFont="1" applyFill="1" applyBorder="1" applyAlignment="1">
      <alignment horizontal="center" vertical="center"/>
    </xf>
    <xf numFmtId="183" fontId="27" fillId="21" borderId="61" xfId="189" applyNumberFormat="1" applyFont="1" applyFill="1" applyBorder="1" applyAlignment="1">
      <alignment horizontal="right" vertical="center"/>
    </xf>
    <xf numFmtId="186" fontId="23" fillId="21" borderId="29" xfId="189" applyNumberFormat="1" applyFont="1" applyFill="1" applyBorder="1" applyAlignment="1">
      <alignment vertical="center"/>
    </xf>
    <xf numFmtId="185" fontId="23" fillId="21" borderId="29" xfId="189" applyNumberFormat="1" applyFont="1" applyFill="1" applyBorder="1" applyAlignment="1">
      <alignment vertical="center"/>
    </xf>
    <xf numFmtId="186" fontId="23" fillId="21" borderId="71" xfId="189" applyNumberFormat="1" applyFont="1" applyFill="1" applyBorder="1" applyAlignment="1">
      <alignment vertical="center"/>
    </xf>
    <xf numFmtId="186" fontId="23" fillId="21" borderId="71" xfId="189" applyNumberFormat="1" applyFont="1" applyFill="1" applyBorder="1" applyAlignment="1">
      <alignment horizontal="center" vertical="center"/>
    </xf>
    <xf numFmtId="164" fontId="23" fillId="21" borderId="29" xfId="196" applyFont="1" applyFill="1" applyAlignment="1">
      <alignment vertical="center"/>
    </xf>
    <xf numFmtId="182" fontId="23" fillId="21" borderId="32" xfId="189" applyFont="1" applyFill="1" applyBorder="1" applyAlignment="1">
      <alignment horizontal="center" vertical="center" wrapText="1"/>
    </xf>
    <xf numFmtId="189" fontId="23" fillId="21" borderId="32" xfId="189" applyNumberFormat="1" applyFont="1" applyFill="1" applyBorder="1" applyAlignment="1">
      <alignment vertical="center"/>
    </xf>
    <xf numFmtId="182" fontId="23" fillId="21" borderId="63" xfId="189" applyFont="1" applyFill="1" applyBorder="1" applyAlignment="1">
      <alignment vertical="top" wrapText="1"/>
    </xf>
    <xf numFmtId="182" fontId="23" fillId="21" borderId="72" xfId="189" applyFont="1" applyFill="1" applyBorder="1" applyAlignment="1">
      <alignment vertical="top" wrapText="1"/>
    </xf>
    <xf numFmtId="182" fontId="23" fillId="21" borderId="72" xfId="189" applyFont="1" applyFill="1" applyBorder="1" applyAlignment="1">
      <alignment horizontal="center" vertical="center"/>
    </xf>
    <xf numFmtId="186" fontId="23" fillId="21" borderId="72" xfId="189" applyNumberFormat="1" applyFont="1" applyFill="1" applyBorder="1" applyAlignment="1">
      <alignment vertical="center"/>
    </xf>
    <xf numFmtId="1" fontId="23" fillId="21" borderId="72" xfId="189" applyNumberFormat="1" applyFont="1" applyFill="1" applyBorder="1" applyAlignment="1">
      <alignment horizontal="center" vertical="center"/>
    </xf>
    <xf numFmtId="183" fontId="23" fillId="21" borderId="66" xfId="189" applyNumberFormat="1" applyFont="1" applyFill="1" applyBorder="1" applyAlignment="1">
      <alignment vertical="center"/>
    </xf>
    <xf numFmtId="0" fontId="27" fillId="21" borderId="58" xfId="171" applyFont="1" applyFill="1" applyBorder="1" applyAlignment="1">
      <alignment horizontal="center" vertical="center"/>
    </xf>
    <xf numFmtId="0" fontId="27" fillId="21" borderId="59" xfId="171" applyFont="1" applyFill="1" applyBorder="1" applyAlignment="1">
      <alignment horizontal="center" vertical="center"/>
    </xf>
    <xf numFmtId="183" fontId="27" fillId="21" borderId="31" xfId="189" applyNumberFormat="1" applyFont="1" applyFill="1" applyBorder="1" applyAlignment="1">
      <alignment horizontal="right" vertical="center"/>
    </xf>
    <xf numFmtId="0" fontId="27" fillId="21" borderId="55" xfId="171" applyFont="1" applyFill="1" applyBorder="1" applyAlignment="1">
      <alignment horizontal="left" vertical="center"/>
    </xf>
    <xf numFmtId="183" fontId="27" fillId="21" borderId="55" xfId="189" applyNumberFormat="1" applyFont="1" applyFill="1" applyBorder="1" applyAlignment="1">
      <alignment horizontal="right" vertical="center"/>
    </xf>
    <xf numFmtId="182" fontId="23" fillId="21" borderId="54" xfId="189" applyFont="1" applyFill="1" applyBorder="1" applyAlignment="1">
      <alignment vertical="center"/>
    </xf>
    <xf numFmtId="183" fontId="23" fillId="21" borderId="51" xfId="189" applyNumberFormat="1" applyFont="1" applyFill="1" applyBorder="1" applyAlignment="1">
      <alignment vertical="center"/>
    </xf>
    <xf numFmtId="0" fontId="50" fillId="21" borderId="56" xfId="171" applyFont="1" applyFill="1" applyBorder="1" applyAlignment="1">
      <alignment horizontal="center" vertical="center"/>
    </xf>
    <xf numFmtId="0" fontId="50" fillId="21" borderId="29" xfId="171" applyFont="1" applyFill="1" applyBorder="1" applyAlignment="1">
      <alignment horizontal="center" vertical="center"/>
    </xf>
    <xf numFmtId="183" fontId="26" fillId="21" borderId="57" xfId="189" applyNumberFormat="1" applyFont="1" applyFill="1" applyBorder="1" applyAlignment="1">
      <alignment vertical="center"/>
    </xf>
    <xf numFmtId="182" fontId="27" fillId="21" borderId="56" xfId="189" applyFont="1" applyFill="1" applyBorder="1" applyAlignment="1">
      <alignment vertical="center"/>
    </xf>
    <xf numFmtId="0" fontId="23" fillId="21" borderId="29" xfId="171" applyFont="1" applyFill="1" applyBorder="1" applyAlignment="1">
      <alignment horizontal="right" vertical="center"/>
    </xf>
    <xf numFmtId="9" fontId="27" fillId="21" borderId="29" xfId="140" applyFont="1" applyFill="1" applyBorder="1" applyAlignment="1">
      <alignment horizontal="right" vertical="center"/>
    </xf>
    <xf numFmtId="182" fontId="27" fillId="21" borderId="29" xfId="189" applyFont="1" applyFill="1" applyBorder="1" applyAlignment="1">
      <alignment horizontal="right" vertical="center"/>
    </xf>
    <xf numFmtId="182" fontId="27" fillId="21" borderId="58" xfId="189" applyFont="1" applyFill="1" applyBorder="1" applyAlignment="1">
      <alignment horizontal="center" vertical="center"/>
    </xf>
    <xf numFmtId="182" fontId="27" fillId="21" borderId="59" xfId="189" applyFont="1" applyFill="1" applyBorder="1" applyAlignment="1">
      <alignment horizontal="center" vertical="center"/>
    </xf>
    <xf numFmtId="183" fontId="26" fillId="21" borderId="60" xfId="189" applyNumberFormat="1" applyFont="1" applyFill="1" applyBorder="1" applyAlignment="1">
      <alignment vertical="center"/>
    </xf>
    <xf numFmtId="183" fontId="23" fillId="21" borderId="29" xfId="171" applyNumberFormat="1" applyFont="1" applyFill="1" applyAlignment="1">
      <alignment vertical="center"/>
    </xf>
    <xf numFmtId="182" fontId="27" fillId="24" borderId="54" xfId="189" applyFont="1" applyFill="1" applyBorder="1" applyAlignment="1">
      <alignment vertical="center"/>
    </xf>
    <xf numFmtId="182" fontId="23" fillId="24" borderId="55" xfId="189" applyFont="1" applyFill="1" applyBorder="1" applyAlignment="1">
      <alignment vertical="center"/>
    </xf>
    <xf numFmtId="182" fontId="23" fillId="24" borderId="29" xfId="189" applyFont="1" applyFill="1" applyBorder="1" applyAlignment="1">
      <alignment vertical="center"/>
    </xf>
    <xf numFmtId="185" fontId="23" fillId="24" borderId="57" xfId="189" applyNumberFormat="1" applyFont="1" applyFill="1" applyBorder="1" applyAlignment="1">
      <alignment vertical="center"/>
    </xf>
    <xf numFmtId="182" fontId="27" fillId="24" borderId="52" xfId="189" applyFont="1" applyFill="1" applyBorder="1" applyAlignment="1">
      <alignment vertical="center"/>
    </xf>
    <xf numFmtId="182" fontId="23" fillId="24" borderId="53" xfId="189" applyFont="1" applyFill="1" applyBorder="1" applyAlignment="1">
      <alignment vertical="center"/>
    </xf>
    <xf numFmtId="186" fontId="23" fillId="24" borderId="53" xfId="189" applyNumberFormat="1" applyFont="1" applyFill="1" applyBorder="1" applyAlignment="1">
      <alignment vertical="center"/>
    </xf>
    <xf numFmtId="185" fontId="23" fillId="24" borderId="50" xfId="189" applyNumberFormat="1" applyFont="1" applyFill="1" applyBorder="1" applyAlignment="1">
      <alignment vertical="center"/>
    </xf>
    <xf numFmtId="182" fontId="23" fillId="21" borderId="67" xfId="189" applyFont="1" applyFill="1" applyBorder="1" applyAlignment="1">
      <alignment vertical="center" wrapText="1"/>
    </xf>
    <xf numFmtId="182" fontId="23" fillId="21" borderId="71" xfId="189" applyFont="1" applyFill="1" applyBorder="1" applyAlignment="1">
      <alignment vertical="center" wrapText="1"/>
    </xf>
    <xf numFmtId="182" fontId="23" fillId="21" borderId="62" xfId="189" applyFont="1" applyFill="1" applyBorder="1" applyAlignment="1">
      <alignment vertical="center" wrapText="1"/>
    </xf>
    <xf numFmtId="182" fontId="23" fillId="21" borderId="32" xfId="189" applyFont="1" applyFill="1" applyBorder="1" applyAlignment="1">
      <alignment vertical="center" wrapText="1"/>
    </xf>
    <xf numFmtId="182" fontId="23" fillId="21" borderId="62" xfId="189" applyFont="1" applyFill="1" applyBorder="1" applyAlignment="1">
      <alignment horizontal="left" vertical="center" wrapText="1"/>
    </xf>
    <xf numFmtId="182" fontId="23" fillId="21" borderId="32" xfId="189" applyFont="1" applyFill="1" applyBorder="1" applyAlignment="1">
      <alignment horizontal="left" vertical="center" wrapText="1"/>
    </xf>
    <xf numFmtId="182" fontId="23" fillId="21" borderId="67" xfId="189" applyFont="1" applyFill="1" applyBorder="1" applyAlignment="1">
      <alignment vertical="center" wrapText="1"/>
    </xf>
    <xf numFmtId="182" fontId="23" fillId="21" borderId="71" xfId="189" applyFont="1" applyFill="1" applyBorder="1" applyAlignment="1">
      <alignment horizontal="left" vertical="center" wrapText="1"/>
    </xf>
    <xf numFmtId="182" fontId="23" fillId="21" borderId="62" xfId="189" applyFont="1" applyFill="1" applyBorder="1" applyAlignment="1">
      <alignment vertical="center" wrapText="1"/>
    </xf>
    <xf numFmtId="182" fontId="23" fillId="21" borderId="32" xfId="189" applyFont="1" applyFill="1" applyBorder="1" applyAlignment="1">
      <alignment horizontal="left" vertical="center" wrapText="1"/>
    </xf>
    <xf numFmtId="182" fontId="23" fillId="21" borderId="69" xfId="189" applyFont="1" applyFill="1" applyBorder="1" applyAlignment="1">
      <alignment vertical="center" wrapText="1"/>
    </xf>
    <xf numFmtId="0" fontId="59" fillId="21" borderId="29" xfId="171" applyFont="1" applyFill="1" applyAlignment="1">
      <alignment vertical="center"/>
    </xf>
    <xf numFmtId="0" fontId="58" fillId="21" borderId="0" xfId="0" applyFont="1" applyFill="1" applyAlignment="1">
      <alignment vertical="center"/>
    </xf>
    <xf numFmtId="0" fontId="23" fillId="21" borderId="29" xfId="171" applyFont="1" applyFill="1" applyBorder="1" applyAlignment="1">
      <alignment horizontal="center" vertical="center" wrapText="1"/>
    </xf>
    <xf numFmtId="0" fontId="23" fillId="21" borderId="55" xfId="171" applyFont="1" applyFill="1" applyBorder="1" applyAlignment="1">
      <alignment vertical="center" wrapText="1"/>
    </xf>
    <xf numFmtId="0" fontId="23" fillId="21" borderId="29" xfId="171" applyFont="1" applyFill="1" applyBorder="1" applyAlignment="1">
      <alignment vertical="center" wrapText="1"/>
    </xf>
    <xf numFmtId="0" fontId="23" fillId="21" borderId="29" xfId="171" applyFont="1" applyFill="1" applyBorder="1" applyAlignment="1">
      <alignment vertical="center" wrapText="1"/>
    </xf>
    <xf numFmtId="0" fontId="27" fillId="24" borderId="54" xfId="171" applyFont="1" applyFill="1" applyBorder="1" applyAlignment="1">
      <alignment horizontal="center" vertical="center"/>
    </xf>
    <xf numFmtId="0" fontId="27" fillId="24" borderId="55" xfId="171" applyFont="1" applyFill="1" applyBorder="1" applyAlignment="1">
      <alignment horizontal="center" vertical="center"/>
    </xf>
    <xf numFmtId="0" fontId="27" fillId="24" borderId="51" xfId="171" applyFont="1" applyFill="1" applyBorder="1" applyAlignment="1">
      <alignment horizontal="center" vertical="center"/>
    </xf>
    <xf numFmtId="0" fontId="58" fillId="21" borderId="54" xfId="0" applyFont="1" applyFill="1" applyBorder="1" applyAlignment="1">
      <alignment horizontal="left" vertical="center" indent="9"/>
    </xf>
    <xf numFmtId="0" fontId="23" fillId="21" borderId="51" xfId="171" applyFont="1" applyFill="1" applyBorder="1" applyAlignment="1">
      <alignment vertical="center" wrapText="1"/>
    </xf>
    <xf numFmtId="0" fontId="58" fillId="21" borderId="56" xfId="0" applyFont="1" applyFill="1" applyBorder="1" applyAlignment="1">
      <alignment horizontal="left" vertical="center" indent="9"/>
    </xf>
    <xf numFmtId="0" fontId="23" fillId="21" borderId="57" xfId="171" applyFont="1" applyFill="1" applyBorder="1" applyAlignment="1">
      <alignment vertical="center" wrapText="1"/>
    </xf>
    <xf numFmtId="0" fontId="23" fillId="21" borderId="57" xfId="171" applyFont="1" applyFill="1" applyBorder="1" applyAlignment="1">
      <alignment vertical="center" wrapText="1"/>
    </xf>
    <xf numFmtId="0" fontId="23" fillId="21" borderId="58" xfId="171" applyFont="1" applyFill="1" applyBorder="1" applyAlignment="1">
      <alignment vertical="center"/>
    </xf>
    <xf numFmtId="0" fontId="59" fillId="21" borderId="59" xfId="171" applyFont="1" applyFill="1" applyBorder="1" applyAlignment="1">
      <alignment vertical="center"/>
    </xf>
    <xf numFmtId="0" fontId="59" fillId="21" borderId="60" xfId="171" applyFont="1" applyFill="1" applyBorder="1" applyAlignment="1">
      <alignment vertical="center"/>
    </xf>
    <xf numFmtId="0" fontId="57" fillId="21" borderId="29" xfId="0" applyFont="1" applyFill="1" applyBorder="1" applyAlignment="1">
      <alignment horizontal="center"/>
    </xf>
    <xf numFmtId="0" fontId="0" fillId="21" borderId="29" xfId="0" applyFont="1" applyFill="1" applyBorder="1" applyAlignment="1"/>
    <xf numFmtId="0" fontId="0" fillId="21" borderId="0" xfId="0" applyFont="1" applyFill="1" applyAlignment="1"/>
    <xf numFmtId="0" fontId="23" fillId="21" borderId="29" xfId="171" applyFont="1" applyFill="1" applyBorder="1" applyAlignment="1">
      <alignment horizontal="center" vertical="center"/>
    </xf>
    <xf numFmtId="0" fontId="27" fillId="21" borderId="29" xfId="171" applyFont="1" applyFill="1" applyBorder="1" applyAlignment="1">
      <alignment vertical="center" wrapText="1"/>
    </xf>
    <xf numFmtId="0" fontId="0" fillId="21" borderId="0" xfId="0" applyFill="1" applyAlignment="1">
      <alignment horizontal="center"/>
    </xf>
    <xf numFmtId="0" fontId="52" fillId="21" borderId="68" xfId="0" applyFont="1" applyFill="1" applyBorder="1" applyAlignment="1">
      <alignment horizontal="center"/>
    </xf>
    <xf numFmtId="0" fontId="60" fillId="21" borderId="32" xfId="0" applyFont="1" applyFill="1" applyBorder="1" applyAlignment="1">
      <alignment horizontal="center" vertical="center"/>
    </xf>
    <xf numFmtId="0" fontId="60" fillId="21" borderId="32" xfId="0" applyFont="1" applyFill="1" applyBorder="1" applyAlignment="1">
      <alignment horizontal="center" vertical="center" wrapText="1"/>
    </xf>
    <xf numFmtId="188" fontId="60" fillId="21" borderId="32" xfId="0" applyNumberFormat="1" applyFont="1" applyFill="1" applyBorder="1" applyAlignment="1">
      <alignment horizontal="center" vertical="center"/>
    </xf>
    <xf numFmtId="0" fontId="0" fillId="21" borderId="32" xfId="0" applyFill="1" applyBorder="1" applyAlignment="1">
      <alignment horizontal="center"/>
    </xf>
    <xf numFmtId="0" fontId="53" fillId="21" borderId="32" xfId="0" applyFont="1" applyFill="1" applyBorder="1"/>
    <xf numFmtId="188" fontId="0" fillId="21" borderId="32" xfId="0" applyNumberFormat="1" applyFill="1" applyBorder="1"/>
    <xf numFmtId="0" fontId="0" fillId="21" borderId="32" xfId="0" applyFill="1" applyBorder="1"/>
    <xf numFmtId="0" fontId="27" fillId="21" borderId="32" xfId="0" applyFont="1" applyFill="1" applyBorder="1"/>
    <xf numFmtId="188" fontId="0" fillId="21" borderId="32" xfId="0" applyNumberFormat="1" applyFill="1" applyBorder="1" applyAlignment="1">
      <alignment horizontal="center"/>
    </xf>
    <xf numFmtId="0" fontId="0" fillId="21" borderId="32" xfId="0" applyFill="1" applyBorder="1" applyAlignment="1">
      <alignment vertical="top" wrapText="1"/>
    </xf>
    <xf numFmtId="188" fontId="0" fillId="21" borderId="32" xfId="21" applyNumberFormat="1" applyFont="1" applyFill="1" applyBorder="1" applyAlignment="1">
      <alignment horizontal="center"/>
    </xf>
    <xf numFmtId="2" fontId="0" fillId="21" borderId="32" xfId="0" applyNumberFormat="1" applyFill="1" applyBorder="1" applyAlignment="1">
      <alignment horizontal="center"/>
    </xf>
    <xf numFmtId="0" fontId="36" fillId="21" borderId="32" xfId="0" applyFont="1" applyFill="1" applyBorder="1" applyAlignment="1">
      <alignment vertical="top" wrapText="1"/>
    </xf>
    <xf numFmtId="188" fontId="36" fillId="21" borderId="32" xfId="0" applyNumberFormat="1" applyFont="1" applyFill="1" applyBorder="1" applyAlignment="1">
      <alignment horizontal="center"/>
    </xf>
    <xf numFmtId="188" fontId="52" fillId="21" borderId="32" xfId="0" applyNumberFormat="1" applyFont="1" applyFill="1" applyBorder="1"/>
    <xf numFmtId="188" fontId="0" fillId="21" borderId="0" xfId="0" applyNumberFormat="1" applyFont="1" applyFill="1" applyAlignment="1"/>
    <xf numFmtId="0" fontId="54" fillId="21" borderId="0" xfId="0" applyFont="1" applyFill="1" applyAlignment="1"/>
    <xf numFmtId="2" fontId="36" fillId="21" borderId="32" xfId="0" applyNumberFormat="1" applyFont="1" applyFill="1" applyBorder="1" applyAlignment="1">
      <alignment horizontal="center"/>
    </xf>
    <xf numFmtId="0" fontId="36" fillId="21" borderId="32" xfId="0" applyFont="1" applyFill="1" applyBorder="1" applyAlignment="1">
      <alignment horizontal="center"/>
    </xf>
    <xf numFmtId="0" fontId="27" fillId="21" borderId="32" xfId="0" applyFont="1" applyFill="1" applyBorder="1" applyAlignment="1">
      <alignment wrapText="1"/>
    </xf>
    <xf numFmtId="173" fontId="0" fillId="21" borderId="0" xfId="21" applyFont="1" applyFill="1" applyBorder="1" applyAlignment="1"/>
    <xf numFmtId="0" fontId="15" fillId="21" borderId="32" xfId="0" applyFont="1" applyFill="1" applyBorder="1" applyAlignment="1">
      <alignment vertical="top" wrapText="1"/>
    </xf>
    <xf numFmtId="0" fontId="36" fillId="21" borderId="32" xfId="0" applyFont="1" applyFill="1" applyBorder="1"/>
    <xf numFmtId="0" fontId="15" fillId="21" borderId="32" xfId="0" applyFont="1" applyFill="1" applyBorder="1"/>
    <xf numFmtId="0" fontId="27" fillId="21" borderId="32" xfId="0" applyFont="1" applyFill="1" applyBorder="1" applyAlignment="1">
      <alignment horizontal="center"/>
    </xf>
    <xf numFmtId="0" fontId="0" fillId="21" borderId="0" xfId="0" applyFill="1"/>
    <xf numFmtId="188" fontId="0" fillId="21" borderId="0" xfId="0" applyNumberFormat="1" applyFill="1"/>
    <xf numFmtId="0" fontId="55" fillId="21" borderId="0" xfId="0" applyFont="1" applyFill="1" applyAlignment="1">
      <alignment horizontal="center" vertical="center"/>
    </xf>
    <xf numFmtId="0" fontId="0" fillId="21" borderId="0" xfId="0" applyFill="1" applyAlignment="1">
      <alignment horizontal="left" vertical="top" wrapText="1"/>
    </xf>
    <xf numFmtId="0" fontId="0" fillId="21" borderId="0" xfId="0" applyFont="1" applyFill="1" applyAlignment="1">
      <alignment horizontal="center"/>
    </xf>
    <xf numFmtId="0" fontId="54" fillId="21" borderId="32" xfId="0" applyFont="1" applyFill="1" applyBorder="1" applyAlignment="1"/>
    <xf numFmtId="173" fontId="0" fillId="21" borderId="29" xfId="21" applyFont="1" applyFill="1" applyBorder="1" applyAlignment="1"/>
  </cellXfs>
  <cellStyles count="204">
    <cellStyle name="0,0_x000d__x000a_NA_x000d__x000a_" xfId="160" xr:uid="{00000000-0005-0000-0000-000000000000}"/>
    <cellStyle name="Encabezado 1 2" xfId="12" xr:uid="{00000000-0005-0000-0000-000001000000}"/>
    <cellStyle name="Énfasis3 2" xfId="5" xr:uid="{00000000-0005-0000-0000-000002000000}"/>
    <cellStyle name="Énfasis4 2" xfId="6" xr:uid="{00000000-0005-0000-0000-000003000000}"/>
    <cellStyle name="Estilo 1" xfId="161" xr:uid="{00000000-0005-0000-0000-000004000000}"/>
    <cellStyle name="Euro" xfId="162" xr:uid="{00000000-0005-0000-0000-000005000000}"/>
    <cellStyle name="formato venta descripcion" xfId="163" xr:uid="{00000000-0005-0000-0000-000006000000}"/>
    <cellStyle name="Hipervínculo" xfId="7" builtinId="8" customBuiltin="1"/>
    <cellStyle name="Hipervínculo visitado" xfId="8" builtinId="9" customBuiltin="1"/>
    <cellStyle name="Millares" xfId="21" xr:uid="{00000000-0005-0000-0000-000009000000}"/>
    <cellStyle name="Millares [0]" xfId="22" xr:uid="{00000000-0005-0000-0000-00000A000000}"/>
    <cellStyle name="Millares [0] 10" xfId="120" xr:uid="{00000000-0005-0000-0000-00000B000000}"/>
    <cellStyle name="Millares [0] 11" xfId="199" xr:uid="{00000000-0005-0000-0000-00000C000000}"/>
    <cellStyle name="Millares [0] 2" xfId="23" xr:uid="{00000000-0005-0000-0000-00000D000000}"/>
    <cellStyle name="Millares [0] 2 2" xfId="48" xr:uid="{00000000-0005-0000-0000-00000E000000}"/>
    <cellStyle name="Millares [0] 2 3" xfId="61" xr:uid="{00000000-0005-0000-0000-00000F000000}"/>
    <cellStyle name="Millares [0] 2 4" xfId="74" xr:uid="{00000000-0005-0000-0000-000010000000}"/>
    <cellStyle name="Millares [0] 2 5" xfId="87" xr:uid="{00000000-0005-0000-0000-000011000000}"/>
    <cellStyle name="Millares [0] 2 6" xfId="101" xr:uid="{00000000-0005-0000-0000-000012000000}"/>
    <cellStyle name="Millares [0] 2 7" xfId="111" xr:uid="{00000000-0005-0000-0000-000013000000}"/>
    <cellStyle name="Millares [0] 2 8" xfId="121" xr:uid="{00000000-0005-0000-0000-000014000000}"/>
    <cellStyle name="Millares [0] 2 9" xfId="132" xr:uid="{00000000-0005-0000-0000-000015000000}"/>
    <cellStyle name="Millares [0] 3" xfId="15" xr:uid="{00000000-0005-0000-0000-000016000000}"/>
    <cellStyle name="Millares [0] 3 2" xfId="40" xr:uid="{00000000-0005-0000-0000-000017000000}"/>
    <cellStyle name="Millares [0] 3 3" xfId="53" xr:uid="{00000000-0005-0000-0000-000018000000}"/>
    <cellStyle name="Millares [0] 3 4" xfId="66" xr:uid="{00000000-0005-0000-0000-000019000000}"/>
    <cellStyle name="Millares [0] 3 5" xfId="79" xr:uid="{00000000-0005-0000-0000-00001A000000}"/>
    <cellStyle name="Millares [0] 3 6" xfId="92" xr:uid="{00000000-0005-0000-0000-00001B000000}"/>
    <cellStyle name="Millares [0] 3 7" xfId="105" xr:uid="{00000000-0005-0000-0000-00001C000000}"/>
    <cellStyle name="Millares [0] 3 8" xfId="116" xr:uid="{00000000-0005-0000-0000-00001D000000}"/>
    <cellStyle name="Millares [0] 3 9" xfId="155" xr:uid="{00000000-0005-0000-0000-00001E000000}"/>
    <cellStyle name="Millares [0] 4" xfId="47" xr:uid="{00000000-0005-0000-0000-00001F000000}"/>
    <cellStyle name="Millares [0] 5" xfId="60" xr:uid="{00000000-0005-0000-0000-000020000000}"/>
    <cellStyle name="Millares [0] 6" xfId="73" xr:uid="{00000000-0005-0000-0000-000021000000}"/>
    <cellStyle name="Millares [0] 7" xfId="86" xr:uid="{00000000-0005-0000-0000-000022000000}"/>
    <cellStyle name="Millares [0] 8" xfId="100" xr:uid="{00000000-0005-0000-0000-000023000000}"/>
    <cellStyle name="Millares [0] 9" xfId="110" xr:uid="{00000000-0005-0000-0000-000024000000}"/>
    <cellStyle name="Millares 10" xfId="164" xr:uid="{00000000-0005-0000-0000-000025000000}"/>
    <cellStyle name="Millares 2" xfId="16" xr:uid="{00000000-0005-0000-0000-000026000000}"/>
    <cellStyle name="Millares 2 2" xfId="165" xr:uid="{00000000-0005-0000-0000-000027000000}"/>
    <cellStyle name="Millares 2 3" xfId="145" xr:uid="{00000000-0005-0000-0000-000028000000}"/>
    <cellStyle name="Millares 2 4" xfId="137" xr:uid="{00000000-0005-0000-0000-000029000000}"/>
    <cellStyle name="Millares 3" xfId="14" xr:uid="{00000000-0005-0000-0000-00002A000000}"/>
    <cellStyle name="Millares 3 10" xfId="115" xr:uid="{00000000-0005-0000-0000-00002B000000}"/>
    <cellStyle name="Millares 3 11" xfId="127" xr:uid="{00000000-0005-0000-0000-00002C000000}"/>
    <cellStyle name="Millares 3 2" xfId="143" xr:uid="{00000000-0005-0000-0000-00002D000000}"/>
    <cellStyle name="Millares 3 3" xfId="156" xr:uid="{00000000-0005-0000-0000-00002E000000}"/>
    <cellStyle name="Millares 3 4" xfId="39" xr:uid="{00000000-0005-0000-0000-00002F000000}"/>
    <cellStyle name="Millares 3 5" xfId="52" xr:uid="{00000000-0005-0000-0000-000030000000}"/>
    <cellStyle name="Millares 3 6" xfId="65" xr:uid="{00000000-0005-0000-0000-000031000000}"/>
    <cellStyle name="Millares 3 7" xfId="78" xr:uid="{00000000-0005-0000-0000-000032000000}"/>
    <cellStyle name="Millares 3 8" xfId="91" xr:uid="{00000000-0005-0000-0000-000033000000}"/>
    <cellStyle name="Millares 3 9" xfId="104" xr:uid="{00000000-0005-0000-0000-000034000000}"/>
    <cellStyle name="Millares 4" xfId="9" xr:uid="{00000000-0005-0000-0000-000035000000}"/>
    <cellStyle name="Millares 4 2" xfId="139" xr:uid="{00000000-0005-0000-0000-000036000000}"/>
    <cellStyle name="Millares 5" xfId="141" xr:uid="{00000000-0005-0000-0000-000037000000}"/>
    <cellStyle name="Millares 6" xfId="128" xr:uid="{00000000-0005-0000-0000-000038000000}"/>
    <cellStyle name="Millares 7" xfId="192" xr:uid="{00000000-0005-0000-0000-000039000000}"/>
    <cellStyle name="Millares 8" xfId="198" xr:uid="{00000000-0005-0000-0000-00003A000000}"/>
    <cellStyle name="Millares_Costos Interventoria BELMONTE" xfId="189" xr:uid="{00000000-0005-0000-0000-00003B000000}"/>
    <cellStyle name="Moneda [0]" xfId="24" xr:uid="{00000000-0005-0000-0000-00003D000000}"/>
    <cellStyle name="Moneda [0] 10" xfId="122" xr:uid="{00000000-0005-0000-0000-00003E000000}"/>
    <cellStyle name="Moneda [0] 11" xfId="196" xr:uid="{00000000-0005-0000-0000-00003F000000}"/>
    <cellStyle name="Moneda [0] 2" xfId="25" xr:uid="{00000000-0005-0000-0000-000040000000}"/>
    <cellStyle name="Moneda [0] 2 2" xfId="50" xr:uid="{00000000-0005-0000-0000-000041000000}"/>
    <cellStyle name="Moneda [0] 2 3" xfId="63" xr:uid="{00000000-0005-0000-0000-000042000000}"/>
    <cellStyle name="Moneda [0] 2 4" xfId="76" xr:uid="{00000000-0005-0000-0000-000043000000}"/>
    <cellStyle name="Moneda [0] 2 5" xfId="89" xr:uid="{00000000-0005-0000-0000-000044000000}"/>
    <cellStyle name="Moneda [0] 2 6" xfId="103" xr:uid="{00000000-0005-0000-0000-000045000000}"/>
    <cellStyle name="Moneda [0] 2 7" xfId="113" xr:uid="{00000000-0005-0000-0000-000046000000}"/>
    <cellStyle name="Moneda [0] 2 8" xfId="123" xr:uid="{00000000-0005-0000-0000-000047000000}"/>
    <cellStyle name="Moneda [0] 2 9" xfId="142" xr:uid="{00000000-0005-0000-0000-000048000000}"/>
    <cellStyle name="Moneda [0] 3" xfId="18" xr:uid="{00000000-0005-0000-0000-000049000000}"/>
    <cellStyle name="Moneda [0] 3 2" xfId="43" xr:uid="{00000000-0005-0000-0000-00004A000000}"/>
    <cellStyle name="Moneda [0] 3 3" xfId="56" xr:uid="{00000000-0005-0000-0000-00004B000000}"/>
    <cellStyle name="Moneda [0] 3 4" xfId="69" xr:uid="{00000000-0005-0000-0000-00004C000000}"/>
    <cellStyle name="Moneda [0] 3 5" xfId="82" xr:uid="{00000000-0005-0000-0000-00004D000000}"/>
    <cellStyle name="Moneda [0] 3 6" xfId="95" xr:uid="{00000000-0005-0000-0000-00004E000000}"/>
    <cellStyle name="Moneda [0] 3 7" xfId="108" xr:uid="{00000000-0005-0000-0000-00004F000000}"/>
    <cellStyle name="Moneda [0] 3 8" xfId="118" xr:uid="{00000000-0005-0000-0000-000050000000}"/>
    <cellStyle name="Moneda [0] 4" xfId="49" xr:uid="{00000000-0005-0000-0000-000051000000}"/>
    <cellStyle name="Moneda [0] 5" xfId="62" xr:uid="{00000000-0005-0000-0000-000052000000}"/>
    <cellStyle name="Moneda [0] 6" xfId="75" xr:uid="{00000000-0005-0000-0000-000053000000}"/>
    <cellStyle name="Moneda [0] 7" xfId="88" xr:uid="{00000000-0005-0000-0000-000054000000}"/>
    <cellStyle name="Moneda [0] 8" xfId="102" xr:uid="{00000000-0005-0000-0000-000055000000}"/>
    <cellStyle name="Moneda [0] 9" xfId="112" xr:uid="{00000000-0005-0000-0000-000056000000}"/>
    <cellStyle name="Moneda 10" xfId="85" xr:uid="{00000000-0005-0000-0000-000057000000}"/>
    <cellStyle name="Moneda 11" xfId="98" xr:uid="{00000000-0005-0000-0000-000058000000}"/>
    <cellStyle name="Moneda 12" xfId="109" xr:uid="{00000000-0005-0000-0000-000059000000}"/>
    <cellStyle name="Moneda 13" xfId="119" xr:uid="{00000000-0005-0000-0000-00005A000000}"/>
    <cellStyle name="Moneda 14" xfId="125" xr:uid="{00000000-0005-0000-0000-00005B000000}"/>
    <cellStyle name="Moneda 15" xfId="194" xr:uid="{00000000-0005-0000-0000-00005C000000}"/>
    <cellStyle name="Moneda 2" xfId="150" xr:uid="{00000000-0005-0000-0000-00005D000000}"/>
    <cellStyle name="Moneda 2 2" xfId="146" xr:uid="{00000000-0005-0000-0000-00005E000000}"/>
    <cellStyle name="Moneda 2 3" xfId="166" xr:uid="{00000000-0005-0000-0000-00005F000000}"/>
    <cellStyle name="Moneda 2 3 2" xfId="183" xr:uid="{00000000-0005-0000-0000-000060000000}"/>
    <cellStyle name="Moneda 2 4" xfId="130" xr:uid="{00000000-0005-0000-0000-000061000000}"/>
    <cellStyle name="Moneda 2 53" xfId="167" xr:uid="{00000000-0005-0000-0000-000062000000}"/>
    <cellStyle name="Moneda 3" xfId="4" xr:uid="{00000000-0005-0000-0000-000063000000}"/>
    <cellStyle name="Moneda 3 10" xfId="168" xr:uid="{00000000-0005-0000-0000-000064000000}"/>
    <cellStyle name="Moneda 3 2" xfId="169" xr:uid="{00000000-0005-0000-0000-000065000000}"/>
    <cellStyle name="Moneda 3 2 2" xfId="184" xr:uid="{00000000-0005-0000-0000-000066000000}"/>
    <cellStyle name="Moneda 3 3" xfId="30" xr:uid="{00000000-0005-0000-0000-000067000000}"/>
    <cellStyle name="Moneda 3 4" xfId="27" xr:uid="{00000000-0005-0000-0000-000068000000}"/>
    <cellStyle name="Moneda 3 5" xfId="37" xr:uid="{00000000-0005-0000-0000-000069000000}"/>
    <cellStyle name="Moneda 3 6" xfId="31" xr:uid="{00000000-0005-0000-0000-00006A000000}"/>
    <cellStyle name="Moneda 3 7" xfId="35" xr:uid="{00000000-0005-0000-0000-00006B000000}"/>
    <cellStyle name="Moneda 3 8" xfId="33" xr:uid="{00000000-0005-0000-0000-00006C000000}"/>
    <cellStyle name="Moneda 3 9" xfId="93" xr:uid="{00000000-0005-0000-0000-00006D000000}"/>
    <cellStyle name="Moneda 4" xfId="170" xr:uid="{00000000-0005-0000-0000-00006E000000}"/>
    <cellStyle name="Moneda 4 2" xfId="185" xr:uid="{00000000-0005-0000-0000-00006F000000}"/>
    <cellStyle name="Moneda 5" xfId="153" xr:uid="{00000000-0005-0000-0000-000070000000}"/>
    <cellStyle name="Moneda 6" xfId="187" xr:uid="{00000000-0005-0000-0000-000071000000}"/>
    <cellStyle name="Moneda 7" xfId="46" xr:uid="{00000000-0005-0000-0000-000072000000}"/>
    <cellStyle name="Moneda 8" xfId="59" xr:uid="{00000000-0005-0000-0000-000073000000}"/>
    <cellStyle name="Moneda 9" xfId="72" xr:uid="{00000000-0005-0000-0000-000074000000}"/>
    <cellStyle name="Normal" xfId="0" builtinId="0"/>
    <cellStyle name="Normal 10" xfId="133" xr:uid="{00000000-0005-0000-0000-000077000000}"/>
    <cellStyle name="Normal 10 2" xfId="158" xr:uid="{00000000-0005-0000-0000-000078000000}"/>
    <cellStyle name="Normal 11" xfId="26" xr:uid="{00000000-0005-0000-0000-000079000000}"/>
    <cellStyle name="Normal 12" xfId="38" xr:uid="{00000000-0005-0000-0000-00007A000000}"/>
    <cellStyle name="Normal 13" xfId="51" xr:uid="{00000000-0005-0000-0000-00007B000000}"/>
    <cellStyle name="Normal 14" xfId="64" xr:uid="{00000000-0005-0000-0000-00007C000000}"/>
    <cellStyle name="Normal 15" xfId="77" xr:uid="{00000000-0005-0000-0000-00007D000000}"/>
    <cellStyle name="Normal 16" xfId="90" xr:uid="{00000000-0005-0000-0000-00007E000000}"/>
    <cellStyle name="Normal 17" xfId="106" xr:uid="{00000000-0005-0000-0000-00007F000000}"/>
    <cellStyle name="Normal 18" xfId="124" xr:uid="{00000000-0005-0000-0000-000080000000}"/>
    <cellStyle name="Normal 19" xfId="190" xr:uid="{00000000-0005-0000-0000-000081000000}"/>
    <cellStyle name="Normal 2" xfId="1" xr:uid="{00000000-0005-0000-0000-000082000000}"/>
    <cellStyle name="Normal 2 10" xfId="171" xr:uid="{00000000-0005-0000-0000-000083000000}"/>
    <cellStyle name="Normal 2 13" xfId="172" xr:uid="{00000000-0005-0000-0000-000084000000}"/>
    <cellStyle name="Normal 2 2" xfId="19" xr:uid="{00000000-0005-0000-0000-000085000000}"/>
    <cellStyle name="Normal 2 2 2" xfId="138" xr:uid="{00000000-0005-0000-0000-000086000000}"/>
    <cellStyle name="Normal 2 2 3" xfId="136" xr:uid="{00000000-0005-0000-0000-000087000000}"/>
    <cellStyle name="Normal 2 3" xfId="17" xr:uid="{00000000-0005-0000-0000-000088000000}"/>
    <cellStyle name="Normal 2 3 2" xfId="42" xr:uid="{00000000-0005-0000-0000-000089000000}"/>
    <cellStyle name="Normal 2 3 3" xfId="55" xr:uid="{00000000-0005-0000-0000-00008A000000}"/>
    <cellStyle name="Normal 2 3 4" xfId="68" xr:uid="{00000000-0005-0000-0000-00008B000000}"/>
    <cellStyle name="Normal 2 3 5" xfId="81" xr:uid="{00000000-0005-0000-0000-00008C000000}"/>
    <cellStyle name="Normal 2 3 6" xfId="94" xr:uid="{00000000-0005-0000-0000-00008D000000}"/>
    <cellStyle name="Normal 2 3 7" xfId="107" xr:uid="{00000000-0005-0000-0000-00008E000000}"/>
    <cellStyle name="Normal 2 3 8" xfId="117" xr:uid="{00000000-0005-0000-0000-00008F000000}"/>
    <cellStyle name="Normal 2 3 9" xfId="173" xr:uid="{00000000-0005-0000-0000-000090000000}"/>
    <cellStyle name="Normal 2 4" xfId="149" xr:uid="{00000000-0005-0000-0000-000091000000}"/>
    <cellStyle name="Normal 2 7" xfId="174" xr:uid="{00000000-0005-0000-0000-000092000000}"/>
    <cellStyle name="Normal 2 9" xfId="175" xr:uid="{00000000-0005-0000-0000-000093000000}"/>
    <cellStyle name="Normal 20" xfId="193" xr:uid="{00000000-0005-0000-0000-000094000000}"/>
    <cellStyle name="Normal 21" xfId="197" xr:uid="{00000000-0005-0000-0000-000095000000}"/>
    <cellStyle name="Normal 22" xfId="201" xr:uid="{00000000-0005-0000-0000-000096000000}"/>
    <cellStyle name="Normal 3" xfId="126" xr:uid="{00000000-0005-0000-0000-000097000000}"/>
    <cellStyle name="Normal 3 2" xfId="151" xr:uid="{00000000-0005-0000-0000-000098000000}"/>
    <cellStyle name="Normal 3 2 2" xfId="182" xr:uid="{00000000-0005-0000-0000-000099000000}"/>
    <cellStyle name="Normal 3 3" xfId="154" xr:uid="{00000000-0005-0000-0000-00009A000000}"/>
    <cellStyle name="Normal 30" xfId="176" xr:uid="{00000000-0005-0000-0000-00009B000000}"/>
    <cellStyle name="Normal 4" xfId="3" xr:uid="{00000000-0005-0000-0000-00009C000000}"/>
    <cellStyle name="Normal 4 10" xfId="177" xr:uid="{00000000-0005-0000-0000-00009D000000}"/>
    <cellStyle name="Normal 4 2" xfId="148" xr:uid="{00000000-0005-0000-0000-00009E000000}"/>
    <cellStyle name="Normal 4 3" xfId="29" xr:uid="{00000000-0005-0000-0000-00009F000000}"/>
    <cellStyle name="Normal 4 4" xfId="44" xr:uid="{00000000-0005-0000-0000-0000A0000000}"/>
    <cellStyle name="Normal 4 5" xfId="57" xr:uid="{00000000-0005-0000-0000-0000A1000000}"/>
    <cellStyle name="Normal 4 5 2" xfId="147" xr:uid="{00000000-0005-0000-0000-0000A2000000}"/>
    <cellStyle name="Normal 4 6" xfId="70" xr:uid="{00000000-0005-0000-0000-0000A3000000}"/>
    <cellStyle name="Normal 4 7" xfId="83" xr:uid="{00000000-0005-0000-0000-0000A4000000}"/>
    <cellStyle name="Normal 4 8" xfId="96" xr:uid="{00000000-0005-0000-0000-0000A5000000}"/>
    <cellStyle name="Normal 4 9" xfId="99" xr:uid="{00000000-0005-0000-0000-0000A6000000}"/>
    <cellStyle name="Normal 5" xfId="10" xr:uid="{00000000-0005-0000-0000-0000A7000000}"/>
    <cellStyle name="Normal 5 2" xfId="36" xr:uid="{00000000-0005-0000-0000-0000A8000000}"/>
    <cellStyle name="Normal 5 2 2" xfId="203" xr:uid="{00000000-0005-0000-0000-0000A9000000}"/>
    <cellStyle name="Normal 5 3" xfId="32" xr:uid="{00000000-0005-0000-0000-0000AA000000}"/>
    <cellStyle name="Normal 5 4" xfId="41" xr:uid="{00000000-0005-0000-0000-0000AB000000}"/>
    <cellStyle name="Normal 5 5" xfId="54" xr:uid="{00000000-0005-0000-0000-0000AC000000}"/>
    <cellStyle name="Normal 5 6" xfId="67" xr:uid="{00000000-0005-0000-0000-0000AD000000}"/>
    <cellStyle name="Normal 5 7" xfId="80" xr:uid="{00000000-0005-0000-0000-0000AE000000}"/>
    <cellStyle name="Normal 5 8" xfId="114" xr:uid="{00000000-0005-0000-0000-0000AF000000}"/>
    <cellStyle name="Normal 5 9" xfId="144" xr:uid="{00000000-0005-0000-0000-0000B0000000}"/>
    <cellStyle name="Normal 56" xfId="178" xr:uid="{00000000-0005-0000-0000-0000B1000000}"/>
    <cellStyle name="Normal 6" xfId="129" xr:uid="{00000000-0005-0000-0000-0000B2000000}"/>
    <cellStyle name="Normal 6 2" xfId="135" xr:uid="{00000000-0005-0000-0000-0000B3000000}"/>
    <cellStyle name="Normal 7" xfId="179" xr:uid="{00000000-0005-0000-0000-0000B4000000}"/>
    <cellStyle name="Normal 8" xfId="180" xr:uid="{00000000-0005-0000-0000-0000B5000000}"/>
    <cellStyle name="Normal 9" xfId="186" xr:uid="{00000000-0005-0000-0000-0000B6000000}"/>
    <cellStyle name="Notas 2" xfId="181" xr:uid="{00000000-0005-0000-0000-0000B8000000}"/>
    <cellStyle name="Porcentaje 2" xfId="20" xr:uid="{00000000-0005-0000-0000-0000BA000000}"/>
    <cellStyle name="Porcentaje 2 2" xfId="134" xr:uid="{00000000-0005-0000-0000-0000BB000000}"/>
    <cellStyle name="Porcentaje 2 3" xfId="159" xr:uid="{00000000-0005-0000-0000-0000BC000000}"/>
    <cellStyle name="Porcentaje 3" xfId="11" xr:uid="{00000000-0005-0000-0000-0000BD000000}"/>
    <cellStyle name="Porcentaje 3 2" xfId="140" xr:uid="{00000000-0005-0000-0000-0000BE000000}"/>
    <cellStyle name="Porcentaje 4" xfId="191" xr:uid="{00000000-0005-0000-0000-0000BF000000}"/>
    <cellStyle name="Porcentaje 5" xfId="195" xr:uid="{00000000-0005-0000-0000-0000C0000000}"/>
    <cellStyle name="Porcentaje 6" xfId="200" xr:uid="{00000000-0005-0000-0000-0000C1000000}"/>
    <cellStyle name="Porcentaje 7" xfId="202" xr:uid="{00000000-0005-0000-0000-0000C2000000}"/>
    <cellStyle name="Porcentual 2" xfId="157" xr:uid="{00000000-0005-0000-0000-0000C3000000}"/>
    <cellStyle name="Porcentual 2 2" xfId="131" xr:uid="{00000000-0005-0000-0000-0000C4000000}"/>
    <cellStyle name="Porcentual 2 2 2" xfId="152" xr:uid="{00000000-0005-0000-0000-0000C5000000}"/>
    <cellStyle name="Porcentual 3" xfId="2" xr:uid="{00000000-0005-0000-0000-0000C6000000}"/>
    <cellStyle name="Porcentual 3 2" xfId="28" xr:uid="{00000000-0005-0000-0000-0000C7000000}"/>
    <cellStyle name="Porcentual 3 3" xfId="45" xr:uid="{00000000-0005-0000-0000-0000C8000000}"/>
    <cellStyle name="Porcentual 3 4" xfId="58" xr:uid="{00000000-0005-0000-0000-0000C9000000}"/>
    <cellStyle name="Porcentual 3 5" xfId="71" xr:uid="{00000000-0005-0000-0000-0000CA000000}"/>
    <cellStyle name="Porcentual 3 6" xfId="84" xr:uid="{00000000-0005-0000-0000-0000CB000000}"/>
    <cellStyle name="Porcentual 3 7" xfId="97" xr:uid="{00000000-0005-0000-0000-0000CC000000}"/>
    <cellStyle name="Porcentual 3 8" xfId="34" xr:uid="{00000000-0005-0000-0000-0000CD000000}"/>
    <cellStyle name="Porcentual 4" xfId="188" xr:uid="{00000000-0005-0000-0000-0000CE000000}"/>
    <cellStyle name="Título 2 2" xfId="13" xr:uid="{00000000-0005-0000-0000-0000CF000000}"/>
  </cellStyles>
  <dxfs count="18">
    <dxf>
      <font>
        <color theme="0"/>
      </font>
      <fill>
        <patternFill>
          <bgColor theme="1"/>
        </patternFill>
      </fill>
    </dxf>
    <dxf>
      <font>
        <color theme="1"/>
      </font>
      <fill>
        <patternFill>
          <bgColor theme="0"/>
        </patternFill>
      </fill>
    </dxf>
    <dxf>
      <border>
        <top style="thin">
          <color theme="1"/>
        </top>
        <bottom style="thin">
          <color theme="1"/>
        </bottom>
      </border>
    </dxf>
    <dxf>
      <border>
        <top style="thin">
          <color theme="1"/>
        </top>
        <bottom style="thin">
          <color theme="1"/>
        </bottom>
      </border>
    </dxf>
    <dxf>
      <font>
        <b/>
        <color theme="1"/>
      </font>
    </dxf>
    <dxf>
      <font>
        <b/>
        <color theme="1" tint="0.499984740745262"/>
      </font>
    </dxf>
    <dxf>
      <font>
        <b/>
        <color theme="1"/>
      </font>
    </dxf>
    <dxf>
      <font>
        <b/>
        <color theme="1" tint="0.499984740745262"/>
      </font>
    </dxf>
    <dxf>
      <font>
        <b/>
        <color theme="1"/>
      </font>
      <border>
        <bottom style="thin">
          <color theme="4" tint="0.59999389629810485"/>
        </bottom>
      </border>
    </dxf>
    <dxf>
      <font>
        <color theme="1"/>
      </font>
      <fill>
        <patternFill patternType="solid">
          <fgColor theme="4" tint="0.59999389629810485"/>
          <bgColor theme="4" tint="0.59999389629810485"/>
        </patternFill>
      </fill>
      <border>
        <left style="thin">
          <color theme="4" tint="0.39997558519241921"/>
        </left>
        <right style="thin">
          <color theme="4" tint="0.39997558519241921"/>
        </right>
        <top style="thin">
          <color theme="4" tint="0.39997558519241921"/>
        </top>
      </border>
    </dxf>
    <dxf>
      <fill>
        <patternFill patternType="none">
          <fgColor indexed="64"/>
          <bgColor auto="1"/>
        </patternFill>
      </fill>
      <border>
        <vertical/>
        <horizontal/>
      </border>
    </dxf>
    <dxf>
      <fill>
        <patternFill patternType="solid">
          <fgColor theme="4" tint="0.79995117038483843"/>
          <bgColor theme="0" tint="-4.9989318521683403E-2"/>
        </patternFill>
      </fill>
    </dxf>
    <dxf>
      <font>
        <color theme="0"/>
      </font>
      <fill>
        <patternFill patternType="solid">
          <fgColor theme="1"/>
          <bgColor theme="1"/>
        </patternFill>
      </fill>
      <border>
        <left/>
        <right/>
        <vertical/>
      </border>
    </dxf>
    <dxf>
      <font>
        <color theme="0"/>
      </font>
      <fill>
        <patternFill patternType="solid">
          <fgColor theme="1"/>
          <bgColor theme="1"/>
        </patternFill>
      </fill>
      <border>
        <left/>
        <right/>
        <vertical/>
      </border>
    </dxf>
    <dxf>
      <font>
        <color theme="1"/>
      </font>
      <fill>
        <patternFill patternType="none">
          <fgColor indexed="64"/>
          <bgColor auto="1"/>
        </patternFill>
      </fill>
      <border diagonalUp="0" diagonalDown="0">
        <left/>
        <right/>
        <top/>
        <bottom/>
        <vertical/>
        <horizontal/>
      </border>
    </dxf>
    <dxf>
      <fill>
        <patternFill>
          <bgColor theme="2"/>
        </patternFill>
      </fill>
    </dxf>
    <dxf>
      <font>
        <b val="0"/>
        <i val="0"/>
        <color theme="0" tint="-4.9989318521683403E-2"/>
      </font>
      <fill>
        <patternFill>
          <bgColor theme="1" tint="4.9989318521683403E-2"/>
        </patternFill>
      </fill>
      <border diagonalUp="0" diagonalDown="0">
        <left/>
        <right/>
        <top/>
        <bottom/>
        <vertical/>
        <horizontal/>
      </border>
    </dxf>
    <dxf>
      <font>
        <color auto="1"/>
      </font>
      <border diagonalUp="0" diagonalDown="0">
        <left/>
        <right/>
        <top/>
        <bottom/>
        <vertical/>
        <horizontal/>
      </border>
    </dxf>
  </dxfs>
  <tableStyles count="3" defaultTableStyle="TableStyleMedium2" defaultPivotStyle="PivotStyleLight16">
    <tableStyle name="Contacts" pivot="0" count="3" xr9:uid="{00000000-0011-0000-FFFF-FFFF00000000}">
      <tableStyleElement type="wholeTable" dxfId="17"/>
      <tableStyleElement type="headerRow" dxfId="16"/>
      <tableStyleElement type="secondRowStripe" dxfId="15"/>
    </tableStyle>
    <tableStyle name="Contacts PivotTable" table="0" count="13" xr9:uid="{00000000-0011-0000-FFFF-FFFF01000000}">
      <tableStyleElement type="wholeTable" dxfId="14"/>
      <tableStyleElement type="headerRow" dxfId="13"/>
      <tableStyleElement type="totalRow" dxfId="12"/>
      <tableStyleElement type="firstRowStripe" dxfId="11"/>
      <tableStyleElement type="firstColumnStripe" dxfId="10"/>
      <tableStyleElement type="firstSubtotalColumn" dxfId="9"/>
      <tableStyleElement type="firstSubtotalRow" dxfId="8"/>
      <tableStyleElement type="secondSubtotalRow" dxfId="7"/>
      <tableStyleElement type="firstRowSubheading" dxfId="6"/>
      <tableStyleElement type="secondRowSubheading" dxfId="5"/>
      <tableStyleElement type="thirdRowSubheading" dxfId="4"/>
      <tableStyleElement type="pageFieldLabels" dxfId="3"/>
      <tableStyleElement type="pageFieldValues" dxfId="2"/>
    </tableStyle>
    <tableStyle name="Customer Contacts" pivot="0" table="0" count="2" xr9:uid="{00000000-0011-0000-FFFF-FFFF02000000}">
      <tableStyleElement type="wholeTable" dxfId="1"/>
      <tableStyleElement type="headerRow" dxfId="0"/>
    </tableStyle>
  </tableStyles>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428625</xdr:colOff>
      <xdr:row>1</xdr:row>
      <xdr:rowOff>57150</xdr:rowOff>
    </xdr:from>
    <xdr:ext cx="1413782" cy="1028700"/>
    <xdr:pic>
      <xdr:nvPicPr>
        <xdr:cNvPr id="2" name="6 Imagen" descr="LOGO pEQUEÃ_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2867025" y="209550"/>
          <a:ext cx="1413782" cy="1028700"/>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Users/Usuario%20UTP/Google%20Drive/Drive/1_UTP_DIANA%20PAVA/2-CTO%20173-2017/5-TUNEL%202017/7-AGOSTO/170815%20Ppto%20Gral%20Tunel%20UTP+Mec&#225;nic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sers/Rincon/Documents/CARLOS%20RINCON/MADERAS/Presupuesto/PRECIOS%20UNITARIOS%20PUBLIC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MANO DE OBRA"/>
      <sheetName val="BASE DE DATOS"/>
      <sheetName val="ITEMS GENERALES"/>
      <sheetName val="CONSTRUCCION"/>
      <sheetName val=" ITEMS CONSTRUCCION"/>
      <sheetName val=" VIAS"/>
      <sheetName val=" ITEMS VIAS"/>
      <sheetName val="MATERIAL ELECTRICO"/>
      <sheetName val="RESUMEN"/>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sheetPr>
  <dimension ref="A1:H712"/>
  <sheetViews>
    <sheetView showGridLines="0" zoomScale="70" zoomScaleNormal="70" zoomScalePageLayoutView="125" workbookViewId="0">
      <selection activeCell="H33" sqref="H33:H38"/>
    </sheetView>
  </sheetViews>
  <sheetFormatPr baseColWidth="10" defaultColWidth="9.109375" defaultRowHeight="19.5" customHeight="1"/>
  <cols>
    <col min="1" max="1" width="2.109375" style="121" customWidth="1"/>
    <col min="2" max="2" width="52.6640625" style="121" customWidth="1"/>
    <col min="3" max="3" width="23.88671875" style="121" customWidth="1"/>
    <col min="4" max="4" width="30.33203125" style="121" customWidth="1"/>
    <col min="5" max="5" width="20.109375" style="121" customWidth="1"/>
    <col min="6" max="6" width="12.109375" style="121" customWidth="1"/>
    <col min="7" max="7" width="12.33203125" style="121" customWidth="1"/>
    <col min="8" max="16384" width="9.109375" style="121"/>
  </cols>
  <sheetData>
    <row r="1" spans="1:6" s="150" customFormat="1" ht="12" customHeight="1">
      <c r="A1" s="153"/>
      <c r="B1" s="213"/>
      <c r="C1" s="214"/>
      <c r="D1" s="214"/>
      <c r="E1" s="214"/>
      <c r="F1" s="214"/>
    </row>
    <row r="2" spans="1:6" s="150" customFormat="1" ht="96.9" customHeight="1">
      <c r="B2" s="211" t="s">
        <v>181</v>
      </c>
      <c r="C2" s="211"/>
      <c r="D2" s="211"/>
      <c r="E2" s="212"/>
      <c r="F2" s="212"/>
    </row>
    <row r="3" spans="1:6" s="150" customFormat="1" ht="12" customHeight="1">
      <c r="B3" s="215"/>
      <c r="C3" s="216"/>
      <c r="D3" s="216"/>
      <c r="E3" s="216"/>
      <c r="F3" s="216"/>
    </row>
    <row r="4" spans="1:6" s="150" customFormat="1" ht="12" customHeight="1"/>
    <row r="5" spans="1:6" s="150" customFormat="1" ht="21" customHeight="1">
      <c r="B5" s="152" t="s">
        <v>180</v>
      </c>
      <c r="C5" s="151"/>
      <c r="D5" s="151"/>
      <c r="E5" s="151"/>
    </row>
    <row r="6" spans="1:6" ht="19.5" customHeight="1">
      <c r="B6" s="148" t="s">
        <v>179</v>
      </c>
      <c r="C6" s="149">
        <v>828116</v>
      </c>
      <c r="D6" s="124"/>
      <c r="E6" s="123"/>
    </row>
    <row r="7" spans="1:6" ht="19.5" customHeight="1">
      <c r="B7" s="148" t="s">
        <v>178</v>
      </c>
      <c r="C7" s="147">
        <v>97032</v>
      </c>
      <c r="D7" s="124"/>
      <c r="E7" s="123"/>
    </row>
    <row r="8" spans="1:6" ht="19.5" customHeight="1" thickBot="1">
      <c r="B8" s="123"/>
      <c r="C8" s="123"/>
      <c r="D8" s="124"/>
      <c r="E8" s="123"/>
    </row>
    <row r="9" spans="1:6" ht="19.5" customHeight="1" thickBot="1">
      <c r="B9" s="209" t="s">
        <v>11</v>
      </c>
      <c r="C9" s="146" t="s">
        <v>177</v>
      </c>
      <c r="D9" s="146" t="s">
        <v>176</v>
      </c>
      <c r="E9" s="123"/>
    </row>
    <row r="10" spans="1:6" ht="42" customHeight="1">
      <c r="B10" s="210"/>
      <c r="C10" s="145" t="s">
        <v>175</v>
      </c>
      <c r="D10" s="145" t="s">
        <v>175</v>
      </c>
      <c r="E10" s="123"/>
    </row>
    <row r="11" spans="1:6" ht="19.5" customHeight="1">
      <c r="B11" s="142" t="s">
        <v>90</v>
      </c>
      <c r="C11" s="144"/>
      <c r="D11" s="144"/>
      <c r="E11" s="123"/>
      <c r="F11" s="143"/>
    </row>
    <row r="12" spans="1:6" ht="19.5" customHeight="1">
      <c r="B12" s="141" t="s">
        <v>95</v>
      </c>
      <c r="C12" s="140">
        <v>8.3299999999999999E-2</v>
      </c>
      <c r="D12" s="140">
        <v>8.3299999999999999E-2</v>
      </c>
      <c r="E12" s="123"/>
    </row>
    <row r="13" spans="1:6" ht="19.5" customHeight="1">
      <c r="B13" s="141" t="s">
        <v>174</v>
      </c>
      <c r="C13" s="140">
        <v>0.01</v>
      </c>
      <c r="D13" s="140">
        <v>0.01</v>
      </c>
      <c r="E13" s="123"/>
      <c r="F13" s="143"/>
    </row>
    <row r="14" spans="1:6" ht="19.5" customHeight="1">
      <c r="B14" s="141" t="s">
        <v>94</v>
      </c>
      <c r="C14" s="140">
        <v>4.7199999999999999E-2</v>
      </c>
      <c r="D14" s="140">
        <v>4.7199999999999999E-2</v>
      </c>
      <c r="E14" s="123"/>
    </row>
    <row r="15" spans="1:6" ht="19.5" customHeight="1">
      <c r="B15" s="141" t="s">
        <v>92</v>
      </c>
      <c r="C15" s="140">
        <v>8.3299999999999999E-2</v>
      </c>
      <c r="D15" s="140">
        <v>8.3299999999999999E-2</v>
      </c>
      <c r="E15" s="123"/>
    </row>
    <row r="16" spans="1:6" ht="19.5" customHeight="1">
      <c r="B16" s="141" t="s">
        <v>173</v>
      </c>
      <c r="C16" s="140">
        <v>0.08</v>
      </c>
      <c r="D16" s="140">
        <v>0.06</v>
      </c>
      <c r="E16" s="123"/>
    </row>
    <row r="17" spans="2:6" ht="19.5" customHeight="1">
      <c r="B17" s="142" t="s">
        <v>80</v>
      </c>
      <c r="C17" s="140"/>
      <c r="D17" s="140"/>
      <c r="E17" s="123"/>
    </row>
    <row r="18" spans="2:6" ht="19.5" customHeight="1">
      <c r="B18" s="141" t="s">
        <v>172</v>
      </c>
      <c r="C18" s="140">
        <v>0.12</v>
      </c>
      <c r="D18" s="140">
        <v>0.12</v>
      </c>
      <c r="E18" s="123"/>
    </row>
    <row r="19" spans="2:6" ht="19.5" customHeight="1">
      <c r="B19" s="141" t="s">
        <v>171</v>
      </c>
      <c r="C19" s="140">
        <v>6.9599999999999995E-2</v>
      </c>
      <c r="D19" s="140">
        <v>6.9599999999999995E-2</v>
      </c>
      <c r="E19" s="123"/>
    </row>
    <row r="20" spans="2:6" ht="19.5" customHeight="1">
      <c r="B20" s="141" t="s">
        <v>170</v>
      </c>
      <c r="C20" s="140"/>
      <c r="D20" s="140"/>
      <c r="E20" s="123"/>
    </row>
    <row r="21" spans="2:6" ht="19.5" customHeight="1">
      <c r="B21" s="141" t="s">
        <v>169</v>
      </c>
      <c r="C21" s="140">
        <v>2.12E-2</v>
      </c>
      <c r="D21" s="140">
        <v>2.12E-2</v>
      </c>
      <c r="E21" s="123"/>
    </row>
    <row r="22" spans="2:6" ht="19.5" customHeight="1">
      <c r="B22" s="142" t="s">
        <v>168</v>
      </c>
      <c r="C22" s="140"/>
      <c r="D22" s="140"/>
      <c r="E22" s="123"/>
    </row>
    <row r="23" spans="2:6" ht="19.5" customHeight="1">
      <c r="B23" s="141" t="s">
        <v>167</v>
      </c>
      <c r="C23" s="140">
        <v>2.5000000000000001E-2</v>
      </c>
      <c r="D23" s="140">
        <v>2.5000000000000001E-2</v>
      </c>
      <c r="E23" s="123"/>
    </row>
    <row r="24" spans="2:6" ht="19.5" customHeight="1">
      <c r="B24" s="141" t="s">
        <v>166</v>
      </c>
      <c r="C24" s="140"/>
      <c r="D24" s="140"/>
      <c r="E24" s="123"/>
    </row>
    <row r="25" spans="2:6" ht="19.5" customHeight="1">
      <c r="B25" s="141" t="s">
        <v>165</v>
      </c>
      <c r="C25" s="140">
        <v>0.04</v>
      </c>
      <c r="D25" s="140">
        <v>0.04</v>
      </c>
      <c r="E25" s="123"/>
    </row>
    <row r="26" spans="2:6" ht="19.5" customHeight="1">
      <c r="B26" s="141" t="s">
        <v>107</v>
      </c>
      <c r="C26" s="140">
        <f>C7/C6</f>
        <v>0.11717199039748055</v>
      </c>
      <c r="D26" s="140"/>
      <c r="E26" s="123"/>
    </row>
    <row r="27" spans="2:6" ht="19.5" customHeight="1">
      <c r="B27" s="141" t="s">
        <v>164</v>
      </c>
      <c r="C27" s="140">
        <v>0.05</v>
      </c>
      <c r="D27" s="140">
        <v>0.05</v>
      </c>
      <c r="E27" s="123"/>
    </row>
    <row r="28" spans="2:6" ht="19.5" customHeight="1">
      <c r="B28" s="141" t="s">
        <v>163</v>
      </c>
      <c r="C28" s="140">
        <v>0.02</v>
      </c>
      <c r="D28" s="140">
        <v>0.02</v>
      </c>
      <c r="E28" s="123"/>
    </row>
    <row r="29" spans="2:6" ht="19.5" customHeight="1" thickBot="1">
      <c r="B29" s="139"/>
      <c r="C29" s="138">
        <f>SUM(C11:C28)</f>
        <v>0.76677199039748078</v>
      </c>
      <c r="D29" s="137">
        <f>SUM(D11:D28)</f>
        <v>0.62960000000000005</v>
      </c>
      <c r="E29" s="123"/>
    </row>
    <row r="30" spans="2:6" ht="19.5" customHeight="1">
      <c r="B30" s="136"/>
      <c r="C30" s="123"/>
      <c r="D30" s="124"/>
      <c r="E30" s="123"/>
    </row>
    <row r="31" spans="2:6" ht="33" customHeight="1">
      <c r="B31" s="135" t="s">
        <v>162</v>
      </c>
      <c r="C31" s="135" t="s">
        <v>161</v>
      </c>
      <c r="D31" s="134" t="s">
        <v>160</v>
      </c>
      <c r="E31" s="134" t="s">
        <v>159</v>
      </c>
      <c r="F31" s="134" t="s">
        <v>158</v>
      </c>
    </row>
    <row r="32" spans="2:6" ht="19.5" customHeight="1">
      <c r="B32" s="132" t="s">
        <v>68</v>
      </c>
      <c r="C32" s="133">
        <f>C6</f>
        <v>828116</v>
      </c>
      <c r="D32" s="131">
        <f>ROUND((C32*$C$29),0)</f>
        <v>634976</v>
      </c>
      <c r="E32" s="130">
        <f t="shared" ref="E32:E47" si="0">C32+D32</f>
        <v>1463092</v>
      </c>
      <c r="F32" s="127">
        <f t="shared" ref="F32:F47" si="1">ROUND((E32/30),0)</f>
        <v>48770</v>
      </c>
    </row>
    <row r="33" spans="2:8" ht="19.5" customHeight="1">
      <c r="B33" s="132" t="s">
        <v>157</v>
      </c>
      <c r="C33" s="130">
        <f>C32*1.4</f>
        <v>1159362.3999999999</v>
      </c>
      <c r="D33" s="131">
        <f>ROUND((C33*$C$29),0)</f>
        <v>888967</v>
      </c>
      <c r="E33" s="130">
        <f t="shared" si="0"/>
        <v>2048329.4</v>
      </c>
      <c r="F33" s="127">
        <f t="shared" si="1"/>
        <v>68278</v>
      </c>
    </row>
    <row r="34" spans="2:8" ht="19.5" customHeight="1">
      <c r="B34" s="132" t="s">
        <v>71</v>
      </c>
      <c r="C34" s="130">
        <f>C32*1.8</f>
        <v>1490608.8</v>
      </c>
      <c r="D34" s="131">
        <f>ROUND((C34*$C$29),0)</f>
        <v>1142957</v>
      </c>
      <c r="E34" s="130">
        <f t="shared" si="0"/>
        <v>2633565.7999999998</v>
      </c>
      <c r="F34" s="127">
        <f t="shared" si="1"/>
        <v>87786</v>
      </c>
      <c r="H34" s="127"/>
    </row>
    <row r="35" spans="2:8" ht="19.5" customHeight="1">
      <c r="B35" s="132" t="s">
        <v>156</v>
      </c>
      <c r="C35" s="130">
        <f>C32*1.5</f>
        <v>1242174</v>
      </c>
      <c r="D35" s="131">
        <f>ROUND((C35*$C$29),0)</f>
        <v>952464</v>
      </c>
      <c r="E35" s="130">
        <f t="shared" si="0"/>
        <v>2194638</v>
      </c>
      <c r="F35" s="127">
        <f t="shared" si="1"/>
        <v>73155</v>
      </c>
      <c r="H35" s="127"/>
    </row>
    <row r="36" spans="2:8" ht="19.5" customHeight="1">
      <c r="B36" s="132" t="s">
        <v>155</v>
      </c>
      <c r="C36" s="130">
        <f>C32</f>
        <v>828116</v>
      </c>
      <c r="D36" s="131">
        <f>ROUND((C36*$C$29),0)</f>
        <v>634976</v>
      </c>
      <c r="E36" s="130">
        <f t="shared" si="0"/>
        <v>1463092</v>
      </c>
      <c r="F36" s="127">
        <f t="shared" si="1"/>
        <v>48770</v>
      </c>
      <c r="H36" s="127"/>
    </row>
    <row r="37" spans="2:8" ht="19.5" customHeight="1">
      <c r="B37" s="132" t="s">
        <v>154</v>
      </c>
      <c r="C37" s="130">
        <f>C32*2.8</f>
        <v>2318724.7999999998</v>
      </c>
      <c r="D37" s="131">
        <f>ROUND((C37*D29),0)</f>
        <v>1459869</v>
      </c>
      <c r="E37" s="130">
        <f t="shared" si="0"/>
        <v>3778593.8</v>
      </c>
      <c r="F37" s="127">
        <f t="shared" si="1"/>
        <v>125953</v>
      </c>
      <c r="H37" s="127"/>
    </row>
    <row r="38" spans="2:8" ht="19.5" customHeight="1">
      <c r="B38" s="132" t="s">
        <v>153</v>
      </c>
      <c r="C38" s="130">
        <f>C32*1.8</f>
        <v>1490608.8</v>
      </c>
      <c r="D38" s="131">
        <f t="shared" ref="D38:D44" si="2">ROUND((C38*$C$29),0)</f>
        <v>1142957</v>
      </c>
      <c r="E38" s="130">
        <f t="shared" si="0"/>
        <v>2633565.7999999998</v>
      </c>
      <c r="F38" s="127">
        <f t="shared" si="1"/>
        <v>87786</v>
      </c>
    </row>
    <row r="39" spans="2:8" ht="19.5" customHeight="1">
      <c r="B39" s="132" t="s">
        <v>152</v>
      </c>
      <c r="C39" s="130">
        <f>C32*2.5</f>
        <v>2070290</v>
      </c>
      <c r="D39" s="131">
        <f t="shared" si="2"/>
        <v>1587440</v>
      </c>
      <c r="E39" s="130">
        <f t="shared" si="0"/>
        <v>3657730</v>
      </c>
      <c r="F39" s="127">
        <f t="shared" si="1"/>
        <v>121924</v>
      </c>
    </row>
    <row r="40" spans="2:8" ht="19.5" customHeight="1">
      <c r="B40" s="132" t="s">
        <v>151</v>
      </c>
      <c r="C40" s="130">
        <f>C32*2.5</f>
        <v>2070290</v>
      </c>
      <c r="D40" s="131">
        <f t="shared" si="2"/>
        <v>1587440</v>
      </c>
      <c r="E40" s="130">
        <f t="shared" si="0"/>
        <v>3657730</v>
      </c>
      <c r="F40" s="127">
        <f t="shared" si="1"/>
        <v>121924</v>
      </c>
    </row>
    <row r="41" spans="2:8" ht="19.5" customHeight="1">
      <c r="B41" s="132" t="s">
        <v>150</v>
      </c>
      <c r="C41" s="130">
        <f>C32*2</f>
        <v>1656232</v>
      </c>
      <c r="D41" s="131">
        <f t="shared" si="2"/>
        <v>1269952</v>
      </c>
      <c r="E41" s="130">
        <f t="shared" si="0"/>
        <v>2926184</v>
      </c>
      <c r="F41" s="127">
        <f t="shared" si="1"/>
        <v>97539</v>
      </c>
    </row>
    <row r="42" spans="2:8" ht="19.5" customHeight="1">
      <c r="B42" s="132" t="s">
        <v>149</v>
      </c>
      <c r="C42" s="130">
        <f>C32*1.6</f>
        <v>1324985.6000000001</v>
      </c>
      <c r="D42" s="131">
        <f t="shared" si="2"/>
        <v>1015962</v>
      </c>
      <c r="E42" s="130">
        <f t="shared" si="0"/>
        <v>2340947.6</v>
      </c>
      <c r="F42" s="127">
        <f t="shared" si="1"/>
        <v>78032</v>
      </c>
    </row>
    <row r="43" spans="2:8" ht="19.5" customHeight="1">
      <c r="B43" s="132" t="s">
        <v>148</v>
      </c>
      <c r="C43" s="130">
        <f>C32*1.8</f>
        <v>1490608.8</v>
      </c>
      <c r="D43" s="131">
        <f t="shared" si="2"/>
        <v>1142957</v>
      </c>
      <c r="E43" s="130">
        <f t="shared" si="0"/>
        <v>2633565.7999999998</v>
      </c>
      <c r="F43" s="127">
        <f t="shared" si="1"/>
        <v>87786</v>
      </c>
    </row>
    <row r="44" spans="2:8" ht="19.5" customHeight="1">
      <c r="B44" s="132" t="s">
        <v>72</v>
      </c>
      <c r="C44" s="130">
        <f>C32*1.8</f>
        <v>1490608.8</v>
      </c>
      <c r="D44" s="131">
        <f t="shared" si="2"/>
        <v>1142957</v>
      </c>
      <c r="E44" s="130">
        <f t="shared" si="0"/>
        <v>2633565.7999999998</v>
      </c>
      <c r="F44" s="127">
        <f t="shared" si="1"/>
        <v>87786</v>
      </c>
    </row>
    <row r="45" spans="2:8" ht="19.5" customHeight="1">
      <c r="B45" s="132" t="s">
        <v>147</v>
      </c>
      <c r="C45" s="130">
        <f>C32*3.5</f>
        <v>2898406</v>
      </c>
      <c r="D45" s="131">
        <f>ROUND((C45*$D$29),0)</f>
        <v>1824836</v>
      </c>
      <c r="E45" s="130">
        <f t="shared" si="0"/>
        <v>4723242</v>
      </c>
      <c r="F45" s="127">
        <f t="shared" si="1"/>
        <v>157441</v>
      </c>
    </row>
    <row r="46" spans="2:8" ht="19.5" customHeight="1">
      <c r="B46" s="132" t="s">
        <v>146</v>
      </c>
      <c r="C46" s="130">
        <f>C32*2.8</f>
        <v>2318724.7999999998</v>
      </c>
      <c r="D46" s="131">
        <f>ROUND((C46*$D$29),0)</f>
        <v>1459869</v>
      </c>
      <c r="E46" s="130">
        <f t="shared" si="0"/>
        <v>3778593.8</v>
      </c>
      <c r="F46" s="127">
        <f t="shared" si="1"/>
        <v>125953</v>
      </c>
    </row>
    <row r="47" spans="2:8" ht="19.5" customHeight="1">
      <c r="B47" s="132" t="s">
        <v>114</v>
      </c>
      <c r="C47" s="130">
        <f>C32*1.6</f>
        <v>1324985.6000000001</v>
      </c>
      <c r="D47" s="131">
        <f>ROUND((C47*$D$29),0)</f>
        <v>834211</v>
      </c>
      <c r="E47" s="130">
        <f t="shared" si="0"/>
        <v>2159196.6</v>
      </c>
      <c r="F47" s="127">
        <f t="shared" si="1"/>
        <v>71973</v>
      </c>
    </row>
    <row r="48" spans="2:8" ht="19.5" customHeight="1">
      <c r="B48" s="128" t="s">
        <v>64</v>
      </c>
      <c r="C48" s="123"/>
      <c r="D48" s="124"/>
      <c r="E48" s="123"/>
      <c r="F48" s="127">
        <f>F34+F32</f>
        <v>136556</v>
      </c>
    </row>
    <row r="49" spans="2:8" ht="19.5" customHeight="1">
      <c r="B49" s="128" t="s">
        <v>63</v>
      </c>
      <c r="C49" s="123"/>
      <c r="D49" s="124"/>
      <c r="E49" s="123"/>
      <c r="F49" s="129">
        <f>F34+(2*F32)</f>
        <v>185326</v>
      </c>
    </row>
    <row r="50" spans="2:8" ht="19.5" customHeight="1">
      <c r="B50" s="128" t="s">
        <v>60</v>
      </c>
      <c r="C50" s="123"/>
      <c r="D50" s="124"/>
      <c r="E50" s="123"/>
      <c r="F50" s="127">
        <f>F34+(4*F32)</f>
        <v>282866</v>
      </c>
    </row>
    <row r="51" spans="2:8" ht="19.5" customHeight="1">
      <c r="B51" s="128" t="s">
        <v>145</v>
      </c>
      <c r="C51" s="123"/>
      <c r="D51" s="124"/>
      <c r="E51" s="123"/>
      <c r="F51" s="127">
        <f>F40+(2*F33)</f>
        <v>258480</v>
      </c>
    </row>
    <row r="52" spans="2:8" ht="19.5" customHeight="1">
      <c r="B52" s="128" t="s">
        <v>138</v>
      </c>
      <c r="C52" s="123"/>
      <c r="D52" s="124"/>
      <c r="E52" s="123"/>
      <c r="F52" s="127">
        <f>F45+F35+(2*F36)</f>
        <v>328136</v>
      </c>
    </row>
    <row r="53" spans="2:8" ht="19.5" customHeight="1">
      <c r="B53" s="128" t="s">
        <v>65</v>
      </c>
      <c r="C53" s="123"/>
      <c r="D53" s="124"/>
      <c r="E53" s="123"/>
      <c r="F53" s="127">
        <f>$F$34+(7*$F$32)</f>
        <v>429176</v>
      </c>
      <c r="G53" s="127"/>
      <c r="H53" s="127"/>
    </row>
    <row r="54" spans="2:8" ht="19.5" customHeight="1">
      <c r="B54" s="128" t="s">
        <v>66</v>
      </c>
      <c r="C54" s="123"/>
      <c r="D54" s="124"/>
      <c r="E54" s="123"/>
      <c r="F54" s="127">
        <f>(2*F34)+(4*F32)</f>
        <v>370652</v>
      </c>
    </row>
    <row r="55" spans="2:8" ht="19.5" customHeight="1">
      <c r="B55" s="128" t="s">
        <v>139</v>
      </c>
      <c r="C55" s="123"/>
      <c r="D55" s="124"/>
      <c r="E55" s="123"/>
      <c r="F55" s="127">
        <f>(6*F34)+(4*F32)</f>
        <v>721796</v>
      </c>
    </row>
    <row r="56" spans="2:8" ht="19.5" customHeight="1">
      <c r="B56" s="128" t="s">
        <v>140</v>
      </c>
      <c r="C56" s="123"/>
      <c r="D56" s="124"/>
      <c r="E56" s="123"/>
      <c r="F56" s="127">
        <f>4*F32</f>
        <v>195080</v>
      </c>
    </row>
    <row r="57" spans="2:8" ht="19.5" customHeight="1">
      <c r="B57" s="128" t="s">
        <v>141</v>
      </c>
      <c r="C57" s="123"/>
      <c r="D57" s="124"/>
      <c r="E57" s="123"/>
      <c r="F57" s="127">
        <f>F41+F47</f>
        <v>169512</v>
      </c>
    </row>
    <row r="58" spans="2:8" ht="19.5" customHeight="1">
      <c r="B58" s="128" t="s">
        <v>142</v>
      </c>
      <c r="C58" s="123"/>
      <c r="D58" s="124"/>
      <c r="E58" s="123"/>
      <c r="F58" s="127">
        <f>F41+(2*F47)</f>
        <v>241485</v>
      </c>
    </row>
    <row r="59" spans="2:8" ht="19.5" customHeight="1">
      <c r="B59" s="128" t="s">
        <v>137</v>
      </c>
      <c r="C59" s="123"/>
      <c r="D59" s="124"/>
      <c r="E59" s="123"/>
      <c r="F59" s="127">
        <f>F44+F33</f>
        <v>156064</v>
      </c>
    </row>
    <row r="60" spans="2:8" ht="19.5" customHeight="1">
      <c r="B60" s="128" t="s">
        <v>143</v>
      </c>
      <c r="C60" s="123"/>
      <c r="D60" s="124"/>
      <c r="E60" s="123"/>
      <c r="F60" s="127">
        <f>F34*2+F32*8</f>
        <v>565732</v>
      </c>
    </row>
    <row r="61" spans="2:8" ht="19.5" customHeight="1">
      <c r="B61" s="128" t="s">
        <v>144</v>
      </c>
      <c r="C61" s="123"/>
      <c r="D61" s="124"/>
      <c r="E61" s="123"/>
      <c r="F61" s="127">
        <f>F45+(3*F43)</f>
        <v>420799</v>
      </c>
    </row>
    <row r="62" spans="2:8" ht="19.5" customHeight="1">
      <c r="B62" s="123"/>
      <c r="C62" s="123"/>
      <c r="D62" s="124"/>
      <c r="E62" s="123"/>
    </row>
    <row r="63" spans="2:8" ht="19.5" customHeight="1">
      <c r="B63" s="123"/>
      <c r="C63" s="123"/>
      <c r="D63" s="124"/>
      <c r="E63" s="123"/>
    </row>
    <row r="64" spans="2:8" ht="19.5" customHeight="1">
      <c r="B64" s="123"/>
      <c r="C64" s="123"/>
      <c r="D64" s="124"/>
      <c r="E64" s="123"/>
    </row>
    <row r="65" spans="2:5" ht="19.5" customHeight="1">
      <c r="B65" s="123"/>
      <c r="C65" s="123"/>
      <c r="D65" s="124"/>
      <c r="E65" s="123"/>
    </row>
    <row r="66" spans="2:5" ht="19.5" customHeight="1">
      <c r="B66" s="123"/>
      <c r="C66" s="123"/>
      <c r="D66" s="124"/>
      <c r="E66" s="123"/>
    </row>
    <row r="67" spans="2:5" ht="19.5" customHeight="1">
      <c r="B67" s="123"/>
      <c r="C67" s="123"/>
      <c r="D67" s="124"/>
      <c r="E67" s="123"/>
    </row>
    <row r="68" spans="2:5" ht="19.5" customHeight="1">
      <c r="B68" s="123"/>
      <c r="C68" s="123"/>
      <c r="D68" s="124"/>
      <c r="E68" s="123"/>
    </row>
    <row r="69" spans="2:5" ht="19.5" customHeight="1">
      <c r="B69" s="123"/>
      <c r="C69" s="123"/>
      <c r="D69" s="124"/>
      <c r="E69" s="123"/>
    </row>
    <row r="70" spans="2:5" ht="19.5" customHeight="1">
      <c r="B70" s="123"/>
      <c r="C70" s="123"/>
      <c r="D70" s="124"/>
      <c r="E70" s="123"/>
    </row>
    <row r="71" spans="2:5" ht="19.5" customHeight="1">
      <c r="B71" s="123"/>
      <c r="C71" s="123"/>
      <c r="D71" s="124"/>
      <c r="E71" s="123"/>
    </row>
    <row r="72" spans="2:5" ht="19.5" customHeight="1">
      <c r="B72" s="123"/>
      <c r="C72" s="123"/>
      <c r="D72" s="124"/>
      <c r="E72" s="123"/>
    </row>
    <row r="73" spans="2:5" ht="19.5" customHeight="1">
      <c r="B73" s="123"/>
      <c r="C73" s="123"/>
      <c r="D73" s="124"/>
      <c r="E73" s="123"/>
    </row>
    <row r="74" spans="2:5" ht="19.5" customHeight="1">
      <c r="B74" s="123"/>
      <c r="C74" s="123"/>
      <c r="D74" s="124"/>
      <c r="E74" s="123"/>
    </row>
    <row r="75" spans="2:5" ht="19.5" customHeight="1">
      <c r="B75" s="123"/>
      <c r="C75" s="123"/>
      <c r="D75" s="124"/>
      <c r="E75" s="123"/>
    </row>
    <row r="76" spans="2:5" ht="19.5" customHeight="1">
      <c r="B76" s="123"/>
      <c r="C76" s="123"/>
      <c r="D76" s="124"/>
      <c r="E76" s="123"/>
    </row>
    <row r="77" spans="2:5" ht="19.5" customHeight="1">
      <c r="B77" s="123"/>
      <c r="C77" s="123"/>
      <c r="D77" s="124"/>
      <c r="E77" s="123"/>
    </row>
    <row r="78" spans="2:5" ht="19.5" customHeight="1">
      <c r="B78" s="123"/>
      <c r="C78" s="123"/>
      <c r="D78" s="124"/>
      <c r="E78" s="123"/>
    </row>
    <row r="79" spans="2:5" ht="19.5" customHeight="1">
      <c r="B79" s="123"/>
      <c r="C79" s="123"/>
      <c r="D79" s="124"/>
      <c r="E79" s="123"/>
    </row>
    <row r="80" spans="2:5" ht="19.5" customHeight="1">
      <c r="B80" s="123"/>
      <c r="C80" s="123"/>
      <c r="D80" s="124"/>
      <c r="E80" s="123"/>
    </row>
    <row r="81" spans="2:5" ht="19.5" customHeight="1">
      <c r="B81" s="123"/>
      <c r="C81" s="123"/>
      <c r="D81" s="124"/>
      <c r="E81" s="123"/>
    </row>
    <row r="82" spans="2:5" ht="19.5" customHeight="1">
      <c r="B82" s="123"/>
      <c r="C82" s="123"/>
      <c r="D82" s="124"/>
      <c r="E82" s="123"/>
    </row>
    <row r="83" spans="2:5" ht="19.5" customHeight="1">
      <c r="B83" s="123"/>
      <c r="C83" s="123"/>
      <c r="D83" s="124"/>
      <c r="E83" s="123"/>
    </row>
    <row r="84" spans="2:5" ht="19.5" customHeight="1">
      <c r="B84" s="123"/>
      <c r="C84" s="123"/>
      <c r="D84" s="124"/>
      <c r="E84" s="123"/>
    </row>
    <row r="85" spans="2:5" ht="19.5" customHeight="1">
      <c r="B85" s="123"/>
      <c r="C85" s="123"/>
      <c r="D85" s="124"/>
      <c r="E85" s="123"/>
    </row>
    <row r="86" spans="2:5" ht="19.5" customHeight="1">
      <c r="B86" s="123"/>
      <c r="C86" s="123"/>
      <c r="D86" s="124"/>
      <c r="E86" s="123"/>
    </row>
    <row r="87" spans="2:5" ht="19.5" customHeight="1">
      <c r="B87" s="123"/>
      <c r="C87" s="123"/>
      <c r="D87" s="124"/>
      <c r="E87" s="123"/>
    </row>
    <row r="88" spans="2:5" ht="19.5" customHeight="1">
      <c r="B88" s="123"/>
      <c r="C88" s="123"/>
      <c r="D88" s="124"/>
      <c r="E88" s="123"/>
    </row>
    <row r="89" spans="2:5" ht="19.5" customHeight="1">
      <c r="B89" s="123"/>
      <c r="C89" s="123"/>
      <c r="D89" s="124"/>
      <c r="E89" s="123"/>
    </row>
    <row r="90" spans="2:5" ht="19.5" customHeight="1">
      <c r="B90" s="123"/>
      <c r="C90" s="123"/>
      <c r="D90" s="124"/>
      <c r="E90" s="123"/>
    </row>
    <row r="91" spans="2:5" ht="19.5" customHeight="1">
      <c r="B91" s="123"/>
      <c r="C91" s="123"/>
      <c r="D91" s="124"/>
      <c r="E91" s="123"/>
    </row>
    <row r="92" spans="2:5" ht="19.5" customHeight="1">
      <c r="B92" s="123"/>
      <c r="C92" s="123"/>
      <c r="D92" s="124"/>
      <c r="E92" s="123"/>
    </row>
    <row r="93" spans="2:5" ht="19.5" customHeight="1">
      <c r="B93" s="123"/>
      <c r="C93" s="123"/>
      <c r="D93" s="124"/>
      <c r="E93" s="123"/>
    </row>
    <row r="94" spans="2:5" ht="19.5" customHeight="1">
      <c r="B94" s="123"/>
      <c r="C94" s="123"/>
      <c r="D94" s="124"/>
      <c r="E94" s="123"/>
    </row>
    <row r="95" spans="2:5" ht="19.5" customHeight="1">
      <c r="B95" s="123"/>
      <c r="C95" s="123"/>
      <c r="D95" s="124"/>
      <c r="E95" s="123"/>
    </row>
    <row r="96" spans="2:5" ht="19.5" customHeight="1">
      <c r="B96" s="123"/>
      <c r="C96" s="123"/>
      <c r="D96" s="124"/>
      <c r="E96" s="123"/>
    </row>
    <row r="97" spans="2:5" ht="19.5" customHeight="1">
      <c r="B97" s="123"/>
      <c r="C97" s="123"/>
      <c r="D97" s="124"/>
      <c r="E97" s="123"/>
    </row>
    <row r="98" spans="2:5" ht="19.5" customHeight="1">
      <c r="B98" s="123"/>
      <c r="C98" s="123"/>
      <c r="D98" s="124"/>
      <c r="E98" s="123"/>
    </row>
    <row r="99" spans="2:5" ht="19.5" customHeight="1">
      <c r="B99" s="123"/>
      <c r="C99" s="123"/>
      <c r="D99" s="124"/>
      <c r="E99" s="123"/>
    </row>
    <row r="100" spans="2:5" ht="19.5" customHeight="1">
      <c r="B100" s="123"/>
      <c r="C100" s="123"/>
      <c r="D100" s="124"/>
      <c r="E100" s="123"/>
    </row>
    <row r="101" spans="2:5" ht="19.5" customHeight="1">
      <c r="B101" s="123"/>
      <c r="C101" s="123"/>
      <c r="D101" s="124"/>
      <c r="E101" s="123"/>
    </row>
    <row r="102" spans="2:5" ht="19.5" customHeight="1">
      <c r="B102" s="123"/>
      <c r="C102" s="123"/>
      <c r="D102" s="124"/>
      <c r="E102" s="123"/>
    </row>
    <row r="103" spans="2:5" ht="19.5" customHeight="1">
      <c r="B103" s="123"/>
      <c r="C103" s="123"/>
      <c r="D103" s="124"/>
      <c r="E103" s="123"/>
    </row>
    <row r="104" spans="2:5" ht="19.5" customHeight="1">
      <c r="B104" s="123"/>
      <c r="C104" s="123"/>
      <c r="D104" s="124"/>
      <c r="E104" s="123"/>
    </row>
    <row r="105" spans="2:5" ht="19.5" customHeight="1">
      <c r="B105" s="123"/>
      <c r="C105" s="123"/>
      <c r="D105" s="124"/>
      <c r="E105" s="123"/>
    </row>
    <row r="106" spans="2:5" ht="19.5" customHeight="1">
      <c r="B106" s="123"/>
      <c r="C106" s="123"/>
      <c r="D106" s="124"/>
      <c r="E106" s="123"/>
    </row>
    <row r="107" spans="2:5" ht="19.5" customHeight="1">
      <c r="B107" s="123"/>
      <c r="C107" s="123"/>
      <c r="D107" s="124"/>
      <c r="E107" s="123"/>
    </row>
    <row r="108" spans="2:5" ht="19.5" customHeight="1">
      <c r="B108" s="123"/>
      <c r="C108" s="123"/>
      <c r="D108" s="124"/>
      <c r="E108" s="123"/>
    </row>
    <row r="109" spans="2:5" ht="19.5" customHeight="1">
      <c r="B109" s="123"/>
      <c r="C109" s="123"/>
      <c r="D109" s="124"/>
      <c r="E109" s="123"/>
    </row>
    <row r="110" spans="2:5" ht="19.5" customHeight="1">
      <c r="B110" s="123"/>
      <c r="C110" s="123"/>
      <c r="D110" s="124"/>
      <c r="E110" s="123"/>
    </row>
    <row r="111" spans="2:5" ht="19.5" customHeight="1">
      <c r="B111" s="123"/>
      <c r="C111" s="123"/>
      <c r="D111" s="124"/>
      <c r="E111" s="123"/>
    </row>
    <row r="112" spans="2:5" ht="19.5" customHeight="1">
      <c r="B112" s="123"/>
      <c r="C112" s="123"/>
      <c r="D112" s="124"/>
      <c r="E112" s="123"/>
    </row>
    <row r="113" spans="2:5" ht="19.5" customHeight="1">
      <c r="B113" s="123"/>
      <c r="C113" s="123"/>
      <c r="D113" s="124"/>
      <c r="E113" s="123"/>
    </row>
    <row r="114" spans="2:5" ht="19.5" customHeight="1">
      <c r="B114" s="123"/>
      <c r="C114" s="123"/>
      <c r="D114" s="124"/>
      <c r="E114" s="123"/>
    </row>
    <row r="115" spans="2:5" ht="19.5" customHeight="1">
      <c r="B115" s="123"/>
      <c r="C115" s="123"/>
      <c r="D115" s="124"/>
      <c r="E115" s="123"/>
    </row>
    <row r="116" spans="2:5" ht="19.5" customHeight="1">
      <c r="B116" s="123"/>
      <c r="C116" s="123"/>
      <c r="D116" s="124"/>
      <c r="E116" s="123"/>
    </row>
    <row r="117" spans="2:5" ht="19.5" customHeight="1">
      <c r="B117" s="123"/>
      <c r="C117" s="123"/>
      <c r="D117" s="124"/>
      <c r="E117" s="123"/>
    </row>
    <row r="118" spans="2:5" ht="19.5" customHeight="1">
      <c r="B118" s="123"/>
      <c r="C118" s="123"/>
      <c r="D118" s="124"/>
      <c r="E118" s="123"/>
    </row>
    <row r="119" spans="2:5" ht="19.5" customHeight="1">
      <c r="B119" s="123"/>
      <c r="C119" s="123"/>
      <c r="D119" s="124"/>
      <c r="E119" s="123"/>
    </row>
    <row r="120" spans="2:5" ht="19.5" customHeight="1">
      <c r="B120" s="123"/>
      <c r="C120" s="123"/>
      <c r="D120" s="124"/>
      <c r="E120" s="123"/>
    </row>
    <row r="121" spans="2:5" ht="19.5" customHeight="1">
      <c r="B121" s="123"/>
      <c r="C121" s="123"/>
      <c r="D121" s="124"/>
      <c r="E121" s="123"/>
    </row>
    <row r="122" spans="2:5" ht="19.5" customHeight="1">
      <c r="B122" s="123"/>
      <c r="C122" s="123"/>
      <c r="D122" s="124"/>
      <c r="E122" s="123"/>
    </row>
    <row r="123" spans="2:5" ht="19.5" customHeight="1">
      <c r="B123" s="123"/>
      <c r="C123" s="123"/>
      <c r="D123" s="124"/>
      <c r="E123" s="123"/>
    </row>
    <row r="124" spans="2:5" ht="19.5" customHeight="1">
      <c r="B124" s="123"/>
      <c r="C124" s="123"/>
      <c r="D124" s="124"/>
      <c r="E124" s="123"/>
    </row>
    <row r="125" spans="2:5" ht="19.5" customHeight="1">
      <c r="B125" s="123"/>
      <c r="C125" s="123"/>
      <c r="D125" s="124"/>
      <c r="E125" s="123"/>
    </row>
    <row r="126" spans="2:5" ht="19.5" customHeight="1">
      <c r="B126" s="123"/>
      <c r="C126" s="123"/>
      <c r="D126" s="124"/>
      <c r="E126" s="123"/>
    </row>
    <row r="127" spans="2:5" ht="19.5" customHeight="1">
      <c r="B127" s="123"/>
      <c r="C127" s="123"/>
      <c r="D127" s="124"/>
      <c r="E127" s="123"/>
    </row>
    <row r="128" spans="2:5" ht="19.5" customHeight="1">
      <c r="B128" s="123"/>
      <c r="C128" s="123"/>
      <c r="D128" s="124"/>
      <c r="E128" s="123"/>
    </row>
    <row r="129" spans="2:5" ht="19.5" customHeight="1">
      <c r="B129" s="123"/>
      <c r="C129" s="123"/>
      <c r="D129" s="124"/>
      <c r="E129" s="123"/>
    </row>
    <row r="130" spans="2:5" ht="19.5" customHeight="1">
      <c r="B130" s="123"/>
      <c r="C130" s="123"/>
      <c r="D130" s="124"/>
      <c r="E130" s="123"/>
    </row>
    <row r="131" spans="2:5" ht="19.5" customHeight="1">
      <c r="B131" s="123"/>
      <c r="C131" s="123"/>
      <c r="D131" s="124"/>
      <c r="E131" s="123"/>
    </row>
    <row r="132" spans="2:5" ht="19.5" customHeight="1">
      <c r="B132" s="123"/>
      <c r="C132" s="123"/>
      <c r="D132" s="124"/>
      <c r="E132" s="123"/>
    </row>
    <row r="133" spans="2:5" ht="19.5" customHeight="1">
      <c r="B133" s="123"/>
      <c r="C133" s="123"/>
      <c r="D133" s="124"/>
      <c r="E133" s="123"/>
    </row>
    <row r="134" spans="2:5" ht="19.5" customHeight="1">
      <c r="B134" s="123"/>
      <c r="C134" s="123"/>
      <c r="D134" s="124"/>
      <c r="E134" s="123"/>
    </row>
    <row r="135" spans="2:5" ht="19.5" customHeight="1">
      <c r="B135" s="123"/>
      <c r="C135" s="123"/>
      <c r="D135" s="124"/>
      <c r="E135" s="123"/>
    </row>
    <row r="136" spans="2:5" ht="19.5" customHeight="1">
      <c r="B136" s="123"/>
      <c r="C136" s="123"/>
      <c r="D136" s="124"/>
      <c r="E136" s="123"/>
    </row>
    <row r="137" spans="2:5" ht="19.5" customHeight="1">
      <c r="B137" s="123"/>
      <c r="C137" s="123"/>
      <c r="D137" s="124"/>
      <c r="E137" s="123"/>
    </row>
    <row r="138" spans="2:5" ht="19.5" customHeight="1">
      <c r="B138" s="123"/>
      <c r="C138" s="123"/>
      <c r="D138" s="124"/>
      <c r="E138" s="123"/>
    </row>
    <row r="139" spans="2:5" ht="19.5" customHeight="1">
      <c r="B139" s="123"/>
      <c r="C139" s="123"/>
      <c r="D139" s="124"/>
      <c r="E139" s="123"/>
    </row>
    <row r="140" spans="2:5" ht="19.5" customHeight="1">
      <c r="B140" s="123"/>
      <c r="C140" s="123"/>
      <c r="D140" s="124"/>
      <c r="E140" s="123"/>
    </row>
    <row r="141" spans="2:5" ht="19.5" customHeight="1">
      <c r="B141" s="123"/>
      <c r="C141" s="123"/>
      <c r="D141" s="124"/>
      <c r="E141" s="123"/>
    </row>
    <row r="142" spans="2:5" ht="19.5" customHeight="1">
      <c r="B142" s="123"/>
      <c r="C142" s="123"/>
      <c r="D142" s="124"/>
      <c r="E142" s="123"/>
    </row>
    <row r="143" spans="2:5" ht="19.5" customHeight="1">
      <c r="B143" s="123"/>
      <c r="C143" s="123"/>
      <c r="D143" s="124"/>
      <c r="E143" s="123"/>
    </row>
    <row r="144" spans="2:5" ht="19.5" customHeight="1">
      <c r="B144" s="123"/>
      <c r="C144" s="123"/>
      <c r="D144" s="124"/>
      <c r="E144" s="123"/>
    </row>
    <row r="145" spans="2:5" ht="19.5" customHeight="1">
      <c r="B145" s="123"/>
      <c r="C145" s="123"/>
      <c r="D145" s="124"/>
      <c r="E145" s="123"/>
    </row>
    <row r="146" spans="2:5" ht="19.5" customHeight="1">
      <c r="B146" s="123"/>
      <c r="C146" s="123"/>
      <c r="D146" s="124"/>
      <c r="E146" s="123"/>
    </row>
    <row r="147" spans="2:5" ht="19.5" customHeight="1">
      <c r="B147" s="123"/>
      <c r="C147" s="123"/>
      <c r="D147" s="124"/>
      <c r="E147" s="123"/>
    </row>
    <row r="148" spans="2:5" ht="19.5" customHeight="1">
      <c r="B148" s="123"/>
      <c r="C148" s="123"/>
      <c r="D148" s="124"/>
      <c r="E148" s="123"/>
    </row>
    <row r="149" spans="2:5" ht="19.5" customHeight="1">
      <c r="B149" s="123"/>
      <c r="C149" s="123"/>
      <c r="D149" s="124"/>
      <c r="E149" s="123"/>
    </row>
    <row r="150" spans="2:5" ht="19.5" customHeight="1">
      <c r="B150" s="123"/>
      <c r="C150" s="123"/>
      <c r="D150" s="124"/>
      <c r="E150" s="123"/>
    </row>
    <row r="151" spans="2:5" ht="19.5" customHeight="1">
      <c r="B151" s="123"/>
      <c r="C151" s="123"/>
      <c r="D151" s="124"/>
      <c r="E151" s="123"/>
    </row>
    <row r="152" spans="2:5" ht="19.5" customHeight="1">
      <c r="B152" s="123"/>
      <c r="C152" s="123"/>
      <c r="D152" s="124"/>
      <c r="E152" s="123"/>
    </row>
    <row r="153" spans="2:5" ht="19.5" customHeight="1">
      <c r="B153" s="123"/>
      <c r="C153" s="123"/>
      <c r="D153" s="124"/>
      <c r="E153" s="123"/>
    </row>
    <row r="154" spans="2:5" ht="19.5" customHeight="1">
      <c r="B154" s="123"/>
      <c r="C154" s="123"/>
      <c r="D154" s="124"/>
      <c r="E154" s="123"/>
    </row>
    <row r="155" spans="2:5" ht="19.5" customHeight="1">
      <c r="B155" s="123"/>
      <c r="C155" s="123"/>
      <c r="D155" s="124"/>
      <c r="E155" s="123"/>
    </row>
    <row r="156" spans="2:5" ht="19.5" customHeight="1">
      <c r="B156" s="123"/>
      <c r="C156" s="123"/>
      <c r="D156" s="124"/>
      <c r="E156" s="123"/>
    </row>
    <row r="157" spans="2:5" ht="19.5" customHeight="1">
      <c r="B157" s="123"/>
      <c r="C157" s="123"/>
      <c r="D157" s="124"/>
      <c r="E157" s="123"/>
    </row>
    <row r="158" spans="2:5" ht="19.5" customHeight="1">
      <c r="B158" s="123"/>
      <c r="C158" s="123"/>
      <c r="D158" s="124"/>
      <c r="E158" s="123"/>
    </row>
    <row r="159" spans="2:5" ht="19.5" customHeight="1">
      <c r="B159" s="123"/>
      <c r="C159" s="123"/>
      <c r="D159" s="124"/>
      <c r="E159" s="123"/>
    </row>
    <row r="160" spans="2:5" ht="19.5" customHeight="1">
      <c r="B160" s="123"/>
      <c r="C160" s="123"/>
      <c r="D160" s="124"/>
      <c r="E160" s="123"/>
    </row>
    <row r="161" spans="2:5" ht="19.5" customHeight="1">
      <c r="B161" s="123"/>
      <c r="C161" s="123"/>
      <c r="D161" s="124"/>
      <c r="E161" s="123"/>
    </row>
    <row r="162" spans="2:5" ht="19.5" customHeight="1">
      <c r="B162" s="123"/>
      <c r="C162" s="123"/>
      <c r="D162" s="124"/>
      <c r="E162" s="123"/>
    </row>
    <row r="163" spans="2:5" ht="19.5" customHeight="1">
      <c r="B163" s="123"/>
      <c r="C163" s="123"/>
      <c r="D163" s="124"/>
      <c r="E163" s="123"/>
    </row>
    <row r="164" spans="2:5" ht="19.5" customHeight="1">
      <c r="B164" s="123"/>
      <c r="C164" s="123"/>
      <c r="D164" s="124"/>
      <c r="E164" s="123"/>
    </row>
    <row r="165" spans="2:5" ht="19.5" customHeight="1">
      <c r="B165" s="123"/>
      <c r="C165" s="123"/>
      <c r="D165" s="124"/>
      <c r="E165" s="123"/>
    </row>
    <row r="166" spans="2:5" ht="19.5" customHeight="1">
      <c r="B166" s="123"/>
      <c r="C166" s="123"/>
      <c r="D166" s="124"/>
      <c r="E166" s="123"/>
    </row>
    <row r="167" spans="2:5" ht="19.5" customHeight="1">
      <c r="B167" s="123"/>
      <c r="C167" s="123"/>
      <c r="D167" s="124"/>
      <c r="E167" s="123"/>
    </row>
    <row r="168" spans="2:5" ht="19.5" customHeight="1">
      <c r="B168" s="123"/>
      <c r="C168" s="123"/>
      <c r="D168" s="124"/>
      <c r="E168" s="123"/>
    </row>
    <row r="169" spans="2:5" ht="19.5" customHeight="1">
      <c r="B169" s="123"/>
      <c r="C169" s="123"/>
      <c r="D169" s="124"/>
      <c r="E169" s="123"/>
    </row>
    <row r="170" spans="2:5" ht="19.5" customHeight="1">
      <c r="B170" s="123"/>
      <c r="C170" s="123"/>
      <c r="D170" s="124"/>
      <c r="E170" s="123"/>
    </row>
    <row r="171" spans="2:5" ht="19.5" customHeight="1">
      <c r="B171" s="123"/>
      <c r="C171" s="123"/>
      <c r="D171" s="124"/>
      <c r="E171" s="123"/>
    </row>
    <row r="172" spans="2:5" ht="19.5" customHeight="1">
      <c r="B172" s="123"/>
      <c r="C172" s="123"/>
      <c r="D172" s="124"/>
      <c r="E172" s="123"/>
    </row>
    <row r="173" spans="2:5" ht="19.5" customHeight="1">
      <c r="B173" s="123"/>
      <c r="C173" s="123"/>
      <c r="D173" s="124"/>
      <c r="E173" s="123"/>
    </row>
    <row r="174" spans="2:5" ht="19.5" customHeight="1">
      <c r="B174" s="123"/>
      <c r="C174" s="123"/>
      <c r="D174" s="124"/>
      <c r="E174" s="123"/>
    </row>
    <row r="175" spans="2:5" ht="19.5" customHeight="1">
      <c r="B175" s="123"/>
      <c r="C175" s="123"/>
      <c r="D175" s="124"/>
      <c r="E175" s="123"/>
    </row>
    <row r="176" spans="2:5" ht="19.5" customHeight="1">
      <c r="B176" s="123"/>
      <c r="C176" s="123"/>
      <c r="D176" s="124"/>
      <c r="E176" s="123"/>
    </row>
    <row r="177" spans="2:5" ht="19.5" customHeight="1">
      <c r="B177" s="123"/>
      <c r="C177" s="123"/>
      <c r="D177" s="124"/>
      <c r="E177" s="123"/>
    </row>
    <row r="178" spans="2:5" ht="19.5" customHeight="1">
      <c r="B178" s="123"/>
      <c r="C178" s="123"/>
      <c r="D178" s="124"/>
      <c r="E178" s="123"/>
    </row>
    <row r="179" spans="2:5" ht="19.5" customHeight="1">
      <c r="B179" s="123"/>
      <c r="C179" s="123"/>
      <c r="D179" s="124"/>
      <c r="E179" s="123"/>
    </row>
    <row r="180" spans="2:5" ht="19.5" customHeight="1">
      <c r="B180" s="123"/>
      <c r="C180" s="123"/>
      <c r="D180" s="124"/>
      <c r="E180" s="123"/>
    </row>
    <row r="181" spans="2:5" ht="19.5" customHeight="1">
      <c r="B181" s="123"/>
      <c r="C181" s="123"/>
      <c r="D181" s="124"/>
      <c r="E181" s="123"/>
    </row>
    <row r="182" spans="2:5" ht="19.5" customHeight="1">
      <c r="B182" s="123"/>
      <c r="C182" s="123"/>
      <c r="D182" s="124"/>
      <c r="E182" s="123"/>
    </row>
    <row r="183" spans="2:5" ht="19.5" customHeight="1">
      <c r="B183" s="123"/>
      <c r="C183" s="123"/>
      <c r="D183" s="124"/>
      <c r="E183" s="123"/>
    </row>
    <row r="184" spans="2:5" ht="19.5" customHeight="1">
      <c r="B184" s="123"/>
      <c r="C184" s="123"/>
      <c r="D184" s="124"/>
      <c r="E184" s="123"/>
    </row>
    <row r="185" spans="2:5" ht="19.5" customHeight="1">
      <c r="B185" s="123"/>
      <c r="C185" s="123"/>
      <c r="D185" s="124"/>
      <c r="E185" s="123"/>
    </row>
    <row r="186" spans="2:5" ht="19.5" customHeight="1">
      <c r="B186" s="123"/>
      <c r="C186" s="123"/>
      <c r="D186" s="124"/>
      <c r="E186" s="123"/>
    </row>
    <row r="187" spans="2:5" ht="19.5" customHeight="1">
      <c r="B187" s="123"/>
      <c r="C187" s="123"/>
      <c r="D187" s="124"/>
      <c r="E187" s="123"/>
    </row>
    <row r="188" spans="2:5" ht="19.5" customHeight="1">
      <c r="B188" s="123"/>
      <c r="C188" s="123"/>
      <c r="D188" s="124"/>
      <c r="E188" s="123"/>
    </row>
    <row r="189" spans="2:5" ht="19.5" customHeight="1">
      <c r="B189" s="123"/>
      <c r="C189" s="123"/>
      <c r="D189" s="124"/>
      <c r="E189" s="123"/>
    </row>
    <row r="190" spans="2:5" ht="19.5" customHeight="1">
      <c r="B190" s="123"/>
      <c r="C190" s="123"/>
      <c r="D190" s="124"/>
      <c r="E190" s="123"/>
    </row>
    <row r="191" spans="2:5" ht="19.5" customHeight="1">
      <c r="B191" s="123"/>
      <c r="C191" s="123"/>
      <c r="D191" s="124"/>
      <c r="E191" s="123"/>
    </row>
    <row r="192" spans="2:5" ht="19.5" customHeight="1">
      <c r="B192" s="123"/>
      <c r="C192" s="123"/>
      <c r="D192" s="124"/>
      <c r="E192" s="123"/>
    </row>
    <row r="193" spans="2:5" ht="19.5" customHeight="1">
      <c r="B193" s="123"/>
      <c r="C193" s="123"/>
      <c r="D193" s="124"/>
      <c r="E193" s="123"/>
    </row>
    <row r="194" spans="2:5" ht="19.5" customHeight="1">
      <c r="B194" s="123"/>
      <c r="C194" s="123"/>
      <c r="D194" s="124"/>
      <c r="E194" s="123"/>
    </row>
    <row r="195" spans="2:5" ht="19.5" customHeight="1">
      <c r="B195" s="123"/>
      <c r="C195" s="123"/>
      <c r="D195" s="124"/>
      <c r="E195" s="123"/>
    </row>
    <row r="196" spans="2:5" ht="19.5" customHeight="1">
      <c r="B196" s="123"/>
      <c r="C196" s="123"/>
      <c r="D196" s="126"/>
      <c r="E196" s="123"/>
    </row>
    <row r="197" spans="2:5" ht="19.5" customHeight="1">
      <c r="B197" s="125"/>
      <c r="C197" s="125"/>
      <c r="D197" s="124"/>
      <c r="E197" s="125"/>
    </row>
    <row r="198" spans="2:5" ht="19.5" customHeight="1">
      <c r="B198" s="123"/>
      <c r="C198" s="123"/>
      <c r="D198" s="124"/>
      <c r="E198" s="123"/>
    </row>
    <row r="199" spans="2:5" ht="19.5" customHeight="1">
      <c r="B199" s="123"/>
      <c r="C199" s="123"/>
      <c r="D199" s="124"/>
      <c r="E199" s="123"/>
    </row>
    <row r="200" spans="2:5" ht="19.5" customHeight="1">
      <c r="B200" s="123"/>
      <c r="C200" s="123"/>
      <c r="D200" s="124"/>
      <c r="E200" s="123"/>
    </row>
    <row r="201" spans="2:5" ht="19.5" customHeight="1">
      <c r="B201" s="123"/>
      <c r="C201" s="123"/>
      <c r="D201" s="124"/>
      <c r="E201" s="123"/>
    </row>
    <row r="202" spans="2:5" ht="19.5" customHeight="1">
      <c r="B202" s="123"/>
      <c r="C202" s="123"/>
      <c r="D202" s="124"/>
      <c r="E202" s="123"/>
    </row>
    <row r="203" spans="2:5" ht="19.5" customHeight="1">
      <c r="B203" s="123"/>
      <c r="C203" s="123"/>
      <c r="D203" s="124"/>
      <c r="E203" s="123"/>
    </row>
    <row r="204" spans="2:5" ht="19.5" customHeight="1">
      <c r="B204" s="123"/>
      <c r="C204" s="123"/>
      <c r="D204" s="124"/>
      <c r="E204" s="123"/>
    </row>
    <row r="205" spans="2:5" ht="19.5" customHeight="1">
      <c r="B205" s="123"/>
      <c r="C205" s="123"/>
      <c r="D205" s="124"/>
      <c r="E205" s="123"/>
    </row>
    <row r="206" spans="2:5" ht="19.5" customHeight="1">
      <c r="B206" s="123"/>
      <c r="C206" s="123"/>
      <c r="D206" s="124"/>
      <c r="E206" s="123"/>
    </row>
    <row r="207" spans="2:5" ht="19.5" customHeight="1">
      <c r="B207" s="123"/>
      <c r="C207" s="123"/>
      <c r="D207" s="124"/>
      <c r="E207" s="123"/>
    </row>
    <row r="208" spans="2:5" ht="19.5" customHeight="1">
      <c r="B208" s="123"/>
      <c r="C208" s="123"/>
      <c r="D208" s="124"/>
      <c r="E208" s="123"/>
    </row>
    <row r="209" spans="2:5" ht="19.5" customHeight="1">
      <c r="B209" s="123"/>
      <c r="C209" s="123"/>
      <c r="D209" s="124"/>
      <c r="E209" s="123"/>
    </row>
    <row r="210" spans="2:5" ht="19.5" customHeight="1">
      <c r="B210" s="123"/>
      <c r="C210" s="123"/>
      <c r="D210" s="124"/>
      <c r="E210" s="123"/>
    </row>
    <row r="211" spans="2:5" ht="19.5" customHeight="1">
      <c r="B211" s="123"/>
      <c r="C211" s="123"/>
      <c r="D211" s="124"/>
      <c r="E211" s="123"/>
    </row>
    <row r="212" spans="2:5" ht="19.5" customHeight="1">
      <c r="B212" s="123"/>
      <c r="C212" s="123"/>
      <c r="D212" s="124"/>
      <c r="E212" s="123"/>
    </row>
    <row r="213" spans="2:5" ht="19.5" customHeight="1">
      <c r="B213" s="123"/>
      <c r="C213" s="123"/>
      <c r="D213" s="124"/>
      <c r="E213" s="123"/>
    </row>
    <row r="214" spans="2:5" ht="19.5" customHeight="1">
      <c r="B214" s="123"/>
      <c r="C214" s="123"/>
      <c r="D214" s="124"/>
      <c r="E214" s="123"/>
    </row>
    <row r="215" spans="2:5" ht="19.5" customHeight="1">
      <c r="B215" s="123"/>
      <c r="C215" s="123"/>
      <c r="D215" s="124"/>
      <c r="E215" s="123"/>
    </row>
    <row r="216" spans="2:5" ht="19.5" customHeight="1">
      <c r="B216" s="123"/>
      <c r="C216" s="123"/>
      <c r="D216" s="124"/>
      <c r="E216" s="123"/>
    </row>
    <row r="217" spans="2:5" ht="19.5" customHeight="1">
      <c r="B217" s="123"/>
      <c r="C217" s="123"/>
      <c r="D217" s="124"/>
      <c r="E217" s="123"/>
    </row>
    <row r="218" spans="2:5" ht="19.5" customHeight="1">
      <c r="B218" s="123"/>
      <c r="C218" s="123"/>
      <c r="D218" s="124"/>
      <c r="E218" s="123"/>
    </row>
    <row r="219" spans="2:5" ht="19.5" customHeight="1">
      <c r="B219" s="123"/>
      <c r="C219" s="123"/>
      <c r="D219" s="124"/>
      <c r="E219" s="123"/>
    </row>
    <row r="220" spans="2:5" ht="19.5" customHeight="1">
      <c r="B220" s="123"/>
      <c r="C220" s="123"/>
      <c r="D220" s="124"/>
      <c r="E220" s="123"/>
    </row>
    <row r="221" spans="2:5" ht="19.5" customHeight="1">
      <c r="B221" s="123"/>
      <c r="C221" s="123"/>
      <c r="D221" s="124"/>
      <c r="E221" s="123"/>
    </row>
    <row r="222" spans="2:5" ht="19.5" customHeight="1">
      <c r="B222" s="123"/>
      <c r="C222" s="123"/>
      <c r="D222" s="124"/>
      <c r="E222" s="123"/>
    </row>
    <row r="223" spans="2:5" ht="19.5" customHeight="1">
      <c r="B223" s="123"/>
      <c r="C223" s="123"/>
      <c r="D223" s="124"/>
      <c r="E223" s="123"/>
    </row>
    <row r="224" spans="2:5" ht="19.5" customHeight="1">
      <c r="B224" s="123"/>
      <c r="C224" s="123"/>
      <c r="D224" s="124"/>
      <c r="E224" s="123"/>
    </row>
    <row r="225" spans="2:5" ht="19.5" customHeight="1">
      <c r="B225" s="123"/>
      <c r="C225" s="123"/>
      <c r="D225" s="124"/>
      <c r="E225" s="123"/>
    </row>
    <row r="226" spans="2:5" ht="19.5" customHeight="1">
      <c r="B226" s="123"/>
      <c r="C226" s="123"/>
      <c r="D226" s="124"/>
      <c r="E226" s="123"/>
    </row>
    <row r="227" spans="2:5" ht="19.5" customHeight="1">
      <c r="B227" s="123"/>
      <c r="C227" s="123"/>
      <c r="D227" s="124"/>
      <c r="E227" s="123"/>
    </row>
    <row r="228" spans="2:5" ht="19.5" customHeight="1">
      <c r="B228" s="123"/>
      <c r="C228" s="123"/>
      <c r="D228" s="124"/>
      <c r="E228" s="123"/>
    </row>
    <row r="229" spans="2:5" ht="19.5" customHeight="1">
      <c r="B229" s="123"/>
      <c r="C229" s="123"/>
      <c r="D229" s="124"/>
      <c r="E229" s="123"/>
    </row>
    <row r="230" spans="2:5" ht="19.5" customHeight="1">
      <c r="B230" s="123"/>
      <c r="C230" s="123"/>
      <c r="D230" s="124"/>
      <c r="E230" s="123"/>
    </row>
    <row r="231" spans="2:5" ht="19.5" customHeight="1">
      <c r="B231" s="123"/>
      <c r="C231" s="123"/>
      <c r="D231" s="124"/>
      <c r="E231" s="123"/>
    </row>
    <row r="232" spans="2:5" ht="19.5" customHeight="1">
      <c r="B232" s="123"/>
      <c r="C232" s="123"/>
      <c r="D232" s="124"/>
      <c r="E232" s="123"/>
    </row>
    <row r="233" spans="2:5" ht="19.5" customHeight="1">
      <c r="B233" s="123"/>
      <c r="C233" s="123"/>
      <c r="D233" s="124"/>
      <c r="E233" s="123"/>
    </row>
    <row r="234" spans="2:5" ht="19.5" customHeight="1">
      <c r="B234" s="123"/>
      <c r="C234" s="123"/>
      <c r="D234" s="124"/>
      <c r="E234" s="123"/>
    </row>
    <row r="235" spans="2:5" ht="19.5" customHeight="1">
      <c r="B235" s="123"/>
      <c r="C235" s="123"/>
      <c r="D235" s="124"/>
      <c r="E235" s="123"/>
    </row>
    <row r="236" spans="2:5" ht="19.5" customHeight="1">
      <c r="B236" s="123"/>
      <c r="C236" s="123"/>
      <c r="D236" s="124"/>
      <c r="E236" s="123"/>
    </row>
    <row r="237" spans="2:5" ht="19.5" customHeight="1">
      <c r="B237" s="123"/>
      <c r="C237" s="123"/>
      <c r="D237" s="124"/>
      <c r="E237" s="123"/>
    </row>
    <row r="238" spans="2:5" ht="19.5" customHeight="1">
      <c r="B238" s="123"/>
      <c r="C238" s="123"/>
      <c r="D238" s="124"/>
      <c r="E238" s="123"/>
    </row>
    <row r="239" spans="2:5" ht="19.5" customHeight="1">
      <c r="B239" s="123"/>
      <c r="C239" s="123"/>
      <c r="D239" s="124"/>
      <c r="E239" s="123"/>
    </row>
    <row r="240" spans="2:5" ht="19.5" customHeight="1">
      <c r="B240" s="123"/>
      <c r="C240" s="123"/>
      <c r="D240" s="124"/>
      <c r="E240" s="123"/>
    </row>
    <row r="241" spans="2:5" ht="19.5" customHeight="1">
      <c r="B241" s="123"/>
      <c r="C241" s="123"/>
      <c r="D241" s="124"/>
      <c r="E241" s="123"/>
    </row>
    <row r="242" spans="2:5" ht="19.5" customHeight="1">
      <c r="B242" s="123"/>
      <c r="C242" s="123"/>
      <c r="D242" s="124"/>
      <c r="E242" s="123"/>
    </row>
    <row r="243" spans="2:5" ht="19.5" customHeight="1">
      <c r="B243" s="123"/>
      <c r="C243" s="123"/>
      <c r="D243" s="124"/>
      <c r="E243" s="123"/>
    </row>
    <row r="244" spans="2:5" ht="19.5" customHeight="1">
      <c r="B244" s="123"/>
      <c r="C244" s="123"/>
      <c r="D244" s="124"/>
      <c r="E244" s="123"/>
    </row>
    <row r="245" spans="2:5" ht="19.5" customHeight="1">
      <c r="B245" s="123"/>
      <c r="C245" s="123"/>
      <c r="D245" s="124"/>
      <c r="E245" s="123"/>
    </row>
    <row r="246" spans="2:5" ht="19.5" customHeight="1">
      <c r="B246" s="123"/>
      <c r="C246" s="123"/>
      <c r="D246" s="124"/>
      <c r="E246" s="123"/>
    </row>
    <row r="247" spans="2:5" ht="19.5" customHeight="1">
      <c r="B247" s="123"/>
      <c r="C247" s="123"/>
      <c r="D247" s="124"/>
      <c r="E247" s="123"/>
    </row>
    <row r="248" spans="2:5" ht="19.5" customHeight="1">
      <c r="B248" s="123"/>
      <c r="C248" s="123"/>
      <c r="D248" s="124"/>
      <c r="E248" s="123"/>
    </row>
    <row r="249" spans="2:5" ht="19.5" customHeight="1">
      <c r="B249" s="123"/>
      <c r="C249" s="123"/>
      <c r="D249" s="124"/>
      <c r="E249" s="123"/>
    </row>
    <row r="250" spans="2:5" ht="19.5" customHeight="1">
      <c r="B250" s="123"/>
      <c r="C250" s="123"/>
      <c r="D250" s="124"/>
      <c r="E250" s="123"/>
    </row>
    <row r="251" spans="2:5" ht="19.5" customHeight="1">
      <c r="B251" s="123"/>
      <c r="C251" s="123"/>
      <c r="D251" s="124"/>
      <c r="E251" s="123"/>
    </row>
    <row r="252" spans="2:5" ht="19.5" customHeight="1">
      <c r="B252" s="123"/>
      <c r="C252" s="123"/>
      <c r="D252" s="124"/>
      <c r="E252" s="123"/>
    </row>
    <row r="253" spans="2:5" ht="19.5" customHeight="1">
      <c r="B253" s="123"/>
      <c r="C253" s="123"/>
      <c r="D253" s="124"/>
      <c r="E253" s="123"/>
    </row>
    <row r="254" spans="2:5" ht="19.5" customHeight="1">
      <c r="B254" s="123"/>
      <c r="C254" s="123"/>
      <c r="D254" s="124"/>
      <c r="E254" s="123"/>
    </row>
    <row r="255" spans="2:5" ht="19.5" customHeight="1">
      <c r="B255" s="123"/>
      <c r="C255" s="123"/>
      <c r="D255" s="124"/>
      <c r="E255" s="123"/>
    </row>
    <row r="256" spans="2:5" ht="19.5" customHeight="1">
      <c r="B256" s="123"/>
      <c r="C256" s="123"/>
      <c r="D256" s="124"/>
      <c r="E256" s="123"/>
    </row>
    <row r="257" spans="2:5" ht="19.5" customHeight="1">
      <c r="B257" s="123"/>
      <c r="C257" s="123"/>
      <c r="D257" s="124"/>
      <c r="E257" s="123"/>
    </row>
    <row r="258" spans="2:5" ht="19.5" customHeight="1">
      <c r="B258" s="123"/>
      <c r="C258" s="123"/>
      <c r="D258" s="124"/>
      <c r="E258" s="123"/>
    </row>
    <row r="259" spans="2:5" ht="19.5" customHeight="1">
      <c r="B259" s="123"/>
      <c r="C259" s="123"/>
      <c r="D259" s="124"/>
      <c r="E259" s="123"/>
    </row>
    <row r="260" spans="2:5" ht="19.5" customHeight="1">
      <c r="B260" s="123"/>
      <c r="C260" s="123"/>
      <c r="D260" s="124"/>
      <c r="E260" s="123"/>
    </row>
    <row r="261" spans="2:5" ht="19.5" customHeight="1">
      <c r="B261" s="123"/>
      <c r="C261" s="123"/>
      <c r="D261" s="124"/>
      <c r="E261" s="123"/>
    </row>
    <row r="262" spans="2:5" ht="19.5" customHeight="1">
      <c r="B262" s="123"/>
      <c r="C262" s="123"/>
      <c r="D262" s="124"/>
      <c r="E262" s="123"/>
    </row>
    <row r="263" spans="2:5" ht="19.5" customHeight="1">
      <c r="B263" s="123"/>
      <c r="C263" s="123"/>
      <c r="D263" s="124"/>
      <c r="E263" s="123"/>
    </row>
    <row r="264" spans="2:5" ht="19.5" customHeight="1">
      <c r="B264" s="123"/>
      <c r="C264" s="123"/>
      <c r="D264" s="124"/>
      <c r="E264" s="123"/>
    </row>
    <row r="265" spans="2:5" ht="19.5" customHeight="1">
      <c r="B265" s="123"/>
      <c r="C265" s="123"/>
      <c r="D265" s="124"/>
      <c r="E265" s="123"/>
    </row>
    <row r="266" spans="2:5" ht="19.5" customHeight="1">
      <c r="B266" s="123"/>
      <c r="C266" s="123"/>
      <c r="D266" s="124"/>
      <c r="E266" s="123"/>
    </row>
    <row r="267" spans="2:5" ht="19.5" customHeight="1">
      <c r="B267" s="123"/>
      <c r="C267" s="123"/>
      <c r="D267" s="124"/>
      <c r="E267" s="123"/>
    </row>
    <row r="268" spans="2:5" ht="19.5" customHeight="1">
      <c r="B268" s="123"/>
      <c r="C268" s="123"/>
      <c r="D268" s="124"/>
      <c r="E268" s="123"/>
    </row>
    <row r="269" spans="2:5" ht="19.5" customHeight="1">
      <c r="B269" s="123"/>
      <c r="C269" s="123"/>
      <c r="D269" s="124"/>
      <c r="E269" s="123"/>
    </row>
    <row r="270" spans="2:5" ht="19.5" customHeight="1">
      <c r="B270" s="123"/>
      <c r="C270" s="123"/>
      <c r="D270" s="124"/>
      <c r="E270" s="123"/>
    </row>
    <row r="271" spans="2:5" ht="19.5" customHeight="1">
      <c r="B271" s="123"/>
      <c r="C271" s="123"/>
      <c r="D271" s="124"/>
      <c r="E271" s="123"/>
    </row>
    <row r="272" spans="2:5" ht="19.5" customHeight="1">
      <c r="B272" s="123"/>
      <c r="C272" s="123"/>
      <c r="D272" s="124"/>
      <c r="E272" s="123"/>
    </row>
    <row r="273" spans="2:5" ht="19.5" customHeight="1">
      <c r="B273" s="123"/>
      <c r="C273" s="123"/>
      <c r="D273" s="124"/>
      <c r="E273" s="123"/>
    </row>
    <row r="274" spans="2:5" ht="19.5" customHeight="1">
      <c r="B274" s="123"/>
      <c r="C274" s="123"/>
      <c r="D274" s="124"/>
      <c r="E274" s="123"/>
    </row>
    <row r="275" spans="2:5" ht="19.5" customHeight="1">
      <c r="B275" s="123"/>
      <c r="C275" s="123"/>
      <c r="D275" s="124"/>
      <c r="E275" s="123"/>
    </row>
    <row r="276" spans="2:5" ht="19.5" customHeight="1">
      <c r="B276" s="123"/>
      <c r="C276" s="123"/>
      <c r="D276" s="124"/>
      <c r="E276" s="123"/>
    </row>
    <row r="277" spans="2:5" ht="19.5" customHeight="1">
      <c r="B277" s="123"/>
      <c r="C277" s="123"/>
      <c r="D277" s="124"/>
      <c r="E277" s="123"/>
    </row>
    <row r="278" spans="2:5" ht="19.5" customHeight="1">
      <c r="B278" s="123"/>
      <c r="C278" s="123"/>
      <c r="D278" s="124"/>
      <c r="E278" s="123"/>
    </row>
    <row r="279" spans="2:5" ht="19.5" customHeight="1">
      <c r="B279" s="123"/>
      <c r="C279" s="123"/>
      <c r="D279" s="124"/>
      <c r="E279" s="123"/>
    </row>
    <row r="280" spans="2:5" ht="19.5" customHeight="1">
      <c r="B280" s="123"/>
      <c r="C280" s="123"/>
      <c r="D280" s="124"/>
      <c r="E280" s="123"/>
    </row>
    <row r="281" spans="2:5" ht="19.5" customHeight="1">
      <c r="B281" s="123"/>
      <c r="C281" s="123"/>
      <c r="D281" s="124"/>
      <c r="E281" s="123"/>
    </row>
    <row r="282" spans="2:5" ht="19.5" customHeight="1">
      <c r="B282" s="123"/>
      <c r="C282" s="123"/>
      <c r="D282" s="124"/>
      <c r="E282" s="123"/>
    </row>
    <row r="283" spans="2:5" ht="19.5" customHeight="1">
      <c r="B283" s="123"/>
      <c r="C283" s="123"/>
      <c r="D283" s="124"/>
      <c r="E283" s="123"/>
    </row>
    <row r="284" spans="2:5" ht="19.5" customHeight="1">
      <c r="B284" s="123"/>
      <c r="C284" s="123"/>
      <c r="D284" s="124"/>
      <c r="E284" s="123"/>
    </row>
    <row r="285" spans="2:5" ht="19.5" customHeight="1">
      <c r="B285" s="123"/>
      <c r="C285" s="123"/>
      <c r="D285" s="124"/>
      <c r="E285" s="123"/>
    </row>
    <row r="286" spans="2:5" ht="19.5" customHeight="1">
      <c r="B286" s="123"/>
      <c r="C286" s="123"/>
      <c r="D286" s="124"/>
      <c r="E286" s="123"/>
    </row>
    <row r="287" spans="2:5" ht="19.5" customHeight="1">
      <c r="B287" s="123"/>
      <c r="C287" s="123"/>
      <c r="D287" s="124"/>
      <c r="E287" s="123"/>
    </row>
    <row r="288" spans="2:5" ht="19.5" customHeight="1">
      <c r="B288" s="123"/>
      <c r="C288" s="123"/>
      <c r="D288" s="124"/>
      <c r="E288" s="123"/>
    </row>
    <row r="289" spans="2:5" ht="19.5" customHeight="1">
      <c r="B289" s="123"/>
      <c r="C289" s="123"/>
      <c r="D289" s="124"/>
      <c r="E289" s="123"/>
    </row>
    <row r="290" spans="2:5" ht="19.5" customHeight="1">
      <c r="B290" s="123"/>
      <c r="C290" s="123"/>
      <c r="D290" s="124"/>
      <c r="E290" s="123"/>
    </row>
    <row r="291" spans="2:5" ht="19.5" customHeight="1">
      <c r="B291" s="123"/>
      <c r="C291" s="123"/>
      <c r="D291" s="124"/>
      <c r="E291" s="123"/>
    </row>
    <row r="292" spans="2:5" ht="19.5" customHeight="1">
      <c r="B292" s="123"/>
      <c r="C292" s="123"/>
      <c r="D292" s="124"/>
      <c r="E292" s="123"/>
    </row>
    <row r="293" spans="2:5" ht="19.5" customHeight="1">
      <c r="B293" s="123"/>
      <c r="C293" s="123"/>
      <c r="D293" s="124"/>
      <c r="E293" s="123"/>
    </row>
    <row r="294" spans="2:5" ht="19.5" customHeight="1">
      <c r="B294" s="123"/>
      <c r="C294" s="123"/>
      <c r="D294" s="124"/>
      <c r="E294" s="123"/>
    </row>
    <row r="295" spans="2:5" ht="19.5" customHeight="1">
      <c r="B295" s="123"/>
      <c r="C295" s="123"/>
      <c r="D295" s="124"/>
      <c r="E295" s="123"/>
    </row>
    <row r="296" spans="2:5" ht="19.5" customHeight="1">
      <c r="B296" s="123"/>
      <c r="C296" s="123"/>
      <c r="D296" s="124"/>
      <c r="E296" s="123"/>
    </row>
    <row r="297" spans="2:5" ht="19.5" customHeight="1">
      <c r="B297" s="123"/>
      <c r="C297" s="123"/>
      <c r="D297" s="124"/>
      <c r="E297" s="123"/>
    </row>
    <row r="298" spans="2:5" ht="19.5" customHeight="1">
      <c r="B298" s="123"/>
      <c r="C298" s="123"/>
      <c r="D298" s="124"/>
      <c r="E298" s="123"/>
    </row>
    <row r="299" spans="2:5" ht="19.5" customHeight="1">
      <c r="B299" s="123"/>
      <c r="C299" s="123"/>
      <c r="D299" s="124"/>
      <c r="E299" s="123"/>
    </row>
    <row r="300" spans="2:5" ht="19.5" customHeight="1">
      <c r="B300" s="123"/>
      <c r="C300" s="123"/>
      <c r="D300" s="124"/>
      <c r="E300" s="123"/>
    </row>
    <row r="301" spans="2:5" ht="19.5" customHeight="1">
      <c r="B301" s="123"/>
      <c r="C301" s="123"/>
      <c r="D301" s="124"/>
      <c r="E301" s="123"/>
    </row>
    <row r="302" spans="2:5" ht="19.5" customHeight="1">
      <c r="B302" s="123"/>
      <c r="C302" s="123"/>
      <c r="D302" s="124"/>
      <c r="E302" s="123"/>
    </row>
    <row r="303" spans="2:5" ht="19.5" customHeight="1">
      <c r="B303" s="123"/>
      <c r="C303" s="123"/>
      <c r="D303" s="124"/>
      <c r="E303" s="123"/>
    </row>
    <row r="304" spans="2:5" ht="19.5" customHeight="1">
      <c r="B304" s="123"/>
      <c r="C304" s="123"/>
      <c r="D304" s="124"/>
      <c r="E304" s="123"/>
    </row>
    <row r="305" spans="2:5" ht="19.5" customHeight="1">
      <c r="B305" s="123"/>
      <c r="C305" s="123"/>
      <c r="D305" s="124"/>
      <c r="E305" s="123"/>
    </row>
    <row r="306" spans="2:5" ht="19.5" customHeight="1">
      <c r="B306" s="123"/>
      <c r="C306" s="123"/>
      <c r="D306" s="124"/>
      <c r="E306" s="123"/>
    </row>
    <row r="307" spans="2:5" ht="19.5" customHeight="1">
      <c r="B307" s="123"/>
      <c r="C307" s="123"/>
      <c r="D307" s="124"/>
      <c r="E307" s="123"/>
    </row>
    <row r="308" spans="2:5" ht="19.5" customHeight="1">
      <c r="B308" s="123"/>
      <c r="C308" s="123"/>
      <c r="D308" s="124"/>
      <c r="E308" s="123"/>
    </row>
    <row r="309" spans="2:5" ht="19.5" customHeight="1">
      <c r="B309" s="123"/>
      <c r="C309" s="123"/>
      <c r="D309" s="124"/>
      <c r="E309" s="123"/>
    </row>
    <row r="310" spans="2:5" ht="19.5" customHeight="1">
      <c r="B310" s="123"/>
      <c r="C310" s="123"/>
      <c r="D310" s="124"/>
      <c r="E310" s="123"/>
    </row>
    <row r="311" spans="2:5" ht="19.5" customHeight="1">
      <c r="B311" s="123"/>
      <c r="C311" s="123"/>
      <c r="D311" s="124"/>
      <c r="E311" s="123"/>
    </row>
    <row r="312" spans="2:5" ht="19.5" customHeight="1">
      <c r="B312" s="123"/>
      <c r="C312" s="123"/>
      <c r="D312" s="124"/>
      <c r="E312" s="123"/>
    </row>
    <row r="313" spans="2:5" ht="19.5" customHeight="1">
      <c r="B313" s="123"/>
      <c r="C313" s="123"/>
      <c r="D313" s="124"/>
      <c r="E313" s="123"/>
    </row>
    <row r="314" spans="2:5" ht="19.5" customHeight="1">
      <c r="B314" s="123"/>
      <c r="C314" s="123"/>
      <c r="D314" s="124"/>
      <c r="E314" s="123"/>
    </row>
    <row r="315" spans="2:5" ht="19.5" customHeight="1">
      <c r="B315" s="123"/>
      <c r="C315" s="123"/>
      <c r="D315" s="124"/>
      <c r="E315" s="123"/>
    </row>
    <row r="316" spans="2:5" ht="19.5" customHeight="1">
      <c r="B316" s="123"/>
      <c r="C316" s="123"/>
      <c r="D316" s="124"/>
      <c r="E316" s="123"/>
    </row>
    <row r="317" spans="2:5" ht="19.5" customHeight="1">
      <c r="B317" s="123"/>
      <c r="C317" s="123"/>
      <c r="D317" s="124"/>
      <c r="E317" s="123"/>
    </row>
    <row r="318" spans="2:5" ht="19.5" customHeight="1">
      <c r="B318" s="123"/>
      <c r="C318" s="123"/>
      <c r="D318" s="124"/>
      <c r="E318" s="123"/>
    </row>
    <row r="319" spans="2:5" ht="19.5" customHeight="1">
      <c r="B319" s="123"/>
      <c r="C319" s="123"/>
      <c r="D319" s="124"/>
      <c r="E319" s="123"/>
    </row>
    <row r="320" spans="2:5" ht="19.5" customHeight="1">
      <c r="B320" s="123"/>
      <c r="C320" s="123"/>
      <c r="D320" s="124"/>
      <c r="E320" s="123"/>
    </row>
    <row r="321" spans="2:5" ht="19.5" customHeight="1">
      <c r="B321" s="123"/>
      <c r="C321" s="123"/>
      <c r="D321" s="124"/>
      <c r="E321" s="123"/>
    </row>
    <row r="322" spans="2:5" ht="19.5" customHeight="1">
      <c r="B322" s="123"/>
      <c r="C322" s="123"/>
      <c r="D322" s="124"/>
      <c r="E322" s="123"/>
    </row>
    <row r="323" spans="2:5" ht="19.5" customHeight="1">
      <c r="B323" s="123"/>
      <c r="C323" s="123"/>
      <c r="D323" s="124"/>
      <c r="E323" s="123"/>
    </row>
    <row r="324" spans="2:5" ht="19.5" customHeight="1">
      <c r="B324" s="123"/>
      <c r="C324" s="123"/>
      <c r="D324" s="124"/>
      <c r="E324" s="123"/>
    </row>
    <row r="325" spans="2:5" ht="19.5" customHeight="1">
      <c r="B325" s="123"/>
      <c r="C325" s="123"/>
      <c r="D325" s="124"/>
      <c r="E325" s="123"/>
    </row>
    <row r="326" spans="2:5" ht="19.5" customHeight="1">
      <c r="B326" s="123"/>
      <c r="C326" s="123"/>
      <c r="D326" s="124"/>
      <c r="E326" s="123"/>
    </row>
    <row r="327" spans="2:5" ht="19.5" customHeight="1">
      <c r="B327" s="123"/>
      <c r="C327" s="123"/>
      <c r="D327" s="124"/>
      <c r="E327" s="123"/>
    </row>
    <row r="328" spans="2:5" ht="19.5" customHeight="1">
      <c r="B328" s="123"/>
      <c r="C328" s="123"/>
      <c r="D328" s="124"/>
      <c r="E328" s="123"/>
    </row>
    <row r="329" spans="2:5" ht="19.5" customHeight="1">
      <c r="B329" s="123"/>
      <c r="C329" s="123"/>
      <c r="D329" s="124"/>
      <c r="E329" s="123"/>
    </row>
    <row r="330" spans="2:5" ht="19.5" customHeight="1">
      <c r="B330" s="123"/>
      <c r="C330" s="123"/>
      <c r="D330" s="124"/>
      <c r="E330" s="123"/>
    </row>
    <row r="331" spans="2:5" ht="19.5" customHeight="1">
      <c r="B331" s="123"/>
      <c r="C331" s="123"/>
      <c r="D331" s="124"/>
      <c r="E331" s="123"/>
    </row>
    <row r="332" spans="2:5" ht="19.5" customHeight="1">
      <c r="B332" s="123"/>
      <c r="C332" s="123"/>
      <c r="D332" s="124"/>
      <c r="E332" s="123"/>
    </row>
    <row r="333" spans="2:5" ht="19.5" customHeight="1">
      <c r="B333" s="123"/>
      <c r="C333" s="123"/>
      <c r="D333" s="124"/>
      <c r="E333" s="123"/>
    </row>
    <row r="334" spans="2:5" ht="19.5" customHeight="1">
      <c r="B334" s="123"/>
      <c r="C334" s="123"/>
      <c r="D334" s="124"/>
      <c r="E334" s="123"/>
    </row>
    <row r="335" spans="2:5" ht="19.5" customHeight="1">
      <c r="B335" s="123"/>
      <c r="C335" s="123"/>
      <c r="D335" s="124"/>
      <c r="E335" s="123"/>
    </row>
    <row r="336" spans="2:5" ht="19.5" customHeight="1">
      <c r="B336" s="123"/>
      <c r="C336" s="123"/>
      <c r="D336" s="124"/>
      <c r="E336" s="123"/>
    </row>
    <row r="337" spans="2:5" ht="19.5" customHeight="1">
      <c r="B337" s="123"/>
      <c r="C337" s="123"/>
      <c r="D337" s="124"/>
      <c r="E337" s="123"/>
    </row>
    <row r="338" spans="2:5" ht="19.5" customHeight="1">
      <c r="B338" s="123"/>
      <c r="C338" s="123"/>
      <c r="D338" s="124"/>
      <c r="E338" s="123"/>
    </row>
    <row r="339" spans="2:5" ht="19.5" customHeight="1">
      <c r="B339" s="123"/>
      <c r="C339" s="123"/>
      <c r="D339" s="124"/>
      <c r="E339" s="123"/>
    </row>
    <row r="340" spans="2:5" ht="19.5" customHeight="1">
      <c r="B340" s="123"/>
      <c r="C340" s="123"/>
      <c r="D340" s="124"/>
      <c r="E340" s="123"/>
    </row>
    <row r="341" spans="2:5" ht="19.5" customHeight="1">
      <c r="B341" s="123"/>
      <c r="C341" s="123"/>
      <c r="D341" s="124"/>
      <c r="E341" s="123"/>
    </row>
    <row r="342" spans="2:5" ht="19.5" customHeight="1">
      <c r="B342" s="123"/>
      <c r="C342" s="123"/>
      <c r="D342" s="124"/>
      <c r="E342" s="123"/>
    </row>
    <row r="343" spans="2:5" ht="19.5" customHeight="1">
      <c r="B343" s="123"/>
      <c r="C343" s="123"/>
      <c r="D343" s="124"/>
      <c r="E343" s="123"/>
    </row>
    <row r="344" spans="2:5" ht="19.5" customHeight="1">
      <c r="B344" s="123"/>
      <c r="C344" s="123"/>
      <c r="D344" s="124"/>
      <c r="E344" s="123"/>
    </row>
    <row r="345" spans="2:5" ht="19.5" customHeight="1">
      <c r="B345" s="123"/>
      <c r="C345" s="123"/>
      <c r="D345" s="124"/>
      <c r="E345" s="123"/>
    </row>
    <row r="346" spans="2:5" ht="19.5" customHeight="1">
      <c r="B346" s="123"/>
      <c r="C346" s="123"/>
      <c r="D346" s="124"/>
      <c r="E346" s="123"/>
    </row>
    <row r="347" spans="2:5" ht="19.5" customHeight="1">
      <c r="B347" s="123"/>
      <c r="C347" s="123"/>
      <c r="D347" s="124"/>
      <c r="E347" s="123"/>
    </row>
    <row r="348" spans="2:5" ht="19.5" customHeight="1">
      <c r="B348" s="123"/>
      <c r="C348" s="123"/>
      <c r="D348" s="124"/>
      <c r="E348" s="123"/>
    </row>
    <row r="349" spans="2:5" ht="19.5" customHeight="1">
      <c r="B349" s="123"/>
      <c r="C349" s="123"/>
      <c r="D349" s="124"/>
      <c r="E349" s="123"/>
    </row>
    <row r="350" spans="2:5" ht="19.5" customHeight="1">
      <c r="B350" s="123"/>
      <c r="C350" s="123"/>
      <c r="D350" s="124"/>
      <c r="E350" s="123"/>
    </row>
    <row r="351" spans="2:5" ht="19.5" customHeight="1">
      <c r="B351" s="123"/>
      <c r="C351" s="123"/>
      <c r="D351" s="124"/>
      <c r="E351" s="123"/>
    </row>
    <row r="352" spans="2:5" ht="19.5" customHeight="1">
      <c r="B352" s="123"/>
      <c r="C352" s="123"/>
      <c r="D352" s="124"/>
      <c r="E352" s="123"/>
    </row>
    <row r="353" spans="2:5" ht="19.5" customHeight="1">
      <c r="B353" s="123"/>
      <c r="C353" s="123"/>
      <c r="D353" s="124"/>
      <c r="E353" s="123"/>
    </row>
    <row r="354" spans="2:5" ht="19.5" customHeight="1">
      <c r="B354" s="123"/>
      <c r="C354" s="123"/>
      <c r="D354" s="124"/>
      <c r="E354" s="123"/>
    </row>
    <row r="355" spans="2:5" ht="19.5" customHeight="1">
      <c r="B355" s="123"/>
      <c r="C355" s="123"/>
      <c r="D355" s="124"/>
      <c r="E355" s="123"/>
    </row>
    <row r="356" spans="2:5" ht="19.5" customHeight="1">
      <c r="B356" s="123"/>
      <c r="C356" s="123"/>
      <c r="D356" s="124"/>
      <c r="E356" s="123"/>
    </row>
    <row r="357" spans="2:5" ht="19.5" customHeight="1">
      <c r="B357" s="123"/>
      <c r="C357" s="123"/>
      <c r="D357" s="124"/>
      <c r="E357" s="123"/>
    </row>
    <row r="358" spans="2:5" ht="19.5" customHeight="1">
      <c r="B358" s="123"/>
      <c r="C358" s="123"/>
      <c r="D358" s="124"/>
      <c r="E358" s="123"/>
    </row>
    <row r="359" spans="2:5" ht="19.5" customHeight="1">
      <c r="B359" s="123"/>
      <c r="C359" s="123"/>
      <c r="D359" s="124"/>
      <c r="E359" s="123"/>
    </row>
    <row r="360" spans="2:5" ht="19.5" customHeight="1">
      <c r="B360" s="123"/>
      <c r="C360" s="123"/>
      <c r="D360" s="124"/>
      <c r="E360" s="123"/>
    </row>
    <row r="361" spans="2:5" ht="19.5" customHeight="1">
      <c r="B361" s="123"/>
      <c r="C361" s="123"/>
      <c r="D361" s="124"/>
      <c r="E361" s="123"/>
    </row>
    <row r="362" spans="2:5" ht="19.5" customHeight="1">
      <c r="B362" s="123"/>
      <c r="C362" s="123"/>
      <c r="D362" s="124"/>
      <c r="E362" s="123"/>
    </row>
    <row r="363" spans="2:5" ht="19.5" customHeight="1">
      <c r="B363" s="123"/>
      <c r="C363" s="123"/>
      <c r="D363" s="124"/>
      <c r="E363" s="123"/>
    </row>
    <row r="364" spans="2:5" ht="19.5" customHeight="1">
      <c r="B364" s="123"/>
      <c r="C364" s="123"/>
      <c r="D364" s="124"/>
      <c r="E364" s="123"/>
    </row>
    <row r="365" spans="2:5" ht="19.5" customHeight="1">
      <c r="B365" s="123"/>
      <c r="C365" s="123"/>
      <c r="D365" s="124"/>
      <c r="E365" s="123"/>
    </row>
    <row r="366" spans="2:5" ht="19.5" customHeight="1">
      <c r="B366" s="123"/>
      <c r="C366" s="123"/>
      <c r="D366" s="124"/>
      <c r="E366" s="123"/>
    </row>
    <row r="367" spans="2:5" ht="19.5" customHeight="1">
      <c r="B367" s="123"/>
      <c r="C367" s="123"/>
      <c r="D367" s="124"/>
      <c r="E367" s="123"/>
    </row>
    <row r="368" spans="2:5" ht="19.5" customHeight="1">
      <c r="B368" s="123"/>
      <c r="C368" s="123"/>
      <c r="D368" s="124"/>
      <c r="E368" s="123"/>
    </row>
    <row r="369" spans="2:5" ht="19.5" customHeight="1">
      <c r="B369" s="123"/>
      <c r="C369" s="123"/>
      <c r="D369" s="124"/>
      <c r="E369" s="123"/>
    </row>
    <row r="370" spans="2:5" ht="19.5" customHeight="1">
      <c r="B370" s="123"/>
      <c r="C370" s="123"/>
      <c r="D370" s="124"/>
      <c r="E370" s="123"/>
    </row>
    <row r="371" spans="2:5" ht="19.5" customHeight="1">
      <c r="B371" s="123"/>
      <c r="C371" s="123"/>
      <c r="D371" s="124"/>
      <c r="E371" s="123"/>
    </row>
    <row r="372" spans="2:5" ht="19.5" customHeight="1">
      <c r="B372" s="123"/>
      <c r="C372" s="123"/>
      <c r="D372" s="124"/>
      <c r="E372" s="123"/>
    </row>
    <row r="373" spans="2:5" ht="19.5" customHeight="1">
      <c r="B373" s="123"/>
      <c r="C373" s="123"/>
      <c r="D373" s="124"/>
      <c r="E373" s="123"/>
    </row>
    <row r="374" spans="2:5" ht="19.5" customHeight="1">
      <c r="B374" s="123"/>
      <c r="C374" s="123"/>
      <c r="D374" s="124"/>
      <c r="E374" s="123"/>
    </row>
    <row r="375" spans="2:5" ht="19.5" customHeight="1">
      <c r="B375" s="123"/>
      <c r="C375" s="123"/>
      <c r="D375" s="124"/>
      <c r="E375" s="123"/>
    </row>
    <row r="376" spans="2:5" ht="19.5" customHeight="1">
      <c r="B376" s="123"/>
      <c r="C376" s="123"/>
      <c r="D376" s="124"/>
      <c r="E376" s="123"/>
    </row>
    <row r="377" spans="2:5" ht="19.5" customHeight="1">
      <c r="B377" s="123"/>
      <c r="C377" s="123"/>
      <c r="D377" s="124"/>
      <c r="E377" s="123"/>
    </row>
    <row r="378" spans="2:5" ht="19.5" customHeight="1">
      <c r="B378" s="123"/>
      <c r="C378" s="123"/>
      <c r="D378" s="124"/>
      <c r="E378" s="123"/>
    </row>
    <row r="379" spans="2:5" ht="19.5" customHeight="1">
      <c r="B379" s="123"/>
      <c r="C379" s="123"/>
      <c r="D379" s="124"/>
      <c r="E379" s="123"/>
    </row>
    <row r="380" spans="2:5" ht="19.5" customHeight="1">
      <c r="B380" s="123"/>
      <c r="C380" s="123"/>
      <c r="D380" s="124"/>
      <c r="E380" s="123"/>
    </row>
    <row r="381" spans="2:5" ht="19.5" customHeight="1">
      <c r="B381" s="123"/>
      <c r="C381" s="123"/>
      <c r="D381" s="124"/>
      <c r="E381" s="123"/>
    </row>
    <row r="382" spans="2:5" ht="19.5" customHeight="1">
      <c r="B382" s="123"/>
      <c r="C382" s="123"/>
      <c r="D382" s="124"/>
      <c r="E382" s="123"/>
    </row>
    <row r="383" spans="2:5" ht="19.5" customHeight="1">
      <c r="B383" s="123"/>
      <c r="C383" s="123"/>
      <c r="D383" s="124"/>
      <c r="E383" s="123"/>
    </row>
    <row r="384" spans="2:5" ht="19.5" customHeight="1">
      <c r="B384" s="123"/>
      <c r="C384" s="123"/>
      <c r="D384" s="124"/>
      <c r="E384" s="123"/>
    </row>
    <row r="385" spans="2:5" ht="19.5" customHeight="1">
      <c r="B385" s="123"/>
      <c r="C385" s="123"/>
      <c r="D385" s="124"/>
      <c r="E385" s="123"/>
    </row>
    <row r="386" spans="2:5" ht="19.5" customHeight="1">
      <c r="B386" s="123"/>
      <c r="C386" s="123"/>
      <c r="D386" s="124"/>
      <c r="E386" s="123"/>
    </row>
    <row r="387" spans="2:5" ht="19.5" customHeight="1">
      <c r="B387" s="123"/>
      <c r="C387" s="123"/>
      <c r="D387" s="124"/>
      <c r="E387" s="123"/>
    </row>
    <row r="388" spans="2:5" ht="19.5" customHeight="1">
      <c r="B388" s="123"/>
      <c r="C388" s="123"/>
      <c r="D388" s="124"/>
      <c r="E388" s="123"/>
    </row>
    <row r="389" spans="2:5" ht="19.5" customHeight="1">
      <c r="B389" s="123"/>
      <c r="C389" s="123"/>
      <c r="D389" s="124"/>
      <c r="E389" s="123"/>
    </row>
    <row r="390" spans="2:5" ht="19.5" customHeight="1">
      <c r="B390" s="123"/>
      <c r="C390" s="123"/>
      <c r="D390" s="124"/>
      <c r="E390" s="123"/>
    </row>
    <row r="391" spans="2:5" ht="19.5" customHeight="1">
      <c r="B391" s="123"/>
      <c r="C391" s="123"/>
      <c r="D391" s="124"/>
      <c r="E391" s="123"/>
    </row>
    <row r="392" spans="2:5" ht="19.5" customHeight="1">
      <c r="B392" s="123"/>
      <c r="C392" s="123"/>
      <c r="D392" s="124"/>
      <c r="E392" s="123"/>
    </row>
    <row r="393" spans="2:5" ht="19.5" customHeight="1">
      <c r="B393" s="123"/>
      <c r="C393" s="123"/>
      <c r="D393" s="124"/>
      <c r="E393" s="123"/>
    </row>
    <row r="394" spans="2:5" ht="19.5" customHeight="1">
      <c r="B394" s="123"/>
      <c r="C394" s="123"/>
      <c r="D394" s="124"/>
      <c r="E394" s="123"/>
    </row>
    <row r="395" spans="2:5" ht="19.5" customHeight="1">
      <c r="B395" s="123"/>
      <c r="C395" s="123"/>
      <c r="D395" s="124"/>
      <c r="E395" s="123"/>
    </row>
    <row r="396" spans="2:5" ht="19.5" customHeight="1">
      <c r="B396" s="123"/>
      <c r="C396" s="123"/>
      <c r="D396" s="124"/>
      <c r="E396" s="123"/>
    </row>
    <row r="397" spans="2:5" ht="19.5" customHeight="1">
      <c r="B397" s="123"/>
      <c r="C397" s="123"/>
      <c r="D397" s="124"/>
      <c r="E397" s="123"/>
    </row>
    <row r="398" spans="2:5" ht="19.5" customHeight="1">
      <c r="B398" s="123"/>
      <c r="C398" s="123"/>
      <c r="D398" s="124"/>
      <c r="E398" s="123"/>
    </row>
    <row r="399" spans="2:5" ht="19.5" customHeight="1">
      <c r="B399" s="123"/>
      <c r="C399" s="123"/>
      <c r="D399" s="124"/>
      <c r="E399" s="123"/>
    </row>
    <row r="400" spans="2:5" ht="19.5" customHeight="1">
      <c r="B400" s="123"/>
      <c r="C400" s="123"/>
      <c r="D400" s="124"/>
      <c r="E400" s="123"/>
    </row>
    <row r="401" spans="2:5" ht="19.5" customHeight="1">
      <c r="B401" s="123"/>
      <c r="C401" s="123"/>
      <c r="D401" s="124"/>
      <c r="E401" s="123"/>
    </row>
    <row r="402" spans="2:5" ht="19.5" customHeight="1">
      <c r="B402" s="123"/>
      <c r="C402" s="123"/>
      <c r="D402" s="124"/>
      <c r="E402" s="123"/>
    </row>
    <row r="403" spans="2:5" ht="19.5" customHeight="1">
      <c r="B403" s="123"/>
      <c r="C403" s="123"/>
      <c r="D403" s="124"/>
      <c r="E403" s="123"/>
    </row>
    <row r="404" spans="2:5" ht="19.5" customHeight="1">
      <c r="B404" s="123"/>
      <c r="C404" s="123"/>
      <c r="D404" s="124"/>
      <c r="E404" s="123"/>
    </row>
    <row r="405" spans="2:5" ht="19.5" customHeight="1">
      <c r="B405" s="123"/>
      <c r="C405" s="123"/>
      <c r="D405" s="124"/>
      <c r="E405" s="123"/>
    </row>
    <row r="406" spans="2:5" ht="19.5" customHeight="1">
      <c r="B406" s="123"/>
      <c r="C406" s="123"/>
      <c r="D406" s="124"/>
      <c r="E406" s="123"/>
    </row>
    <row r="407" spans="2:5" ht="19.5" customHeight="1">
      <c r="B407" s="123"/>
      <c r="C407" s="123"/>
      <c r="D407" s="124"/>
      <c r="E407" s="123"/>
    </row>
    <row r="408" spans="2:5" ht="19.5" customHeight="1">
      <c r="B408" s="123"/>
      <c r="C408" s="123"/>
      <c r="D408" s="124"/>
      <c r="E408" s="123"/>
    </row>
    <row r="409" spans="2:5" ht="19.5" customHeight="1">
      <c r="B409" s="123"/>
      <c r="C409" s="123"/>
      <c r="D409" s="124"/>
      <c r="E409" s="123"/>
    </row>
    <row r="410" spans="2:5" ht="19.5" customHeight="1">
      <c r="B410" s="123"/>
      <c r="C410" s="123"/>
      <c r="D410" s="124"/>
      <c r="E410" s="123"/>
    </row>
    <row r="411" spans="2:5" ht="19.5" customHeight="1">
      <c r="B411" s="123"/>
      <c r="C411" s="123"/>
      <c r="D411" s="124"/>
      <c r="E411" s="123"/>
    </row>
    <row r="412" spans="2:5" ht="19.5" customHeight="1">
      <c r="B412" s="123"/>
      <c r="C412" s="123"/>
      <c r="D412" s="124"/>
      <c r="E412" s="123"/>
    </row>
    <row r="413" spans="2:5" ht="19.5" customHeight="1">
      <c r="B413" s="123"/>
      <c r="C413" s="123"/>
      <c r="D413" s="124"/>
      <c r="E413" s="123"/>
    </row>
    <row r="414" spans="2:5" ht="19.5" customHeight="1">
      <c r="B414" s="123"/>
      <c r="C414" s="123"/>
      <c r="D414" s="124"/>
      <c r="E414" s="123"/>
    </row>
    <row r="415" spans="2:5" ht="19.5" customHeight="1">
      <c r="B415" s="123"/>
      <c r="C415" s="123"/>
      <c r="D415" s="124"/>
      <c r="E415" s="123"/>
    </row>
    <row r="416" spans="2:5" ht="19.5" customHeight="1">
      <c r="B416" s="123"/>
      <c r="C416" s="123"/>
      <c r="D416" s="124"/>
      <c r="E416" s="123"/>
    </row>
    <row r="417" spans="2:5" ht="19.5" customHeight="1">
      <c r="B417" s="123"/>
      <c r="C417" s="123"/>
      <c r="D417" s="124"/>
      <c r="E417" s="123"/>
    </row>
    <row r="418" spans="2:5" ht="19.5" customHeight="1">
      <c r="B418" s="123"/>
      <c r="C418" s="123"/>
      <c r="D418" s="124"/>
      <c r="E418" s="123"/>
    </row>
    <row r="419" spans="2:5" ht="19.5" customHeight="1">
      <c r="B419" s="123"/>
      <c r="C419" s="123"/>
      <c r="D419" s="124"/>
      <c r="E419" s="123"/>
    </row>
    <row r="420" spans="2:5" ht="19.5" customHeight="1">
      <c r="B420" s="123"/>
      <c r="C420" s="123"/>
      <c r="D420" s="124"/>
      <c r="E420" s="123"/>
    </row>
    <row r="421" spans="2:5" ht="19.5" customHeight="1">
      <c r="B421" s="123"/>
      <c r="C421" s="123"/>
      <c r="D421" s="124"/>
      <c r="E421" s="123"/>
    </row>
    <row r="422" spans="2:5" ht="19.5" customHeight="1">
      <c r="B422" s="123"/>
      <c r="C422" s="123"/>
      <c r="D422" s="124"/>
      <c r="E422" s="123"/>
    </row>
    <row r="423" spans="2:5" ht="19.5" customHeight="1">
      <c r="B423" s="123"/>
      <c r="C423" s="123"/>
      <c r="D423" s="124"/>
      <c r="E423" s="123"/>
    </row>
    <row r="424" spans="2:5" ht="19.5" customHeight="1">
      <c r="B424" s="123"/>
      <c r="C424" s="123"/>
      <c r="D424" s="124"/>
      <c r="E424" s="123"/>
    </row>
    <row r="425" spans="2:5" ht="19.5" customHeight="1">
      <c r="B425" s="123"/>
      <c r="C425" s="123"/>
      <c r="D425" s="124"/>
      <c r="E425" s="123"/>
    </row>
    <row r="426" spans="2:5" ht="19.5" customHeight="1">
      <c r="B426" s="123"/>
      <c r="C426" s="123"/>
      <c r="D426" s="124"/>
      <c r="E426" s="123"/>
    </row>
    <row r="427" spans="2:5" ht="19.5" customHeight="1">
      <c r="B427" s="123"/>
      <c r="C427" s="123"/>
      <c r="D427" s="124"/>
      <c r="E427" s="123"/>
    </row>
    <row r="428" spans="2:5" ht="19.5" customHeight="1">
      <c r="B428" s="123"/>
      <c r="C428" s="123"/>
      <c r="D428" s="124"/>
      <c r="E428" s="123"/>
    </row>
    <row r="429" spans="2:5" ht="19.5" customHeight="1">
      <c r="B429" s="123"/>
      <c r="C429" s="123"/>
      <c r="D429" s="124"/>
      <c r="E429" s="123"/>
    </row>
    <row r="430" spans="2:5" ht="19.5" customHeight="1">
      <c r="B430" s="123"/>
      <c r="C430" s="123"/>
      <c r="D430" s="124"/>
      <c r="E430" s="123"/>
    </row>
    <row r="431" spans="2:5" ht="19.5" customHeight="1">
      <c r="B431" s="123"/>
      <c r="C431" s="123"/>
      <c r="D431" s="124"/>
      <c r="E431" s="123"/>
    </row>
    <row r="432" spans="2:5" ht="19.5" customHeight="1">
      <c r="B432" s="123"/>
      <c r="C432" s="123"/>
      <c r="D432" s="124"/>
      <c r="E432" s="123"/>
    </row>
    <row r="433" spans="2:5" ht="19.5" customHeight="1">
      <c r="B433" s="123"/>
      <c r="C433" s="123"/>
      <c r="D433" s="124"/>
      <c r="E433" s="123"/>
    </row>
    <row r="434" spans="2:5" ht="19.5" customHeight="1">
      <c r="B434" s="123"/>
      <c r="C434" s="123"/>
      <c r="D434" s="124"/>
      <c r="E434" s="123"/>
    </row>
    <row r="435" spans="2:5" ht="19.5" customHeight="1">
      <c r="B435" s="123"/>
      <c r="C435" s="123"/>
      <c r="D435" s="124"/>
      <c r="E435" s="123"/>
    </row>
    <row r="436" spans="2:5" ht="19.5" customHeight="1">
      <c r="B436" s="123"/>
      <c r="C436" s="123"/>
      <c r="D436" s="124"/>
      <c r="E436" s="123"/>
    </row>
    <row r="437" spans="2:5" ht="19.5" customHeight="1">
      <c r="B437" s="123"/>
      <c r="C437" s="123"/>
      <c r="D437" s="124"/>
      <c r="E437" s="123"/>
    </row>
    <row r="438" spans="2:5" ht="19.5" customHeight="1">
      <c r="B438" s="123"/>
      <c r="C438" s="123"/>
      <c r="D438" s="124"/>
      <c r="E438" s="123"/>
    </row>
    <row r="439" spans="2:5" ht="19.5" customHeight="1">
      <c r="B439" s="123"/>
      <c r="C439" s="123"/>
      <c r="D439" s="124"/>
      <c r="E439" s="123"/>
    </row>
    <row r="440" spans="2:5" ht="19.5" customHeight="1">
      <c r="B440" s="123"/>
      <c r="C440" s="123"/>
      <c r="D440" s="124"/>
      <c r="E440" s="123"/>
    </row>
    <row r="441" spans="2:5" ht="19.5" customHeight="1">
      <c r="B441" s="123"/>
      <c r="C441" s="123"/>
      <c r="D441" s="124"/>
      <c r="E441" s="123"/>
    </row>
    <row r="442" spans="2:5" ht="19.5" customHeight="1">
      <c r="B442" s="123"/>
      <c r="C442" s="123"/>
      <c r="D442" s="124"/>
      <c r="E442" s="123"/>
    </row>
    <row r="443" spans="2:5" ht="19.5" customHeight="1">
      <c r="B443" s="123"/>
      <c r="C443" s="123"/>
      <c r="D443" s="124"/>
      <c r="E443" s="123"/>
    </row>
    <row r="444" spans="2:5" ht="19.5" customHeight="1">
      <c r="B444" s="123"/>
      <c r="C444" s="123"/>
      <c r="D444" s="124"/>
      <c r="E444" s="123"/>
    </row>
    <row r="445" spans="2:5" ht="19.5" customHeight="1">
      <c r="B445" s="123"/>
      <c r="C445" s="123"/>
      <c r="D445" s="124"/>
      <c r="E445" s="123"/>
    </row>
    <row r="446" spans="2:5" ht="19.5" customHeight="1">
      <c r="B446" s="123"/>
      <c r="C446" s="123"/>
      <c r="D446" s="124"/>
      <c r="E446" s="123"/>
    </row>
    <row r="447" spans="2:5" ht="19.5" customHeight="1">
      <c r="B447" s="123"/>
      <c r="C447" s="123"/>
      <c r="D447" s="124"/>
      <c r="E447" s="123"/>
    </row>
    <row r="448" spans="2:5" ht="19.5" customHeight="1">
      <c r="B448" s="123"/>
      <c r="C448" s="123"/>
      <c r="D448" s="124"/>
      <c r="E448" s="123"/>
    </row>
    <row r="449" spans="2:5" ht="19.5" customHeight="1">
      <c r="B449" s="123"/>
      <c r="C449" s="123"/>
      <c r="D449" s="124"/>
      <c r="E449" s="123"/>
    </row>
    <row r="450" spans="2:5" ht="19.5" customHeight="1">
      <c r="B450" s="123"/>
      <c r="C450" s="123"/>
      <c r="D450" s="124"/>
      <c r="E450" s="123"/>
    </row>
    <row r="451" spans="2:5" ht="19.5" customHeight="1">
      <c r="B451" s="123"/>
      <c r="C451" s="123"/>
      <c r="D451" s="124"/>
      <c r="E451" s="123"/>
    </row>
    <row r="452" spans="2:5" ht="19.5" customHeight="1">
      <c r="B452" s="123"/>
      <c r="C452" s="123"/>
      <c r="D452" s="124"/>
      <c r="E452" s="123"/>
    </row>
    <row r="453" spans="2:5" ht="19.5" customHeight="1">
      <c r="B453" s="123"/>
      <c r="C453" s="123"/>
      <c r="D453" s="124"/>
      <c r="E453" s="123"/>
    </row>
    <row r="454" spans="2:5" ht="19.5" customHeight="1">
      <c r="B454" s="123"/>
      <c r="C454" s="123"/>
      <c r="D454" s="124"/>
      <c r="E454" s="123"/>
    </row>
    <row r="455" spans="2:5" ht="19.5" customHeight="1">
      <c r="B455" s="123"/>
      <c r="C455" s="123"/>
      <c r="D455" s="124"/>
      <c r="E455" s="123"/>
    </row>
    <row r="456" spans="2:5" ht="19.5" customHeight="1">
      <c r="B456" s="123"/>
      <c r="C456" s="123"/>
      <c r="D456" s="124"/>
      <c r="E456" s="123"/>
    </row>
    <row r="457" spans="2:5" ht="19.5" customHeight="1">
      <c r="B457" s="123"/>
      <c r="C457" s="123"/>
      <c r="D457" s="124"/>
      <c r="E457" s="123"/>
    </row>
    <row r="458" spans="2:5" ht="19.5" customHeight="1">
      <c r="B458" s="123"/>
      <c r="C458" s="123"/>
      <c r="D458" s="124"/>
      <c r="E458" s="123"/>
    </row>
    <row r="459" spans="2:5" ht="19.5" customHeight="1">
      <c r="B459" s="123"/>
      <c r="C459" s="123"/>
      <c r="D459" s="124"/>
      <c r="E459" s="123"/>
    </row>
    <row r="460" spans="2:5" ht="19.5" customHeight="1">
      <c r="B460" s="123"/>
      <c r="C460" s="123"/>
      <c r="D460" s="124"/>
      <c r="E460" s="123"/>
    </row>
    <row r="461" spans="2:5" ht="19.5" customHeight="1">
      <c r="B461" s="123"/>
      <c r="C461" s="123"/>
      <c r="D461" s="124"/>
      <c r="E461" s="123"/>
    </row>
    <row r="462" spans="2:5" ht="19.5" customHeight="1">
      <c r="B462" s="123"/>
      <c r="C462" s="123"/>
      <c r="D462" s="124"/>
      <c r="E462" s="123"/>
    </row>
    <row r="463" spans="2:5" ht="19.5" customHeight="1">
      <c r="B463" s="123"/>
      <c r="C463" s="123"/>
      <c r="D463" s="124"/>
      <c r="E463" s="123"/>
    </row>
    <row r="464" spans="2:5" ht="19.5" customHeight="1">
      <c r="B464" s="123"/>
      <c r="C464" s="123"/>
      <c r="D464" s="124"/>
      <c r="E464" s="123"/>
    </row>
    <row r="465" spans="2:5" ht="19.5" customHeight="1">
      <c r="B465" s="123"/>
      <c r="C465" s="123"/>
      <c r="D465" s="124"/>
      <c r="E465" s="123"/>
    </row>
    <row r="466" spans="2:5" ht="19.5" customHeight="1">
      <c r="B466" s="123"/>
      <c r="C466" s="123"/>
      <c r="D466" s="124"/>
      <c r="E466" s="123"/>
    </row>
    <row r="467" spans="2:5" ht="19.5" customHeight="1">
      <c r="B467" s="123"/>
      <c r="C467" s="123"/>
      <c r="D467" s="124"/>
      <c r="E467" s="123"/>
    </row>
    <row r="468" spans="2:5" ht="19.5" customHeight="1">
      <c r="B468" s="123"/>
      <c r="C468" s="123"/>
      <c r="D468" s="124"/>
      <c r="E468" s="123"/>
    </row>
    <row r="469" spans="2:5" ht="19.5" customHeight="1">
      <c r="B469" s="123"/>
      <c r="C469" s="123"/>
      <c r="D469" s="124"/>
      <c r="E469" s="123"/>
    </row>
    <row r="470" spans="2:5" ht="19.5" customHeight="1">
      <c r="B470" s="123"/>
      <c r="C470" s="123"/>
      <c r="D470" s="124"/>
      <c r="E470" s="123"/>
    </row>
    <row r="471" spans="2:5" ht="19.5" customHeight="1">
      <c r="B471" s="123"/>
      <c r="C471" s="123"/>
      <c r="D471" s="124"/>
      <c r="E471" s="123"/>
    </row>
    <row r="472" spans="2:5" ht="19.5" customHeight="1">
      <c r="B472" s="123"/>
      <c r="C472" s="123"/>
      <c r="D472" s="124"/>
      <c r="E472" s="123"/>
    </row>
    <row r="473" spans="2:5" ht="19.5" customHeight="1">
      <c r="B473" s="123"/>
      <c r="C473" s="123"/>
      <c r="D473" s="124"/>
      <c r="E473" s="123"/>
    </row>
    <row r="474" spans="2:5" ht="19.5" customHeight="1">
      <c r="B474" s="123"/>
      <c r="C474" s="123"/>
      <c r="D474" s="124"/>
      <c r="E474" s="123"/>
    </row>
    <row r="475" spans="2:5" ht="19.5" customHeight="1">
      <c r="B475" s="123"/>
      <c r="C475" s="123"/>
      <c r="D475" s="124"/>
      <c r="E475" s="123"/>
    </row>
    <row r="476" spans="2:5" ht="19.5" customHeight="1">
      <c r="B476" s="123"/>
      <c r="C476" s="123"/>
      <c r="D476" s="124"/>
      <c r="E476" s="123"/>
    </row>
    <row r="477" spans="2:5" ht="19.5" customHeight="1">
      <c r="B477" s="123"/>
      <c r="C477" s="123"/>
      <c r="D477" s="124"/>
      <c r="E477" s="123"/>
    </row>
    <row r="478" spans="2:5" ht="19.5" customHeight="1">
      <c r="B478" s="123"/>
      <c r="C478" s="123"/>
      <c r="D478" s="124"/>
      <c r="E478" s="123"/>
    </row>
    <row r="479" spans="2:5" ht="19.5" customHeight="1">
      <c r="B479" s="123"/>
      <c r="C479" s="123"/>
      <c r="D479" s="124"/>
      <c r="E479" s="123"/>
    </row>
    <row r="480" spans="2:5" ht="19.5" customHeight="1">
      <c r="B480" s="123"/>
      <c r="C480" s="123"/>
      <c r="D480" s="124"/>
      <c r="E480" s="123"/>
    </row>
    <row r="481" spans="2:5" ht="19.5" customHeight="1">
      <c r="B481" s="123"/>
      <c r="C481" s="123"/>
      <c r="D481" s="124"/>
      <c r="E481" s="123"/>
    </row>
    <row r="482" spans="2:5" ht="19.5" customHeight="1">
      <c r="B482" s="123"/>
      <c r="C482" s="123"/>
      <c r="D482" s="124"/>
      <c r="E482" s="123"/>
    </row>
    <row r="483" spans="2:5" ht="19.5" customHeight="1">
      <c r="B483" s="123"/>
      <c r="C483" s="123"/>
      <c r="D483" s="124"/>
      <c r="E483" s="123"/>
    </row>
    <row r="484" spans="2:5" ht="19.5" customHeight="1">
      <c r="B484" s="123"/>
      <c r="C484" s="123"/>
      <c r="D484" s="124"/>
      <c r="E484" s="123"/>
    </row>
    <row r="485" spans="2:5" ht="19.5" customHeight="1">
      <c r="B485" s="123"/>
      <c r="C485" s="123"/>
      <c r="D485" s="124"/>
      <c r="E485" s="123"/>
    </row>
    <row r="486" spans="2:5" ht="19.5" customHeight="1">
      <c r="B486" s="123"/>
      <c r="C486" s="123"/>
      <c r="D486" s="124"/>
      <c r="E486" s="123"/>
    </row>
    <row r="487" spans="2:5" ht="19.5" customHeight="1">
      <c r="B487" s="123"/>
      <c r="C487" s="123"/>
      <c r="D487" s="124"/>
      <c r="E487" s="123"/>
    </row>
    <row r="488" spans="2:5" ht="19.5" customHeight="1">
      <c r="B488" s="123"/>
      <c r="C488" s="123"/>
      <c r="D488" s="124"/>
      <c r="E488" s="123"/>
    </row>
    <row r="489" spans="2:5" ht="19.5" customHeight="1">
      <c r="B489" s="123"/>
      <c r="C489" s="123"/>
      <c r="D489" s="124"/>
      <c r="E489" s="123"/>
    </row>
    <row r="490" spans="2:5" ht="19.5" customHeight="1">
      <c r="B490" s="123"/>
      <c r="C490" s="123"/>
      <c r="D490" s="124"/>
      <c r="E490" s="123"/>
    </row>
    <row r="491" spans="2:5" ht="19.5" customHeight="1">
      <c r="B491" s="123"/>
      <c r="C491" s="123"/>
      <c r="D491" s="124"/>
      <c r="E491" s="123"/>
    </row>
    <row r="492" spans="2:5" ht="19.5" customHeight="1">
      <c r="B492" s="123"/>
      <c r="C492" s="123"/>
      <c r="D492" s="124"/>
      <c r="E492" s="123"/>
    </row>
    <row r="493" spans="2:5" ht="19.5" customHeight="1">
      <c r="B493" s="123"/>
      <c r="C493" s="123"/>
      <c r="D493" s="124"/>
      <c r="E493" s="123"/>
    </row>
    <row r="494" spans="2:5" ht="19.5" customHeight="1">
      <c r="B494" s="123"/>
      <c r="C494" s="123"/>
      <c r="D494" s="124"/>
      <c r="E494" s="123"/>
    </row>
    <row r="495" spans="2:5" ht="19.5" customHeight="1">
      <c r="B495" s="123"/>
      <c r="C495" s="123"/>
      <c r="D495" s="124"/>
      <c r="E495" s="123"/>
    </row>
    <row r="496" spans="2:5" ht="19.5" customHeight="1">
      <c r="B496" s="123"/>
      <c r="C496" s="123"/>
      <c r="D496" s="124"/>
      <c r="E496" s="123"/>
    </row>
    <row r="497" spans="2:5" ht="19.5" customHeight="1">
      <c r="B497" s="123"/>
      <c r="C497" s="123"/>
      <c r="D497" s="124"/>
      <c r="E497" s="123"/>
    </row>
    <row r="498" spans="2:5" ht="19.5" customHeight="1">
      <c r="B498" s="123"/>
      <c r="C498" s="123"/>
      <c r="D498" s="124"/>
      <c r="E498" s="123"/>
    </row>
    <row r="499" spans="2:5" ht="19.5" customHeight="1">
      <c r="B499" s="123"/>
      <c r="C499" s="123"/>
      <c r="D499" s="124"/>
      <c r="E499" s="123"/>
    </row>
    <row r="500" spans="2:5" ht="19.5" customHeight="1">
      <c r="B500" s="123"/>
      <c r="C500" s="123"/>
      <c r="D500" s="124"/>
      <c r="E500" s="123"/>
    </row>
    <row r="501" spans="2:5" ht="19.5" customHeight="1">
      <c r="B501" s="123"/>
      <c r="C501" s="123"/>
      <c r="D501" s="124"/>
      <c r="E501" s="123"/>
    </row>
    <row r="502" spans="2:5" ht="19.5" customHeight="1">
      <c r="B502" s="123"/>
      <c r="C502" s="123"/>
      <c r="D502" s="124"/>
      <c r="E502" s="123"/>
    </row>
    <row r="503" spans="2:5" ht="19.5" customHeight="1">
      <c r="B503" s="123"/>
      <c r="C503" s="123"/>
      <c r="D503" s="124"/>
      <c r="E503" s="123"/>
    </row>
    <row r="504" spans="2:5" ht="19.5" customHeight="1">
      <c r="B504" s="123"/>
      <c r="C504" s="123"/>
      <c r="D504" s="124"/>
      <c r="E504" s="123"/>
    </row>
    <row r="505" spans="2:5" ht="19.5" customHeight="1">
      <c r="B505" s="123"/>
      <c r="C505" s="123"/>
      <c r="D505" s="124"/>
      <c r="E505" s="123"/>
    </row>
    <row r="506" spans="2:5" ht="19.5" customHeight="1">
      <c r="B506" s="123"/>
      <c r="C506" s="123"/>
      <c r="D506" s="124"/>
      <c r="E506" s="123"/>
    </row>
    <row r="507" spans="2:5" ht="19.5" customHeight="1">
      <c r="B507" s="123"/>
      <c r="C507" s="123"/>
      <c r="D507" s="124"/>
      <c r="E507" s="123"/>
    </row>
    <row r="508" spans="2:5" ht="19.5" customHeight="1">
      <c r="B508" s="123"/>
      <c r="C508" s="123"/>
      <c r="D508" s="124"/>
      <c r="E508" s="123"/>
    </row>
    <row r="509" spans="2:5" ht="19.5" customHeight="1">
      <c r="B509" s="123"/>
      <c r="C509" s="123"/>
      <c r="D509" s="124"/>
      <c r="E509" s="123"/>
    </row>
    <row r="510" spans="2:5" ht="19.5" customHeight="1">
      <c r="B510" s="123"/>
      <c r="C510" s="123"/>
      <c r="D510" s="124"/>
      <c r="E510" s="123"/>
    </row>
    <row r="511" spans="2:5" ht="19.5" customHeight="1">
      <c r="B511" s="123"/>
      <c r="C511" s="123"/>
      <c r="D511" s="124"/>
      <c r="E511" s="123"/>
    </row>
    <row r="512" spans="2:5" ht="19.5" customHeight="1">
      <c r="B512" s="123"/>
      <c r="C512" s="123"/>
      <c r="D512" s="124"/>
      <c r="E512" s="123"/>
    </row>
    <row r="513" spans="2:5" ht="19.5" customHeight="1">
      <c r="B513" s="123"/>
      <c r="C513" s="123"/>
      <c r="D513" s="124"/>
      <c r="E513" s="123"/>
    </row>
    <row r="514" spans="2:5" ht="19.5" customHeight="1">
      <c r="B514" s="123"/>
      <c r="C514" s="123"/>
      <c r="D514" s="124"/>
      <c r="E514" s="123"/>
    </row>
    <row r="515" spans="2:5" ht="19.5" customHeight="1">
      <c r="B515" s="123"/>
      <c r="C515" s="123"/>
      <c r="D515" s="124"/>
      <c r="E515" s="123"/>
    </row>
    <row r="516" spans="2:5" ht="19.5" customHeight="1">
      <c r="B516" s="123"/>
      <c r="C516" s="123"/>
      <c r="D516" s="124"/>
      <c r="E516" s="123"/>
    </row>
    <row r="517" spans="2:5" ht="19.5" customHeight="1">
      <c r="B517" s="123"/>
      <c r="C517" s="123"/>
      <c r="D517" s="124"/>
      <c r="E517" s="123"/>
    </row>
    <row r="518" spans="2:5" ht="19.5" customHeight="1">
      <c r="B518" s="123"/>
      <c r="C518" s="123"/>
      <c r="D518" s="124"/>
      <c r="E518" s="123"/>
    </row>
    <row r="519" spans="2:5" ht="19.5" customHeight="1">
      <c r="B519" s="123"/>
      <c r="C519" s="123"/>
      <c r="D519" s="124"/>
      <c r="E519" s="123"/>
    </row>
    <row r="520" spans="2:5" ht="19.5" customHeight="1">
      <c r="B520" s="123"/>
      <c r="C520" s="123"/>
      <c r="D520" s="124"/>
      <c r="E520" s="123"/>
    </row>
    <row r="521" spans="2:5" ht="19.5" customHeight="1">
      <c r="B521" s="123"/>
      <c r="C521" s="123"/>
      <c r="D521" s="124"/>
      <c r="E521" s="123"/>
    </row>
    <row r="522" spans="2:5" ht="19.5" customHeight="1">
      <c r="B522" s="123"/>
      <c r="C522" s="123"/>
      <c r="D522" s="124"/>
      <c r="E522" s="123"/>
    </row>
    <row r="523" spans="2:5" ht="19.5" customHeight="1">
      <c r="B523" s="123"/>
      <c r="C523" s="123"/>
      <c r="D523" s="124"/>
      <c r="E523" s="123"/>
    </row>
    <row r="524" spans="2:5" ht="19.5" customHeight="1">
      <c r="B524" s="123"/>
      <c r="C524" s="123"/>
      <c r="D524" s="124"/>
      <c r="E524" s="123"/>
    </row>
    <row r="525" spans="2:5" ht="19.5" customHeight="1">
      <c r="B525" s="123"/>
      <c r="C525" s="123"/>
      <c r="D525" s="124"/>
      <c r="E525" s="123"/>
    </row>
    <row r="526" spans="2:5" ht="19.5" customHeight="1">
      <c r="B526" s="123"/>
      <c r="C526" s="123"/>
      <c r="D526" s="124"/>
      <c r="E526" s="123"/>
    </row>
    <row r="527" spans="2:5" ht="19.5" customHeight="1">
      <c r="B527" s="123"/>
      <c r="C527" s="123"/>
      <c r="D527" s="124"/>
      <c r="E527" s="123"/>
    </row>
    <row r="528" spans="2:5" ht="19.5" customHeight="1">
      <c r="B528" s="123"/>
      <c r="C528" s="123"/>
      <c r="D528" s="124"/>
      <c r="E528" s="123"/>
    </row>
    <row r="529" spans="2:5" ht="19.5" customHeight="1">
      <c r="B529" s="123"/>
      <c r="C529" s="123"/>
      <c r="D529" s="124"/>
      <c r="E529" s="123"/>
    </row>
    <row r="530" spans="2:5" ht="19.5" customHeight="1">
      <c r="B530" s="123"/>
      <c r="C530" s="123"/>
      <c r="D530" s="124"/>
      <c r="E530" s="123"/>
    </row>
    <row r="531" spans="2:5" ht="19.5" customHeight="1">
      <c r="B531" s="123"/>
      <c r="C531" s="123"/>
      <c r="D531" s="124"/>
      <c r="E531" s="123"/>
    </row>
    <row r="532" spans="2:5" ht="19.5" customHeight="1">
      <c r="B532" s="123"/>
      <c r="C532" s="123"/>
      <c r="D532" s="124"/>
      <c r="E532" s="123"/>
    </row>
    <row r="533" spans="2:5" ht="19.5" customHeight="1">
      <c r="B533" s="123"/>
      <c r="C533" s="123"/>
      <c r="D533" s="124"/>
      <c r="E533" s="123"/>
    </row>
    <row r="534" spans="2:5" ht="19.5" customHeight="1">
      <c r="B534" s="123"/>
      <c r="C534" s="123"/>
      <c r="D534" s="124"/>
      <c r="E534" s="123"/>
    </row>
    <row r="535" spans="2:5" ht="19.5" customHeight="1">
      <c r="B535" s="123"/>
      <c r="C535" s="123"/>
      <c r="D535" s="124"/>
      <c r="E535" s="123"/>
    </row>
    <row r="536" spans="2:5" ht="19.5" customHeight="1">
      <c r="B536" s="123"/>
      <c r="C536" s="123"/>
      <c r="D536" s="124"/>
      <c r="E536" s="123"/>
    </row>
    <row r="537" spans="2:5" ht="19.5" customHeight="1">
      <c r="B537" s="123"/>
      <c r="C537" s="123"/>
      <c r="D537" s="124"/>
      <c r="E537" s="123"/>
    </row>
    <row r="538" spans="2:5" ht="19.5" customHeight="1">
      <c r="B538" s="123"/>
      <c r="C538" s="123"/>
      <c r="D538" s="124"/>
      <c r="E538" s="123"/>
    </row>
    <row r="539" spans="2:5" ht="19.5" customHeight="1">
      <c r="B539" s="123"/>
      <c r="C539" s="123"/>
      <c r="D539" s="124"/>
      <c r="E539" s="123"/>
    </row>
    <row r="540" spans="2:5" ht="19.5" customHeight="1">
      <c r="B540" s="123"/>
      <c r="C540" s="123"/>
      <c r="D540" s="124"/>
      <c r="E540" s="123"/>
    </row>
    <row r="541" spans="2:5" ht="19.5" customHeight="1">
      <c r="B541" s="123"/>
      <c r="C541" s="123"/>
      <c r="D541" s="124"/>
      <c r="E541" s="123"/>
    </row>
    <row r="542" spans="2:5" ht="19.5" customHeight="1">
      <c r="B542" s="123"/>
      <c r="C542" s="123"/>
      <c r="D542" s="124"/>
      <c r="E542" s="123"/>
    </row>
    <row r="543" spans="2:5" ht="19.5" customHeight="1">
      <c r="B543" s="123"/>
      <c r="C543" s="123"/>
      <c r="D543" s="124"/>
      <c r="E543" s="123"/>
    </row>
    <row r="544" spans="2:5" ht="19.5" customHeight="1">
      <c r="B544" s="123"/>
      <c r="C544" s="123"/>
      <c r="D544" s="124"/>
      <c r="E544" s="123"/>
    </row>
    <row r="545" spans="2:5" ht="19.5" customHeight="1">
      <c r="B545" s="123"/>
      <c r="C545" s="123"/>
      <c r="D545" s="124"/>
      <c r="E545" s="123"/>
    </row>
    <row r="546" spans="2:5" ht="19.5" customHeight="1">
      <c r="B546" s="123"/>
      <c r="C546" s="123"/>
      <c r="D546" s="124"/>
      <c r="E546" s="123"/>
    </row>
    <row r="547" spans="2:5" ht="19.5" customHeight="1">
      <c r="B547" s="123"/>
      <c r="C547" s="123"/>
      <c r="D547" s="124"/>
      <c r="E547" s="123"/>
    </row>
    <row r="548" spans="2:5" ht="19.5" customHeight="1">
      <c r="B548" s="123"/>
      <c r="C548" s="123"/>
      <c r="D548" s="124"/>
      <c r="E548" s="123"/>
    </row>
    <row r="549" spans="2:5" ht="19.5" customHeight="1">
      <c r="B549" s="123"/>
      <c r="C549" s="123"/>
      <c r="D549" s="124"/>
      <c r="E549" s="123"/>
    </row>
    <row r="550" spans="2:5" ht="19.5" customHeight="1">
      <c r="B550" s="123"/>
      <c r="C550" s="123"/>
      <c r="D550" s="124"/>
      <c r="E550" s="123"/>
    </row>
    <row r="551" spans="2:5" ht="19.5" customHeight="1">
      <c r="B551" s="123"/>
      <c r="C551" s="123"/>
      <c r="D551" s="124"/>
      <c r="E551" s="123"/>
    </row>
    <row r="552" spans="2:5" ht="19.5" customHeight="1">
      <c r="B552" s="123"/>
      <c r="C552" s="123"/>
      <c r="D552" s="124"/>
      <c r="E552" s="123"/>
    </row>
    <row r="553" spans="2:5" ht="19.5" customHeight="1">
      <c r="B553" s="123"/>
      <c r="C553" s="123"/>
      <c r="D553" s="124"/>
      <c r="E553" s="123"/>
    </row>
    <row r="554" spans="2:5" ht="19.5" customHeight="1">
      <c r="B554" s="123"/>
      <c r="C554" s="123"/>
      <c r="D554" s="124"/>
      <c r="E554" s="123"/>
    </row>
    <row r="555" spans="2:5" ht="19.5" customHeight="1">
      <c r="B555" s="123"/>
      <c r="C555" s="123"/>
      <c r="D555" s="124"/>
      <c r="E555" s="123"/>
    </row>
    <row r="556" spans="2:5" ht="19.5" customHeight="1">
      <c r="B556" s="123"/>
      <c r="C556" s="123"/>
      <c r="D556" s="124"/>
      <c r="E556" s="123"/>
    </row>
    <row r="557" spans="2:5" ht="19.5" customHeight="1">
      <c r="B557" s="123"/>
      <c r="C557" s="123"/>
      <c r="D557" s="124"/>
      <c r="E557" s="123"/>
    </row>
    <row r="558" spans="2:5" ht="19.5" customHeight="1">
      <c r="B558" s="123"/>
      <c r="C558" s="123"/>
      <c r="D558" s="124"/>
      <c r="E558" s="123"/>
    </row>
    <row r="559" spans="2:5" ht="19.5" customHeight="1">
      <c r="B559" s="123"/>
      <c r="C559" s="123"/>
      <c r="D559" s="124"/>
      <c r="E559" s="123"/>
    </row>
    <row r="560" spans="2:5" ht="19.5" customHeight="1">
      <c r="B560" s="123"/>
      <c r="C560" s="123"/>
      <c r="D560" s="124"/>
      <c r="E560" s="123"/>
    </row>
    <row r="561" spans="2:5" ht="19.5" customHeight="1">
      <c r="B561" s="123"/>
      <c r="C561" s="123"/>
      <c r="D561" s="124"/>
      <c r="E561" s="123"/>
    </row>
    <row r="562" spans="2:5" ht="19.5" customHeight="1">
      <c r="B562" s="123"/>
      <c r="C562" s="123"/>
      <c r="D562" s="124"/>
      <c r="E562" s="123"/>
    </row>
    <row r="563" spans="2:5" ht="19.5" customHeight="1">
      <c r="B563" s="123"/>
      <c r="C563" s="123"/>
      <c r="D563" s="124"/>
      <c r="E563" s="123"/>
    </row>
    <row r="564" spans="2:5" ht="19.5" customHeight="1">
      <c r="B564" s="123"/>
      <c r="C564" s="123"/>
      <c r="D564" s="124"/>
      <c r="E564" s="123"/>
    </row>
    <row r="565" spans="2:5" ht="19.5" customHeight="1">
      <c r="B565" s="123"/>
      <c r="C565" s="123"/>
      <c r="D565" s="124"/>
      <c r="E565" s="123"/>
    </row>
    <row r="566" spans="2:5" ht="19.5" customHeight="1">
      <c r="B566" s="123"/>
      <c r="C566" s="123"/>
      <c r="D566" s="124"/>
      <c r="E566" s="123"/>
    </row>
    <row r="567" spans="2:5" ht="19.5" customHeight="1">
      <c r="B567" s="123"/>
      <c r="C567" s="123"/>
      <c r="D567" s="124"/>
      <c r="E567" s="123"/>
    </row>
    <row r="568" spans="2:5" ht="19.5" customHeight="1">
      <c r="B568" s="123"/>
      <c r="C568" s="123"/>
      <c r="D568" s="124"/>
      <c r="E568" s="123"/>
    </row>
    <row r="569" spans="2:5" ht="19.5" customHeight="1">
      <c r="B569" s="123"/>
      <c r="C569" s="123"/>
      <c r="D569" s="124"/>
      <c r="E569" s="123"/>
    </row>
    <row r="570" spans="2:5" ht="19.5" customHeight="1">
      <c r="B570" s="123"/>
      <c r="C570" s="123"/>
      <c r="D570" s="124"/>
      <c r="E570" s="123"/>
    </row>
    <row r="571" spans="2:5" ht="19.5" customHeight="1">
      <c r="B571" s="123"/>
      <c r="C571" s="123"/>
      <c r="D571" s="124"/>
      <c r="E571" s="123"/>
    </row>
    <row r="572" spans="2:5" ht="19.5" customHeight="1">
      <c r="B572" s="123"/>
      <c r="C572" s="123"/>
      <c r="D572" s="124"/>
      <c r="E572" s="123"/>
    </row>
    <row r="573" spans="2:5" ht="19.5" customHeight="1">
      <c r="B573" s="123"/>
      <c r="C573" s="123"/>
      <c r="D573" s="124"/>
      <c r="E573" s="123"/>
    </row>
    <row r="574" spans="2:5" ht="19.5" customHeight="1">
      <c r="B574" s="123"/>
      <c r="C574" s="123"/>
      <c r="D574" s="124"/>
      <c r="E574" s="123"/>
    </row>
    <row r="575" spans="2:5" ht="19.5" customHeight="1">
      <c r="B575" s="123"/>
      <c r="C575" s="123"/>
      <c r="D575" s="124"/>
      <c r="E575" s="123"/>
    </row>
    <row r="576" spans="2:5" ht="19.5" customHeight="1">
      <c r="B576" s="123"/>
      <c r="C576" s="123"/>
      <c r="D576" s="124"/>
      <c r="E576" s="123"/>
    </row>
    <row r="577" spans="2:5" ht="19.5" customHeight="1">
      <c r="B577" s="123"/>
      <c r="C577" s="123"/>
      <c r="D577" s="124"/>
      <c r="E577" s="123"/>
    </row>
    <row r="578" spans="2:5" ht="19.5" customHeight="1">
      <c r="B578" s="123"/>
      <c r="C578" s="123"/>
      <c r="D578" s="124"/>
      <c r="E578" s="123"/>
    </row>
    <row r="579" spans="2:5" ht="19.5" customHeight="1">
      <c r="B579" s="123"/>
      <c r="C579" s="123"/>
      <c r="D579" s="124"/>
      <c r="E579" s="123"/>
    </row>
    <row r="580" spans="2:5" ht="19.5" customHeight="1">
      <c r="B580" s="123"/>
      <c r="C580" s="123"/>
      <c r="D580" s="124"/>
      <c r="E580" s="123"/>
    </row>
    <row r="581" spans="2:5" ht="19.5" customHeight="1">
      <c r="B581" s="123"/>
      <c r="C581" s="123"/>
      <c r="D581" s="124"/>
      <c r="E581" s="123"/>
    </row>
    <row r="582" spans="2:5" ht="19.5" customHeight="1">
      <c r="B582" s="123"/>
      <c r="C582" s="123"/>
      <c r="D582" s="124"/>
      <c r="E582" s="123"/>
    </row>
    <row r="583" spans="2:5" ht="19.5" customHeight="1">
      <c r="B583" s="123"/>
      <c r="C583" s="123"/>
      <c r="D583" s="124"/>
      <c r="E583" s="123"/>
    </row>
    <row r="584" spans="2:5" ht="19.5" customHeight="1">
      <c r="B584" s="123"/>
      <c r="C584" s="123"/>
      <c r="D584" s="124"/>
      <c r="E584" s="123"/>
    </row>
    <row r="585" spans="2:5" ht="19.5" customHeight="1">
      <c r="B585" s="123"/>
      <c r="C585" s="123"/>
      <c r="D585" s="124"/>
      <c r="E585" s="123"/>
    </row>
    <row r="586" spans="2:5" ht="19.5" customHeight="1">
      <c r="B586" s="123"/>
      <c r="C586" s="123"/>
      <c r="D586" s="124"/>
      <c r="E586" s="123"/>
    </row>
    <row r="587" spans="2:5" ht="19.5" customHeight="1">
      <c r="B587" s="123"/>
      <c r="C587" s="123"/>
      <c r="D587" s="124"/>
      <c r="E587" s="123"/>
    </row>
    <row r="588" spans="2:5" ht="19.5" customHeight="1">
      <c r="B588" s="123"/>
      <c r="C588" s="123"/>
      <c r="D588" s="124"/>
      <c r="E588" s="123"/>
    </row>
    <row r="589" spans="2:5" ht="19.5" customHeight="1">
      <c r="B589" s="123"/>
      <c r="C589" s="123"/>
      <c r="D589" s="124"/>
      <c r="E589" s="123"/>
    </row>
    <row r="590" spans="2:5" ht="19.5" customHeight="1">
      <c r="B590" s="123"/>
      <c r="C590" s="123"/>
      <c r="D590" s="124"/>
      <c r="E590" s="123"/>
    </row>
    <row r="591" spans="2:5" ht="19.5" customHeight="1">
      <c r="B591" s="123"/>
      <c r="C591" s="123"/>
      <c r="D591" s="124"/>
      <c r="E591" s="123"/>
    </row>
    <row r="592" spans="2:5" ht="19.5" customHeight="1">
      <c r="B592" s="123"/>
      <c r="C592" s="123"/>
      <c r="D592" s="124"/>
      <c r="E592" s="123"/>
    </row>
    <row r="593" spans="2:5" ht="19.5" customHeight="1">
      <c r="B593" s="123"/>
      <c r="C593" s="123"/>
      <c r="D593" s="124"/>
      <c r="E593" s="123"/>
    </row>
    <row r="594" spans="2:5" ht="19.5" customHeight="1">
      <c r="B594" s="123"/>
      <c r="C594" s="123"/>
      <c r="D594" s="124"/>
      <c r="E594" s="123"/>
    </row>
    <row r="595" spans="2:5" ht="19.5" customHeight="1">
      <c r="B595" s="123"/>
      <c r="C595" s="123"/>
      <c r="D595" s="124"/>
      <c r="E595" s="123"/>
    </row>
    <row r="596" spans="2:5" ht="19.5" customHeight="1">
      <c r="B596" s="123"/>
      <c r="C596" s="123"/>
      <c r="D596" s="124"/>
      <c r="E596" s="123"/>
    </row>
    <row r="597" spans="2:5" ht="19.5" customHeight="1">
      <c r="B597" s="123"/>
      <c r="C597" s="123"/>
      <c r="D597" s="124"/>
      <c r="E597" s="123"/>
    </row>
    <row r="598" spans="2:5" ht="19.5" customHeight="1">
      <c r="B598" s="123"/>
      <c r="C598" s="123"/>
      <c r="D598" s="124"/>
      <c r="E598" s="123"/>
    </row>
    <row r="599" spans="2:5" ht="19.5" customHeight="1">
      <c r="B599" s="123"/>
      <c r="C599" s="123"/>
      <c r="D599" s="124"/>
      <c r="E599" s="123"/>
    </row>
    <row r="600" spans="2:5" ht="19.5" customHeight="1">
      <c r="B600" s="123"/>
      <c r="C600" s="123"/>
      <c r="D600" s="124"/>
      <c r="E600" s="123"/>
    </row>
    <row r="601" spans="2:5" ht="19.5" customHeight="1">
      <c r="B601" s="123"/>
      <c r="C601" s="123"/>
      <c r="D601" s="124"/>
      <c r="E601" s="123"/>
    </row>
    <row r="602" spans="2:5" ht="19.5" customHeight="1">
      <c r="B602" s="123"/>
      <c r="C602" s="123"/>
      <c r="D602" s="124"/>
      <c r="E602" s="123"/>
    </row>
    <row r="603" spans="2:5" ht="19.5" customHeight="1">
      <c r="B603" s="123"/>
      <c r="C603" s="123"/>
      <c r="D603" s="124"/>
      <c r="E603" s="123"/>
    </row>
    <row r="604" spans="2:5" ht="19.5" customHeight="1">
      <c r="B604" s="123"/>
      <c r="C604" s="123"/>
      <c r="D604" s="124"/>
      <c r="E604" s="123"/>
    </row>
    <row r="605" spans="2:5" ht="19.5" customHeight="1">
      <c r="B605" s="123"/>
      <c r="C605" s="123"/>
      <c r="D605" s="124"/>
      <c r="E605" s="123"/>
    </row>
    <row r="606" spans="2:5" ht="19.5" customHeight="1">
      <c r="B606" s="123"/>
      <c r="C606" s="123"/>
      <c r="D606" s="124"/>
      <c r="E606" s="123"/>
    </row>
    <row r="607" spans="2:5" ht="19.5" customHeight="1">
      <c r="B607" s="123"/>
      <c r="C607" s="123"/>
      <c r="D607" s="124"/>
      <c r="E607" s="123"/>
    </row>
    <row r="608" spans="2:5" ht="19.5" customHeight="1">
      <c r="B608" s="123"/>
      <c r="C608" s="123"/>
      <c r="D608" s="124"/>
      <c r="E608" s="123"/>
    </row>
    <row r="609" spans="2:5" ht="19.5" customHeight="1">
      <c r="B609" s="123"/>
      <c r="C609" s="123"/>
      <c r="D609" s="124"/>
      <c r="E609" s="123"/>
    </row>
    <row r="610" spans="2:5" ht="19.5" customHeight="1">
      <c r="B610" s="123"/>
      <c r="C610" s="123"/>
      <c r="D610" s="124"/>
      <c r="E610" s="123"/>
    </row>
    <row r="611" spans="2:5" ht="19.5" customHeight="1">
      <c r="B611" s="123"/>
      <c r="C611" s="123"/>
      <c r="D611" s="124"/>
      <c r="E611" s="123"/>
    </row>
    <row r="612" spans="2:5" ht="19.5" customHeight="1">
      <c r="B612" s="123"/>
      <c r="C612" s="123"/>
      <c r="D612" s="124"/>
      <c r="E612" s="123"/>
    </row>
    <row r="613" spans="2:5" ht="19.5" customHeight="1">
      <c r="B613" s="123"/>
      <c r="C613" s="123"/>
      <c r="D613" s="124"/>
      <c r="E613" s="123"/>
    </row>
    <row r="614" spans="2:5" ht="19.5" customHeight="1">
      <c r="B614" s="123"/>
      <c r="C614" s="123"/>
      <c r="D614" s="124"/>
      <c r="E614" s="123"/>
    </row>
    <row r="615" spans="2:5" ht="19.5" customHeight="1">
      <c r="B615" s="123"/>
      <c r="C615" s="123"/>
      <c r="D615" s="124"/>
      <c r="E615" s="123"/>
    </row>
    <row r="616" spans="2:5" ht="19.5" customHeight="1">
      <c r="B616" s="123"/>
      <c r="C616" s="123"/>
      <c r="D616" s="124"/>
      <c r="E616" s="123"/>
    </row>
    <row r="617" spans="2:5" ht="19.5" customHeight="1">
      <c r="B617" s="123"/>
      <c r="C617" s="123"/>
      <c r="D617" s="124"/>
      <c r="E617" s="123"/>
    </row>
    <row r="618" spans="2:5" ht="19.5" customHeight="1">
      <c r="B618" s="123"/>
      <c r="C618" s="123"/>
      <c r="D618" s="124"/>
      <c r="E618" s="123"/>
    </row>
    <row r="619" spans="2:5" ht="19.5" customHeight="1">
      <c r="B619" s="123"/>
      <c r="C619" s="123"/>
      <c r="D619" s="124"/>
      <c r="E619" s="123"/>
    </row>
    <row r="620" spans="2:5" ht="19.5" customHeight="1">
      <c r="B620" s="123"/>
      <c r="C620" s="123"/>
      <c r="D620" s="124"/>
      <c r="E620" s="123"/>
    </row>
    <row r="621" spans="2:5" ht="19.5" customHeight="1">
      <c r="B621" s="123"/>
      <c r="C621" s="123"/>
      <c r="D621" s="124"/>
      <c r="E621" s="123"/>
    </row>
    <row r="622" spans="2:5" ht="19.5" customHeight="1">
      <c r="B622" s="123"/>
      <c r="C622" s="123"/>
      <c r="D622" s="124"/>
      <c r="E622" s="123"/>
    </row>
    <row r="623" spans="2:5" ht="19.5" customHeight="1">
      <c r="B623" s="123"/>
      <c r="C623" s="123"/>
      <c r="D623" s="124"/>
      <c r="E623" s="123"/>
    </row>
    <row r="624" spans="2:5" ht="19.5" customHeight="1">
      <c r="B624" s="123"/>
      <c r="C624" s="123"/>
      <c r="D624" s="124"/>
      <c r="E624" s="123"/>
    </row>
    <row r="625" spans="2:5" ht="19.5" customHeight="1">
      <c r="B625" s="123"/>
      <c r="C625" s="123"/>
      <c r="D625" s="124"/>
      <c r="E625" s="123"/>
    </row>
    <row r="626" spans="2:5" ht="19.5" customHeight="1">
      <c r="B626" s="123"/>
      <c r="C626" s="123"/>
      <c r="D626" s="124"/>
      <c r="E626" s="123"/>
    </row>
    <row r="627" spans="2:5" ht="19.5" customHeight="1">
      <c r="B627" s="123"/>
      <c r="C627" s="123"/>
      <c r="D627" s="124"/>
      <c r="E627" s="123"/>
    </row>
    <row r="628" spans="2:5" ht="19.5" customHeight="1">
      <c r="B628" s="123"/>
      <c r="C628" s="123"/>
      <c r="D628" s="124"/>
      <c r="E628" s="123"/>
    </row>
    <row r="629" spans="2:5" ht="19.5" customHeight="1">
      <c r="B629" s="123"/>
      <c r="C629" s="123"/>
      <c r="D629" s="124"/>
      <c r="E629" s="123"/>
    </row>
    <row r="630" spans="2:5" ht="19.5" customHeight="1">
      <c r="B630" s="123"/>
      <c r="C630" s="123"/>
      <c r="D630" s="124"/>
      <c r="E630" s="123"/>
    </row>
    <row r="631" spans="2:5" ht="19.5" customHeight="1">
      <c r="B631" s="123"/>
      <c r="C631" s="123"/>
      <c r="D631" s="124"/>
      <c r="E631" s="123"/>
    </row>
    <row r="632" spans="2:5" ht="19.5" customHeight="1">
      <c r="B632" s="123"/>
      <c r="C632" s="123"/>
      <c r="D632" s="124"/>
      <c r="E632" s="123"/>
    </row>
    <row r="633" spans="2:5" ht="19.5" customHeight="1">
      <c r="B633" s="123"/>
      <c r="C633" s="123"/>
      <c r="D633" s="124"/>
      <c r="E633" s="123"/>
    </row>
    <row r="634" spans="2:5" ht="19.5" customHeight="1">
      <c r="B634" s="123"/>
      <c r="C634" s="123"/>
      <c r="D634" s="124"/>
      <c r="E634" s="123"/>
    </row>
    <row r="635" spans="2:5" ht="19.5" customHeight="1">
      <c r="B635" s="123"/>
      <c r="C635" s="123"/>
      <c r="D635" s="124"/>
      <c r="E635" s="123"/>
    </row>
    <row r="636" spans="2:5" ht="19.5" customHeight="1">
      <c r="B636" s="123"/>
      <c r="C636" s="123"/>
      <c r="D636" s="124"/>
      <c r="E636" s="123"/>
    </row>
    <row r="637" spans="2:5" ht="19.5" customHeight="1">
      <c r="B637" s="123"/>
      <c r="C637" s="123"/>
      <c r="D637" s="124"/>
      <c r="E637" s="123"/>
    </row>
    <row r="638" spans="2:5" ht="19.5" customHeight="1">
      <c r="B638" s="123"/>
      <c r="C638" s="123"/>
      <c r="D638" s="124"/>
      <c r="E638" s="123"/>
    </row>
    <row r="639" spans="2:5" ht="19.5" customHeight="1">
      <c r="B639" s="123"/>
      <c r="C639" s="123"/>
      <c r="D639" s="124"/>
      <c r="E639" s="123"/>
    </row>
    <row r="640" spans="2:5" ht="19.5" customHeight="1">
      <c r="B640" s="123"/>
      <c r="C640" s="123"/>
      <c r="D640" s="124"/>
      <c r="E640" s="123"/>
    </row>
    <row r="641" spans="2:5" ht="19.5" customHeight="1">
      <c r="B641" s="123"/>
      <c r="C641" s="123"/>
      <c r="D641" s="124"/>
      <c r="E641" s="123"/>
    </row>
    <row r="642" spans="2:5" ht="19.5" customHeight="1">
      <c r="B642" s="123"/>
      <c r="C642" s="123"/>
      <c r="D642" s="124"/>
      <c r="E642" s="123"/>
    </row>
    <row r="643" spans="2:5" ht="19.5" customHeight="1">
      <c r="B643" s="123"/>
      <c r="C643" s="123"/>
      <c r="D643" s="124"/>
      <c r="E643" s="123"/>
    </row>
    <row r="644" spans="2:5" ht="19.5" customHeight="1">
      <c r="B644" s="123"/>
      <c r="C644" s="123"/>
      <c r="D644" s="124"/>
      <c r="E644" s="123"/>
    </row>
    <row r="645" spans="2:5" ht="19.5" customHeight="1">
      <c r="B645" s="123"/>
      <c r="C645" s="123"/>
      <c r="D645" s="124"/>
      <c r="E645" s="123"/>
    </row>
    <row r="646" spans="2:5" ht="19.5" customHeight="1">
      <c r="B646" s="123"/>
      <c r="C646" s="123"/>
      <c r="D646" s="124"/>
      <c r="E646" s="123"/>
    </row>
    <row r="647" spans="2:5" ht="19.5" customHeight="1">
      <c r="B647" s="123"/>
      <c r="C647" s="123"/>
      <c r="D647" s="124"/>
      <c r="E647" s="123"/>
    </row>
    <row r="648" spans="2:5" ht="19.5" customHeight="1">
      <c r="B648" s="123"/>
      <c r="C648" s="123"/>
      <c r="D648" s="124"/>
      <c r="E648" s="123"/>
    </row>
    <row r="649" spans="2:5" ht="19.5" customHeight="1">
      <c r="B649" s="123"/>
      <c r="C649" s="123"/>
      <c r="D649" s="124"/>
      <c r="E649" s="123"/>
    </row>
    <row r="650" spans="2:5" ht="19.5" customHeight="1">
      <c r="B650" s="123"/>
      <c r="C650" s="123"/>
      <c r="D650" s="124"/>
      <c r="E650" s="123"/>
    </row>
    <row r="651" spans="2:5" ht="19.5" customHeight="1">
      <c r="B651" s="123"/>
      <c r="C651" s="123"/>
      <c r="D651" s="124"/>
      <c r="E651" s="123"/>
    </row>
    <row r="652" spans="2:5" ht="19.5" customHeight="1">
      <c r="B652" s="123"/>
      <c r="C652" s="123"/>
      <c r="D652" s="124"/>
      <c r="E652" s="123"/>
    </row>
    <row r="653" spans="2:5" ht="19.5" customHeight="1">
      <c r="B653" s="123"/>
      <c r="C653" s="123"/>
      <c r="D653" s="124"/>
      <c r="E653" s="123"/>
    </row>
    <row r="654" spans="2:5" ht="19.5" customHeight="1">
      <c r="B654" s="123"/>
      <c r="C654" s="123"/>
      <c r="D654" s="124"/>
      <c r="E654" s="123"/>
    </row>
    <row r="655" spans="2:5" ht="19.5" customHeight="1">
      <c r="B655" s="123"/>
      <c r="C655" s="123"/>
      <c r="D655" s="124"/>
      <c r="E655" s="123"/>
    </row>
    <row r="656" spans="2:5" ht="19.5" customHeight="1">
      <c r="B656" s="123"/>
      <c r="C656" s="123"/>
      <c r="D656" s="124"/>
      <c r="E656" s="123"/>
    </row>
    <row r="657" spans="2:5" ht="19.5" customHeight="1">
      <c r="B657" s="123"/>
      <c r="C657" s="123"/>
      <c r="D657" s="124"/>
      <c r="E657" s="123"/>
    </row>
    <row r="658" spans="2:5" ht="19.5" customHeight="1">
      <c r="B658" s="123"/>
      <c r="C658" s="123"/>
      <c r="D658" s="124"/>
      <c r="E658" s="123"/>
    </row>
    <row r="659" spans="2:5" ht="19.5" customHeight="1">
      <c r="B659" s="123"/>
      <c r="C659" s="123"/>
      <c r="D659" s="124"/>
      <c r="E659" s="123"/>
    </row>
    <row r="660" spans="2:5" ht="19.5" customHeight="1">
      <c r="B660" s="123"/>
      <c r="C660" s="123"/>
      <c r="D660" s="124"/>
      <c r="E660" s="123"/>
    </row>
    <row r="661" spans="2:5" ht="19.5" customHeight="1">
      <c r="B661" s="123"/>
      <c r="C661" s="123"/>
      <c r="D661" s="124"/>
      <c r="E661" s="123"/>
    </row>
    <row r="662" spans="2:5" ht="19.5" customHeight="1">
      <c r="B662" s="123"/>
      <c r="C662" s="123"/>
      <c r="D662" s="124"/>
      <c r="E662" s="123"/>
    </row>
    <row r="663" spans="2:5" ht="19.5" customHeight="1">
      <c r="B663" s="123"/>
      <c r="C663" s="123"/>
      <c r="D663" s="124"/>
      <c r="E663" s="123"/>
    </row>
    <row r="664" spans="2:5" ht="19.5" customHeight="1">
      <c r="B664" s="123"/>
      <c r="C664" s="123"/>
      <c r="D664" s="124"/>
      <c r="E664" s="123"/>
    </row>
    <row r="665" spans="2:5" ht="19.5" customHeight="1">
      <c r="B665" s="123"/>
      <c r="C665" s="123"/>
      <c r="D665" s="124"/>
      <c r="E665" s="123"/>
    </row>
    <row r="666" spans="2:5" ht="19.5" customHeight="1">
      <c r="B666" s="123"/>
      <c r="C666" s="123"/>
      <c r="D666" s="124"/>
      <c r="E666" s="123"/>
    </row>
    <row r="667" spans="2:5" ht="19.5" customHeight="1">
      <c r="B667" s="123"/>
      <c r="C667" s="123"/>
      <c r="D667" s="124"/>
      <c r="E667" s="123"/>
    </row>
    <row r="668" spans="2:5" ht="19.5" customHeight="1">
      <c r="B668" s="123"/>
      <c r="C668" s="123"/>
      <c r="D668" s="124"/>
      <c r="E668" s="123"/>
    </row>
    <row r="669" spans="2:5" ht="19.5" customHeight="1">
      <c r="B669" s="123"/>
      <c r="C669" s="123"/>
      <c r="D669" s="124"/>
      <c r="E669" s="123"/>
    </row>
    <row r="670" spans="2:5" ht="19.5" customHeight="1">
      <c r="B670" s="123"/>
      <c r="C670" s="123"/>
      <c r="D670" s="124"/>
      <c r="E670" s="123"/>
    </row>
    <row r="671" spans="2:5" ht="19.5" customHeight="1">
      <c r="B671" s="123"/>
      <c r="C671" s="123"/>
      <c r="D671" s="124"/>
      <c r="E671" s="123"/>
    </row>
    <row r="672" spans="2:5" ht="19.5" customHeight="1">
      <c r="B672" s="123"/>
      <c r="C672" s="123"/>
      <c r="D672" s="124"/>
      <c r="E672" s="123"/>
    </row>
    <row r="673" spans="2:5" ht="19.5" customHeight="1">
      <c r="B673" s="123"/>
      <c r="C673" s="123"/>
      <c r="D673" s="124"/>
      <c r="E673" s="123"/>
    </row>
    <row r="674" spans="2:5" ht="19.5" customHeight="1">
      <c r="B674" s="123"/>
      <c r="C674" s="123"/>
      <c r="D674" s="124"/>
      <c r="E674" s="123"/>
    </row>
    <row r="675" spans="2:5" ht="19.5" customHeight="1">
      <c r="B675" s="123"/>
      <c r="C675" s="123"/>
      <c r="D675" s="124"/>
      <c r="E675" s="123"/>
    </row>
    <row r="676" spans="2:5" ht="19.5" customHeight="1">
      <c r="B676" s="123"/>
      <c r="C676" s="123"/>
      <c r="D676" s="124"/>
      <c r="E676" s="123"/>
    </row>
    <row r="677" spans="2:5" ht="19.5" customHeight="1">
      <c r="B677" s="123"/>
      <c r="C677" s="123"/>
      <c r="D677" s="124"/>
      <c r="E677" s="123"/>
    </row>
    <row r="678" spans="2:5" ht="19.5" customHeight="1">
      <c r="B678" s="123"/>
      <c r="C678" s="123"/>
      <c r="D678" s="124"/>
      <c r="E678" s="123"/>
    </row>
    <row r="679" spans="2:5" ht="19.5" customHeight="1">
      <c r="B679" s="123"/>
      <c r="C679" s="123"/>
      <c r="D679" s="124"/>
      <c r="E679" s="123"/>
    </row>
    <row r="680" spans="2:5" ht="19.5" customHeight="1">
      <c r="B680" s="123"/>
      <c r="C680" s="123"/>
      <c r="D680" s="124"/>
      <c r="E680" s="123"/>
    </row>
    <row r="681" spans="2:5" ht="19.5" customHeight="1">
      <c r="B681" s="123"/>
      <c r="C681" s="123"/>
      <c r="D681" s="124"/>
      <c r="E681" s="123"/>
    </row>
    <row r="682" spans="2:5" ht="19.5" customHeight="1">
      <c r="B682" s="123"/>
      <c r="C682" s="123"/>
      <c r="D682" s="124"/>
      <c r="E682" s="123"/>
    </row>
    <row r="683" spans="2:5" ht="19.5" customHeight="1">
      <c r="B683" s="123"/>
      <c r="C683" s="123"/>
      <c r="D683" s="124"/>
      <c r="E683" s="123"/>
    </row>
    <row r="684" spans="2:5" ht="19.5" customHeight="1">
      <c r="B684" s="123"/>
      <c r="C684" s="123"/>
      <c r="D684" s="124"/>
      <c r="E684" s="123"/>
    </row>
    <row r="685" spans="2:5" ht="19.5" customHeight="1">
      <c r="B685" s="123"/>
      <c r="C685" s="123"/>
      <c r="D685" s="124"/>
      <c r="E685" s="123"/>
    </row>
    <row r="686" spans="2:5" ht="19.5" customHeight="1">
      <c r="B686" s="123"/>
      <c r="C686" s="123"/>
      <c r="D686" s="124"/>
      <c r="E686" s="123"/>
    </row>
    <row r="687" spans="2:5" ht="19.5" customHeight="1">
      <c r="B687" s="123"/>
      <c r="C687" s="123"/>
      <c r="D687" s="122"/>
      <c r="E687" s="123"/>
    </row>
    <row r="688" spans="2:5" ht="19.5" customHeight="1">
      <c r="D688" s="122"/>
    </row>
    <row r="689" spans="4:4" ht="19.5" customHeight="1">
      <c r="D689" s="122"/>
    </row>
    <row r="690" spans="4:4" ht="19.5" customHeight="1">
      <c r="D690" s="122"/>
    </row>
    <row r="691" spans="4:4" ht="19.5" customHeight="1">
      <c r="D691" s="122"/>
    </row>
    <row r="692" spans="4:4" ht="19.5" customHeight="1">
      <c r="D692" s="122"/>
    </row>
    <row r="693" spans="4:4" ht="19.5" customHeight="1">
      <c r="D693" s="122"/>
    </row>
    <row r="694" spans="4:4" ht="19.5" customHeight="1">
      <c r="D694" s="122"/>
    </row>
    <row r="695" spans="4:4" ht="19.5" customHeight="1">
      <c r="D695" s="122"/>
    </row>
    <row r="696" spans="4:4" ht="19.5" customHeight="1">
      <c r="D696" s="122"/>
    </row>
    <row r="697" spans="4:4" ht="19.5" customHeight="1">
      <c r="D697" s="122"/>
    </row>
    <row r="698" spans="4:4" ht="19.5" customHeight="1">
      <c r="D698" s="122"/>
    </row>
    <row r="699" spans="4:4" ht="19.5" customHeight="1">
      <c r="D699" s="122"/>
    </row>
    <row r="700" spans="4:4" ht="19.5" customHeight="1">
      <c r="D700" s="122"/>
    </row>
    <row r="701" spans="4:4" ht="19.5" customHeight="1">
      <c r="D701" s="122"/>
    </row>
    <row r="702" spans="4:4" ht="19.5" customHeight="1">
      <c r="D702" s="122"/>
    </row>
    <row r="703" spans="4:4" ht="19.5" customHeight="1">
      <c r="D703" s="122"/>
    </row>
    <row r="704" spans="4:4" ht="19.5" customHeight="1">
      <c r="D704" s="122"/>
    </row>
    <row r="705" spans="4:4" ht="19.5" customHeight="1">
      <c r="D705" s="122"/>
    </row>
    <row r="706" spans="4:4" ht="19.5" customHeight="1">
      <c r="D706" s="122"/>
    </row>
    <row r="707" spans="4:4" ht="19.5" customHeight="1">
      <c r="D707" s="122"/>
    </row>
    <row r="708" spans="4:4" ht="19.5" customHeight="1">
      <c r="D708" s="122"/>
    </row>
    <row r="709" spans="4:4" ht="19.5" customHeight="1">
      <c r="D709" s="122"/>
    </row>
    <row r="710" spans="4:4" ht="19.5" customHeight="1">
      <c r="D710" s="122"/>
    </row>
    <row r="711" spans="4:4" ht="19.5" customHeight="1">
      <c r="D711" s="122"/>
    </row>
    <row r="712" spans="4:4" ht="19.5" customHeight="1">
      <c r="D712" s="122"/>
    </row>
  </sheetData>
  <mergeCells count="5">
    <mergeCell ref="B9:B10"/>
    <mergeCell ref="B2:D2"/>
    <mergeCell ref="E2:F2"/>
    <mergeCell ref="B1:F1"/>
    <mergeCell ref="B3:F3"/>
  </mergeCells>
  <pageMargins left="0.5" right="0.5" top="0.5" bottom="0.5" header="0" footer="0"/>
  <pageSetup scale="55" fitToWidth="2" fitToHeight="0" orientation="portrait" r:id="rId1"/>
  <headerFooter>
    <oddHeader>&amp;L&amp;"+,Regular"&amp;16&amp;K04+035Customer&amp;"-,Regular"&amp;K01+000 Contacts</oddHeader>
    <oddFooter>Page &amp;P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N31" sqref="N31"/>
    </sheetView>
  </sheetViews>
  <sheetFormatPr baseColWidth="10" defaultColWidth="14.44140625" defaultRowHeight="15" customHeight="1"/>
  <cols>
    <col min="1" max="1" width="15.6640625" customWidth="1"/>
    <col min="2" max="2" width="14.6640625" customWidth="1"/>
    <col min="3" max="4" width="16.6640625" customWidth="1"/>
    <col min="5" max="5" width="14.6640625" customWidth="1"/>
    <col min="6" max="6" width="9.6640625" customWidth="1"/>
    <col min="7" max="7" width="11.6640625" customWidth="1"/>
    <col min="8" max="13" width="12.6640625" customWidth="1"/>
    <col min="14" max="15" width="10.6640625" customWidth="1"/>
    <col min="16" max="26" width="11.44140625" customWidth="1"/>
  </cols>
  <sheetData>
    <row r="1" spans="1:26" ht="14.4">
      <c r="A1" s="1"/>
      <c r="B1" s="55" t="s">
        <v>67</v>
      </c>
      <c r="C1" s="55"/>
      <c r="D1" s="55"/>
      <c r="E1" s="1"/>
      <c r="F1" s="1"/>
      <c r="G1" s="1"/>
      <c r="H1" s="1"/>
      <c r="I1" s="1"/>
      <c r="J1" s="1"/>
      <c r="K1" s="1"/>
      <c r="L1" s="1"/>
      <c r="M1" s="1"/>
      <c r="N1" s="1"/>
      <c r="O1" s="1"/>
      <c r="P1" s="1"/>
      <c r="Q1" s="1"/>
      <c r="R1" s="1"/>
      <c r="S1" s="1"/>
      <c r="T1" s="1"/>
      <c r="U1" s="1"/>
      <c r="V1" s="1"/>
      <c r="W1" s="1"/>
      <c r="X1" s="1"/>
      <c r="Y1" s="1"/>
      <c r="Z1" s="1"/>
    </row>
    <row r="2" spans="1:26" ht="14.4">
      <c r="A2" s="1"/>
      <c r="B2" s="1"/>
      <c r="C2" s="1"/>
      <c r="D2" s="1"/>
      <c r="E2" s="1"/>
      <c r="F2" s="1"/>
      <c r="G2" s="56" t="s">
        <v>68</v>
      </c>
      <c r="H2" s="57" t="s">
        <v>69</v>
      </c>
      <c r="I2" s="58" t="s">
        <v>70</v>
      </c>
      <c r="J2" s="59" t="s">
        <v>71</v>
      </c>
      <c r="K2" s="60" t="s">
        <v>72</v>
      </c>
      <c r="L2" s="59" t="s">
        <v>73</v>
      </c>
      <c r="M2" s="61" t="s">
        <v>74</v>
      </c>
      <c r="N2" s="1"/>
      <c r="O2" s="1"/>
      <c r="P2" s="1"/>
      <c r="Q2" s="1"/>
      <c r="R2" s="1"/>
      <c r="S2" s="1"/>
      <c r="T2" s="1"/>
      <c r="U2" s="1"/>
      <c r="V2" s="1"/>
      <c r="W2" s="1"/>
      <c r="X2" s="1"/>
      <c r="Y2" s="1"/>
      <c r="Z2" s="1"/>
    </row>
    <row r="3" spans="1:26" ht="14.4">
      <c r="A3" s="1"/>
      <c r="B3" s="62" t="s">
        <v>75</v>
      </c>
      <c r="C3" s="219" t="s">
        <v>76</v>
      </c>
      <c r="D3" s="218"/>
      <c r="E3" s="63" t="s">
        <v>77</v>
      </c>
      <c r="F3" s="64" t="s">
        <v>78</v>
      </c>
      <c r="G3" s="65" t="s">
        <v>43</v>
      </c>
      <c r="H3" s="65" t="s">
        <v>43</v>
      </c>
      <c r="I3" s="65" t="s">
        <v>43</v>
      </c>
      <c r="J3" s="65" t="s">
        <v>43</v>
      </c>
      <c r="K3" s="65" t="s">
        <v>43</v>
      </c>
      <c r="L3" s="65" t="s">
        <v>43</v>
      </c>
      <c r="M3" s="66" t="s">
        <v>43</v>
      </c>
      <c r="N3" s="1"/>
      <c r="O3" s="1"/>
      <c r="P3" s="1"/>
      <c r="Q3" s="1"/>
      <c r="R3" s="1"/>
      <c r="S3" s="1"/>
      <c r="T3" s="1"/>
      <c r="U3" s="1"/>
      <c r="V3" s="1"/>
      <c r="W3" s="1"/>
      <c r="X3" s="1"/>
      <c r="Y3" s="1"/>
      <c r="Z3" s="1"/>
    </row>
    <row r="4" spans="1:26" ht="14.4">
      <c r="A4" s="67" t="s">
        <v>79</v>
      </c>
      <c r="B4" s="68">
        <v>828116</v>
      </c>
      <c r="C4" s="69" t="s">
        <v>80</v>
      </c>
      <c r="D4" s="70"/>
      <c r="E4" s="71"/>
      <c r="F4" s="72"/>
      <c r="G4" s="73"/>
      <c r="H4" s="73"/>
      <c r="I4" s="73"/>
      <c r="J4" s="73"/>
      <c r="K4" s="74"/>
      <c r="L4" s="74"/>
      <c r="M4" s="74"/>
      <c r="N4" s="1"/>
      <c r="O4" s="1"/>
      <c r="P4" s="1"/>
      <c r="Q4" s="1"/>
      <c r="R4" s="1"/>
      <c r="S4" s="1"/>
      <c r="T4" s="1"/>
      <c r="U4" s="1"/>
      <c r="V4" s="1"/>
      <c r="W4" s="1"/>
      <c r="X4" s="1"/>
      <c r="Y4" s="1"/>
      <c r="Z4" s="1"/>
    </row>
    <row r="5" spans="1:26" ht="14.4">
      <c r="A5" s="67" t="s">
        <v>81</v>
      </c>
      <c r="B5" s="75">
        <f>ROUND(B4*1.4,0)</f>
        <v>1159362</v>
      </c>
      <c r="C5" s="217" t="s">
        <v>82</v>
      </c>
      <c r="D5" s="218"/>
      <c r="E5" s="76">
        <v>8.5000000000000006E-2</v>
      </c>
      <c r="F5" s="77">
        <v>0.04</v>
      </c>
      <c r="G5" s="78">
        <f>($B$4*E5)</f>
        <v>70389.86</v>
      </c>
      <c r="H5" s="78">
        <f>($B$5*E5)</f>
        <v>98545.77</v>
      </c>
      <c r="I5" s="78">
        <f>$B$6*E5</f>
        <v>175974.65000000002</v>
      </c>
      <c r="J5" s="78">
        <f>$B$7*E5</f>
        <v>126701.74800000001</v>
      </c>
      <c r="K5" s="78">
        <f>$B$8*E5</f>
        <v>126701.74800000001</v>
      </c>
      <c r="L5" s="78">
        <f>$B$9*E5</f>
        <v>140779.72</v>
      </c>
      <c r="M5" s="79">
        <f>$B$10*E5</f>
        <v>112623.77600000001</v>
      </c>
      <c r="N5" s="1"/>
      <c r="O5" s="1"/>
      <c r="P5" s="1"/>
      <c r="Q5" s="1"/>
      <c r="R5" s="1"/>
      <c r="S5" s="1"/>
      <c r="T5" s="1"/>
      <c r="U5" s="1"/>
      <c r="V5" s="1"/>
      <c r="W5" s="1"/>
      <c r="X5" s="1"/>
      <c r="Y5" s="1"/>
      <c r="Z5" s="1"/>
    </row>
    <row r="6" spans="1:26" ht="14.4">
      <c r="A6" s="67" t="s">
        <v>83</v>
      </c>
      <c r="B6" s="80">
        <f>B4*2.5</f>
        <v>2070290</v>
      </c>
      <c r="C6" s="217" t="s">
        <v>84</v>
      </c>
      <c r="D6" s="218"/>
      <c r="E6" s="81">
        <v>0.12</v>
      </c>
      <c r="F6" s="82">
        <v>0.04</v>
      </c>
      <c r="G6" s="78">
        <f>($B$4*E6)</f>
        <v>99373.92</v>
      </c>
      <c r="H6" s="78">
        <f>($B$5*E6)</f>
        <v>139123.44</v>
      </c>
      <c r="I6" s="78">
        <f>$B$6*E6</f>
        <v>248434.8</v>
      </c>
      <c r="J6" s="78">
        <f>$B$7*E6</f>
        <v>178873.05600000001</v>
      </c>
      <c r="K6" s="78">
        <f>$B$8*E6</f>
        <v>178873.05600000001</v>
      </c>
      <c r="L6" s="78">
        <f>$B$9*E6</f>
        <v>198747.84</v>
      </c>
      <c r="M6" s="83">
        <f>$B$10*E6</f>
        <v>158998.272</v>
      </c>
      <c r="N6" s="1"/>
      <c r="O6" s="1"/>
      <c r="P6" s="1"/>
      <c r="Q6" s="1"/>
      <c r="R6" s="1"/>
      <c r="S6" s="1"/>
      <c r="T6" s="1"/>
      <c r="U6" s="1"/>
      <c r="V6" s="1"/>
      <c r="W6" s="1"/>
      <c r="X6" s="1"/>
      <c r="Y6" s="1"/>
      <c r="Z6" s="1"/>
    </row>
    <row r="7" spans="1:26" ht="14.4">
      <c r="A7" s="67" t="s">
        <v>85</v>
      </c>
      <c r="B7" s="84">
        <f>B4*1.8</f>
        <v>1490608.8</v>
      </c>
      <c r="C7" s="217" t="s">
        <v>86</v>
      </c>
      <c r="D7" s="218"/>
      <c r="E7" s="81">
        <v>6.9599999999999995E-2</v>
      </c>
      <c r="F7" s="82"/>
      <c r="G7" s="78">
        <f>($B$4*E7)</f>
        <v>57636.873599999999</v>
      </c>
      <c r="H7" s="78">
        <f>($B$5*E7)</f>
        <v>80691.595199999996</v>
      </c>
      <c r="I7" s="78">
        <f>$B$6*E7</f>
        <v>144092.18399999998</v>
      </c>
      <c r="J7" s="78">
        <f>$B$7*E7</f>
        <v>103746.37247999999</v>
      </c>
      <c r="K7" s="78">
        <f>$B$8*E7</f>
        <v>103746.37247999999</v>
      </c>
      <c r="L7" s="78">
        <f>$B$9*E7</f>
        <v>115273.7472</v>
      </c>
      <c r="M7" s="83">
        <f>$B$10*E7</f>
        <v>92218.997759999998</v>
      </c>
      <c r="N7" s="1"/>
      <c r="O7" s="1"/>
      <c r="P7" s="1"/>
      <c r="Q7" s="1"/>
      <c r="R7" s="1"/>
      <c r="S7" s="1"/>
      <c r="T7" s="1"/>
      <c r="U7" s="1"/>
      <c r="V7" s="1"/>
      <c r="W7" s="1"/>
      <c r="X7" s="1"/>
      <c r="Y7" s="1"/>
      <c r="Z7" s="1"/>
    </row>
    <row r="8" spans="1:26" ht="14.4">
      <c r="A8" s="67" t="s">
        <v>87</v>
      </c>
      <c r="B8" s="85">
        <f>B4*1.8</f>
        <v>1490608.8</v>
      </c>
      <c r="C8" s="217" t="s">
        <v>88</v>
      </c>
      <c r="D8" s="218"/>
      <c r="E8" s="86">
        <v>0.04</v>
      </c>
      <c r="F8" s="82"/>
      <c r="G8" s="78">
        <f>($B$4*E8)</f>
        <v>33124.639999999999</v>
      </c>
      <c r="H8" s="78">
        <f>($B$5*E8)</f>
        <v>46374.48</v>
      </c>
      <c r="I8" s="78">
        <f>$B$6*E8</f>
        <v>82811.600000000006</v>
      </c>
      <c r="J8" s="78">
        <f>$B$7*E8</f>
        <v>59624.352000000006</v>
      </c>
      <c r="K8" s="78">
        <f>$B$8*E8</f>
        <v>59624.352000000006</v>
      </c>
      <c r="L8" s="78">
        <f>$B$9*E8</f>
        <v>66249.279999999999</v>
      </c>
      <c r="M8" s="83">
        <f>$B$10*E8</f>
        <v>52999.424000000006</v>
      </c>
      <c r="N8" s="1"/>
      <c r="O8" s="1"/>
      <c r="P8" s="1"/>
      <c r="Q8" s="1"/>
      <c r="R8" s="1"/>
      <c r="S8" s="1"/>
      <c r="T8" s="1"/>
      <c r="U8" s="1"/>
      <c r="V8" s="1"/>
      <c r="W8" s="1"/>
      <c r="X8" s="1"/>
      <c r="Y8" s="1"/>
      <c r="Z8" s="1"/>
    </row>
    <row r="9" spans="1:26" ht="14.4">
      <c r="A9" s="67" t="s">
        <v>89</v>
      </c>
      <c r="B9" s="87">
        <f>B4*2</f>
        <v>1656232</v>
      </c>
      <c r="C9" s="69" t="s">
        <v>90</v>
      </c>
      <c r="D9" s="69"/>
      <c r="E9" s="71"/>
      <c r="F9" s="72"/>
      <c r="G9" s="73"/>
      <c r="H9" s="73"/>
      <c r="I9" s="73"/>
      <c r="J9" s="73"/>
      <c r="K9" s="74"/>
      <c r="L9" s="74"/>
      <c r="M9" s="74"/>
      <c r="N9" s="1"/>
      <c r="O9" s="1"/>
      <c r="P9" s="1"/>
      <c r="Q9" s="1"/>
      <c r="R9" s="1"/>
      <c r="S9" s="1"/>
      <c r="T9" s="1"/>
      <c r="U9" s="1"/>
      <c r="V9" s="1"/>
      <c r="W9" s="1"/>
      <c r="X9" s="1"/>
      <c r="Y9" s="1"/>
      <c r="Z9" s="1"/>
    </row>
    <row r="10" spans="1:26" ht="14.4">
      <c r="A10" s="88" t="s">
        <v>91</v>
      </c>
      <c r="B10" s="89">
        <f>B4*1.6</f>
        <v>1324985.6000000001</v>
      </c>
      <c r="C10" s="217" t="s">
        <v>92</v>
      </c>
      <c r="D10" s="218"/>
      <c r="E10" s="86">
        <f>30/360</f>
        <v>8.3333333333333329E-2</v>
      </c>
      <c r="F10" s="82"/>
      <c r="G10" s="90">
        <f>($B$4+B11)*E10</f>
        <v>77095.666666666657</v>
      </c>
      <c r="H10" s="90">
        <f>($B$5+B11)*E10</f>
        <v>104699.5</v>
      </c>
      <c r="I10" s="90">
        <f>($B$6+B11)*E10</f>
        <v>180610.16666666666</v>
      </c>
      <c r="J10" s="90">
        <f>($B$7+B11)*E10</f>
        <v>132303.4</v>
      </c>
      <c r="K10" s="90">
        <f>($B$8+B11)*E10</f>
        <v>132303.4</v>
      </c>
      <c r="L10" s="78">
        <f>$B$9*E10</f>
        <v>138019.33333333331</v>
      </c>
      <c r="M10" s="91">
        <f>($B$10+B11)*E10</f>
        <v>118501.46666666667</v>
      </c>
      <c r="N10" s="1"/>
      <c r="O10" s="1"/>
      <c r="P10" s="1"/>
      <c r="Q10" s="1"/>
      <c r="R10" s="1"/>
      <c r="S10" s="1"/>
      <c r="T10" s="1"/>
      <c r="U10" s="1"/>
      <c r="V10" s="1"/>
      <c r="W10" s="1"/>
      <c r="X10" s="1"/>
      <c r="Y10" s="1"/>
      <c r="Z10" s="1"/>
    </row>
    <row r="11" spans="1:26" ht="14.4">
      <c r="A11" s="92" t="s">
        <v>93</v>
      </c>
      <c r="B11" s="68">
        <v>97032</v>
      </c>
      <c r="C11" s="217" t="s">
        <v>94</v>
      </c>
      <c r="D11" s="218"/>
      <c r="E11" s="86">
        <f>15/360</f>
        <v>4.1666666666666664E-2</v>
      </c>
      <c r="F11" s="82"/>
      <c r="G11" s="78">
        <f>($B$4*E11)</f>
        <v>34504.833333333328</v>
      </c>
      <c r="H11" s="78">
        <f>($B$5*E11)</f>
        <v>48306.75</v>
      </c>
      <c r="I11" s="78">
        <f>($B$6*E11)</f>
        <v>86262.083333333328</v>
      </c>
      <c r="J11" s="78">
        <f>$B$7*E11</f>
        <v>62108.7</v>
      </c>
      <c r="K11" s="78">
        <f>$B$8*E11</f>
        <v>62108.7</v>
      </c>
      <c r="L11" s="78">
        <f>$B$9*E11</f>
        <v>69009.666666666657</v>
      </c>
      <c r="M11" s="83">
        <f>$B$10*E11</f>
        <v>55207.733333333337</v>
      </c>
      <c r="N11" s="1"/>
      <c r="O11" s="1"/>
      <c r="P11" s="1"/>
      <c r="Q11" s="1"/>
      <c r="R11" s="1"/>
      <c r="S11" s="1"/>
      <c r="T11" s="1"/>
      <c r="U11" s="1"/>
      <c r="V11" s="1"/>
      <c r="W11" s="1"/>
      <c r="X11" s="1"/>
      <c r="Y11" s="1"/>
      <c r="Z11" s="1"/>
    </row>
    <row r="12" spans="1:26" ht="14.4">
      <c r="A12" s="1"/>
      <c r="B12" s="1"/>
      <c r="C12" s="217" t="s">
        <v>95</v>
      </c>
      <c r="D12" s="218"/>
      <c r="E12" s="81">
        <f>36/360</f>
        <v>0.1</v>
      </c>
      <c r="F12" s="82"/>
      <c r="G12" s="90">
        <f>($B$4+B11)*E12</f>
        <v>92514.8</v>
      </c>
      <c r="H12" s="90">
        <f>($B$5+B11)*E12</f>
        <v>125639.40000000001</v>
      </c>
      <c r="I12" s="78">
        <f>($B$6)*E12</f>
        <v>207029</v>
      </c>
      <c r="J12" s="90">
        <f>($B$7+B11)*E12</f>
        <v>158764.08000000002</v>
      </c>
      <c r="K12" s="90">
        <f>($B$8+B11)*E12</f>
        <v>158764.08000000002</v>
      </c>
      <c r="L12" s="78">
        <f>$B$9*E12</f>
        <v>165623.20000000001</v>
      </c>
      <c r="M12" s="91">
        <f>($B$10+B11)*E12</f>
        <v>142201.76</v>
      </c>
      <c r="N12" s="1"/>
      <c r="O12" s="1"/>
      <c r="P12" s="1"/>
      <c r="Q12" s="1"/>
      <c r="R12" s="1"/>
      <c r="S12" s="1"/>
      <c r="T12" s="1"/>
      <c r="U12" s="1"/>
      <c r="V12" s="1"/>
      <c r="W12" s="1"/>
      <c r="X12" s="1"/>
      <c r="Y12" s="1"/>
      <c r="Z12" s="1"/>
    </row>
    <row r="13" spans="1:26" ht="14.4">
      <c r="A13" s="1"/>
      <c r="B13" s="1"/>
      <c r="C13" s="217" t="s">
        <v>96</v>
      </c>
      <c r="D13" s="218"/>
      <c r="E13" s="81">
        <v>1.2E-2</v>
      </c>
      <c r="F13" s="82"/>
      <c r="G13" s="90">
        <f>($B$4+B11)*E13</f>
        <v>11101.776</v>
      </c>
      <c r="H13" s="90">
        <f>($B$5+B11)*E13</f>
        <v>15076.728000000001</v>
      </c>
      <c r="I13" s="78">
        <f>($B$6)*E13</f>
        <v>24843.48</v>
      </c>
      <c r="J13" s="90">
        <f>($B$7+B11)*E13</f>
        <v>19051.689600000002</v>
      </c>
      <c r="K13" s="90">
        <f>($B$8+B11)*E13</f>
        <v>19051.689600000002</v>
      </c>
      <c r="L13" s="78">
        <f>$B$9*E13</f>
        <v>19874.784</v>
      </c>
      <c r="M13" s="91">
        <f>($B$10+B11)*E13</f>
        <v>17064.211200000002</v>
      </c>
      <c r="N13" s="1"/>
      <c r="O13" s="1"/>
      <c r="P13" s="1"/>
      <c r="Q13" s="1"/>
      <c r="R13" s="1"/>
      <c r="S13" s="1"/>
      <c r="T13" s="1"/>
      <c r="U13" s="1"/>
      <c r="V13" s="1"/>
      <c r="W13" s="1"/>
      <c r="X13" s="1"/>
      <c r="Y13" s="1"/>
      <c r="Z13" s="1"/>
    </row>
    <row r="14" spans="1:26" ht="14.4">
      <c r="A14" s="92" t="s">
        <v>97</v>
      </c>
      <c r="B14" s="93">
        <f>B4+B11</f>
        <v>925148</v>
      </c>
      <c r="C14" s="69" t="s">
        <v>98</v>
      </c>
      <c r="D14" s="70"/>
      <c r="E14" s="71"/>
      <c r="F14" s="72"/>
      <c r="G14" s="73"/>
      <c r="H14" s="73"/>
      <c r="I14" s="73"/>
      <c r="J14" s="73"/>
      <c r="K14" s="74"/>
      <c r="L14" s="74"/>
      <c r="M14" s="74"/>
      <c r="N14" s="1"/>
      <c r="O14" s="1"/>
      <c r="P14" s="1"/>
      <c r="Q14" s="1"/>
      <c r="R14" s="1"/>
      <c r="S14" s="1"/>
      <c r="T14" s="1"/>
      <c r="U14" s="1"/>
      <c r="V14" s="1"/>
      <c r="W14" s="1"/>
      <c r="X14" s="1"/>
      <c r="Y14" s="1"/>
      <c r="Z14" s="1"/>
    </row>
    <row r="15" spans="1:26" ht="15.75" customHeight="1">
      <c r="A15" s="1"/>
      <c r="B15" s="1"/>
      <c r="C15" s="217" t="s">
        <v>99</v>
      </c>
      <c r="D15" s="218"/>
      <c r="E15" s="81">
        <f>3%-3%</f>
        <v>0</v>
      </c>
      <c r="F15" s="82"/>
      <c r="G15" s="78">
        <f>($B$4*E15)</f>
        <v>0</v>
      </c>
      <c r="H15" s="78">
        <f>($B$5*E15)</f>
        <v>0</v>
      </c>
      <c r="I15" s="78">
        <f>$B$6*E15</f>
        <v>0</v>
      </c>
      <c r="J15" s="78">
        <f>$B$7*E15</f>
        <v>0</v>
      </c>
      <c r="K15" s="78">
        <f>$B$8*E15</f>
        <v>0</v>
      </c>
      <c r="L15" s="78">
        <f>$B$9*E15</f>
        <v>0</v>
      </c>
      <c r="M15" s="83">
        <f>$B$10*E15</f>
        <v>0</v>
      </c>
      <c r="N15" s="1"/>
      <c r="O15" s="1"/>
      <c r="P15" s="1"/>
      <c r="Q15" s="1"/>
      <c r="R15" s="1"/>
      <c r="S15" s="1"/>
      <c r="T15" s="1"/>
      <c r="U15" s="1"/>
      <c r="V15" s="1"/>
      <c r="W15" s="1"/>
      <c r="X15" s="1"/>
      <c r="Y15" s="1"/>
      <c r="Z15" s="1"/>
    </row>
    <row r="16" spans="1:26" ht="14.4">
      <c r="A16" s="1"/>
      <c r="B16" s="1"/>
      <c r="C16" s="217" t="s">
        <v>100</v>
      </c>
      <c r="D16" s="218"/>
      <c r="E16" s="81">
        <f>2%-2%</f>
        <v>0</v>
      </c>
      <c r="F16" s="82"/>
      <c r="G16" s="78">
        <f>($B$4*E16)</f>
        <v>0</v>
      </c>
      <c r="H16" s="78">
        <f>($B$5*E16)</f>
        <v>0</v>
      </c>
      <c r="I16" s="78">
        <f>$B$6*E16</f>
        <v>0</v>
      </c>
      <c r="J16" s="78">
        <f>$B$7*E16</f>
        <v>0</v>
      </c>
      <c r="K16" s="78">
        <f>$B$8*E16</f>
        <v>0</v>
      </c>
      <c r="L16" s="78">
        <f>$B$9*E16</f>
        <v>0</v>
      </c>
      <c r="M16" s="83">
        <f>$B$10*E16</f>
        <v>0</v>
      </c>
      <c r="N16" s="1"/>
      <c r="O16" s="1"/>
      <c r="P16" s="1"/>
      <c r="Q16" s="1"/>
      <c r="R16" s="1"/>
      <c r="S16" s="1"/>
      <c r="T16" s="1"/>
      <c r="U16" s="1"/>
      <c r="V16" s="1"/>
      <c r="W16" s="1"/>
      <c r="X16" s="1"/>
      <c r="Y16" s="1"/>
      <c r="Z16" s="1"/>
    </row>
    <row r="17" spans="1:26" ht="14.4">
      <c r="A17" s="1"/>
      <c r="B17" s="1"/>
      <c r="C17" s="217" t="s">
        <v>101</v>
      </c>
      <c r="D17" s="218"/>
      <c r="E17" s="81">
        <v>2.5000000000000001E-2</v>
      </c>
      <c r="F17" s="82"/>
      <c r="G17" s="78">
        <f>($B$4*E17)</f>
        <v>20702.900000000001</v>
      </c>
      <c r="H17" s="78">
        <f>($B$5*E17)</f>
        <v>28984.050000000003</v>
      </c>
      <c r="I17" s="78">
        <f>$B$6*E17</f>
        <v>51757.25</v>
      </c>
      <c r="J17" s="78">
        <f>$B$7*E17</f>
        <v>37265.22</v>
      </c>
      <c r="K17" s="78">
        <f>$B$8*E17</f>
        <v>37265.22</v>
      </c>
      <c r="L17" s="78">
        <f>$B$9*E17</f>
        <v>41405.800000000003</v>
      </c>
      <c r="M17" s="83">
        <f>$B$10*E17</f>
        <v>33124.640000000007</v>
      </c>
      <c r="N17" s="1"/>
      <c r="O17" s="1"/>
      <c r="P17" s="1"/>
      <c r="Q17" s="1"/>
      <c r="R17" s="1"/>
      <c r="S17" s="1"/>
      <c r="T17" s="1"/>
      <c r="U17" s="1"/>
      <c r="V17" s="1"/>
      <c r="W17" s="1"/>
      <c r="X17" s="1"/>
      <c r="Y17" s="1"/>
      <c r="Z17" s="1"/>
    </row>
    <row r="18" spans="1:26" ht="14.4">
      <c r="A18" s="1"/>
      <c r="B18" s="1"/>
      <c r="C18" s="69" t="s">
        <v>102</v>
      </c>
      <c r="D18" s="70"/>
      <c r="E18" s="71"/>
      <c r="F18" s="72"/>
      <c r="G18" s="73"/>
      <c r="H18" s="73"/>
      <c r="I18" s="73"/>
      <c r="J18" s="73"/>
      <c r="K18" s="74"/>
      <c r="L18" s="74"/>
      <c r="M18" s="74"/>
      <c r="N18" s="1"/>
      <c r="O18" s="1"/>
      <c r="P18" s="1"/>
      <c r="Q18" s="1"/>
      <c r="R18" s="1"/>
      <c r="S18" s="1"/>
      <c r="T18" s="1"/>
      <c r="U18" s="1"/>
      <c r="V18" s="1"/>
      <c r="W18" s="1"/>
      <c r="X18" s="1"/>
      <c r="Y18" s="1"/>
      <c r="Z18" s="1"/>
    </row>
    <row r="19" spans="1:26" ht="14.4">
      <c r="A19" s="1"/>
      <c r="B19" s="1"/>
      <c r="C19" s="217" t="s">
        <v>103</v>
      </c>
      <c r="D19" s="218"/>
      <c r="E19" s="81">
        <v>4.5999999999999999E-2</v>
      </c>
      <c r="F19" s="94"/>
      <c r="G19" s="78">
        <f>($B$4*E19)</f>
        <v>38093.336000000003</v>
      </c>
      <c r="H19" s="78">
        <f>($B$5*E19)</f>
        <v>53330.652000000002</v>
      </c>
      <c r="I19" s="78">
        <f>$B$6*E19</f>
        <v>95233.34</v>
      </c>
      <c r="J19" s="78">
        <f>$B$7*E19</f>
        <v>68568.004799999995</v>
      </c>
      <c r="K19" s="78">
        <f>$B$8*E19</f>
        <v>68568.004799999995</v>
      </c>
      <c r="L19" s="78">
        <f>$B$9*E19</f>
        <v>76186.672000000006</v>
      </c>
      <c r="M19" s="83">
        <f>$B$10*E19</f>
        <v>60949.337600000006</v>
      </c>
      <c r="N19" s="1"/>
      <c r="O19" s="1"/>
      <c r="P19" s="1"/>
      <c r="Q19" s="1"/>
      <c r="R19" s="1"/>
      <c r="S19" s="1"/>
      <c r="T19" s="1"/>
      <c r="U19" s="1"/>
      <c r="V19" s="1"/>
      <c r="W19" s="1"/>
      <c r="X19" s="1"/>
      <c r="Y19" s="1"/>
      <c r="Z19" s="1"/>
    </row>
    <row r="20" spans="1:26" ht="14.4">
      <c r="A20" s="1"/>
      <c r="B20" s="1"/>
      <c r="C20" s="69" t="s">
        <v>104</v>
      </c>
      <c r="D20" s="70"/>
      <c r="E20" s="71"/>
      <c r="F20" s="72"/>
      <c r="G20" s="73"/>
      <c r="H20" s="73"/>
      <c r="I20" s="73"/>
      <c r="J20" s="73"/>
      <c r="K20" s="74"/>
      <c r="L20" s="74"/>
      <c r="M20" s="74"/>
      <c r="N20" s="1"/>
      <c r="O20" s="1"/>
      <c r="P20" s="1"/>
      <c r="Q20" s="1"/>
      <c r="R20" s="1"/>
      <c r="S20" s="1"/>
      <c r="T20" s="1"/>
      <c r="U20" s="1"/>
      <c r="V20" s="1"/>
      <c r="W20" s="1"/>
      <c r="X20" s="1"/>
      <c r="Y20" s="1"/>
      <c r="Z20" s="1"/>
    </row>
    <row r="21" spans="1:26" ht="15.75" customHeight="1">
      <c r="A21" s="1"/>
      <c r="B21" s="1"/>
      <c r="C21" s="220" t="s">
        <v>105</v>
      </c>
      <c r="D21" s="218"/>
      <c r="E21" s="81">
        <v>0.04</v>
      </c>
      <c r="F21" s="94"/>
      <c r="G21" s="78">
        <f>($B$4*E21)</f>
        <v>33124.639999999999</v>
      </c>
      <c r="H21" s="78">
        <f>($B$5*E21)</f>
        <v>46374.48</v>
      </c>
      <c r="I21" s="78">
        <f>$B$6*E21</f>
        <v>82811.600000000006</v>
      </c>
      <c r="J21" s="78">
        <f>$B$7*E21</f>
        <v>59624.352000000006</v>
      </c>
      <c r="K21" s="78">
        <f>$B$8*E21</f>
        <v>59624.352000000006</v>
      </c>
      <c r="L21" s="78">
        <f>$B$9*E21</f>
        <v>66249.279999999999</v>
      </c>
      <c r="M21" s="83">
        <f>$B$10*E21</f>
        <v>52999.424000000006</v>
      </c>
      <c r="N21" s="1"/>
      <c r="O21" s="1"/>
      <c r="P21" s="1"/>
      <c r="Q21" s="1"/>
      <c r="R21" s="1"/>
      <c r="S21" s="1"/>
      <c r="T21" s="1"/>
      <c r="U21" s="1"/>
      <c r="V21" s="1"/>
      <c r="W21" s="1"/>
      <c r="X21" s="1"/>
      <c r="Y21" s="1"/>
      <c r="Z21" s="1"/>
    </row>
    <row r="22" spans="1:26" ht="15.75" customHeight="1">
      <c r="A22" s="1"/>
      <c r="B22" s="1"/>
      <c r="C22" s="69" t="s">
        <v>106</v>
      </c>
      <c r="D22" s="70"/>
      <c r="E22" s="71"/>
      <c r="F22" s="72"/>
      <c r="G22" s="73"/>
      <c r="H22" s="73"/>
      <c r="I22" s="73"/>
      <c r="J22" s="73"/>
      <c r="K22" s="74"/>
      <c r="L22" s="74"/>
      <c r="M22" s="74"/>
      <c r="N22" s="1"/>
      <c r="O22" s="1"/>
      <c r="P22" s="1"/>
      <c r="Q22" s="1"/>
      <c r="R22" s="1"/>
      <c r="S22" s="1"/>
      <c r="T22" s="1"/>
      <c r="U22" s="1"/>
      <c r="V22" s="1"/>
      <c r="W22" s="1"/>
      <c r="X22" s="1"/>
      <c r="Y22" s="1"/>
      <c r="Z22" s="1"/>
    </row>
    <row r="23" spans="1:26" ht="15.75" customHeight="1">
      <c r="A23" s="1"/>
      <c r="B23" s="1"/>
      <c r="C23" s="217" t="s">
        <v>107</v>
      </c>
      <c r="D23" s="218"/>
      <c r="E23" s="54"/>
      <c r="F23" s="94"/>
      <c r="G23" s="95">
        <f>$B$11</f>
        <v>97032</v>
      </c>
      <c r="H23" s="95">
        <f>$B$11</f>
        <v>97032</v>
      </c>
      <c r="I23" s="1"/>
      <c r="J23" s="95">
        <f>$B$11</f>
        <v>97032</v>
      </c>
      <c r="K23" s="95">
        <f>$B$11</f>
        <v>97032</v>
      </c>
      <c r="L23" s="96">
        <v>0</v>
      </c>
      <c r="M23" s="95">
        <f>$B$11</f>
        <v>97032</v>
      </c>
      <c r="N23" s="1"/>
      <c r="O23" s="1"/>
      <c r="P23" s="1"/>
      <c r="Q23" s="1"/>
      <c r="R23" s="1"/>
      <c r="S23" s="1"/>
      <c r="T23" s="1"/>
      <c r="U23" s="1"/>
      <c r="V23" s="1"/>
      <c r="W23" s="1"/>
      <c r="X23" s="1"/>
      <c r="Y23" s="1"/>
      <c r="Z23" s="1"/>
    </row>
    <row r="24" spans="1:26" ht="15.75" customHeight="1">
      <c r="A24" s="1"/>
      <c r="B24" s="1"/>
      <c r="C24" s="97"/>
      <c r="D24" s="97"/>
      <c r="E24" s="98"/>
      <c r="F24" s="97"/>
      <c r="G24" s="99">
        <f>ROUND(B4+(SUM(G5:G23)),0)</f>
        <v>1492811</v>
      </c>
      <c r="H24" s="99">
        <f>ROUND(B5+(SUM(H5:H23)),0)</f>
        <v>2043541</v>
      </c>
      <c r="I24" s="100">
        <f>ROUND(B6+(SUM(I5:I23)),0)</f>
        <v>3450150</v>
      </c>
      <c r="J24" s="100">
        <f>ROUND(B7+(SUM(J5:J23)),0)</f>
        <v>2594272</v>
      </c>
      <c r="K24" s="100">
        <f>ROUND(B8+(SUM(K5:K23)),0)</f>
        <v>2594272</v>
      </c>
      <c r="L24" s="100">
        <f>ROUND(B9+(SUM(L5:L23)),0)</f>
        <v>2753651</v>
      </c>
      <c r="M24" s="101">
        <f>ROUND(B10+(SUM(M5:M23)),0)</f>
        <v>2318907</v>
      </c>
      <c r="N24" s="1"/>
      <c r="O24" s="1"/>
      <c r="P24" s="1"/>
      <c r="Q24" s="1"/>
      <c r="R24" s="1"/>
      <c r="S24" s="1"/>
      <c r="T24" s="1"/>
      <c r="U24" s="1"/>
      <c r="V24" s="1"/>
      <c r="W24" s="1"/>
      <c r="X24" s="1"/>
      <c r="Y24" s="1"/>
      <c r="Z24" s="1"/>
    </row>
    <row r="25" spans="1:26" ht="15.75" customHeight="1">
      <c r="A25" s="1"/>
      <c r="B25" s="1"/>
      <c r="C25" s="1"/>
      <c r="D25" s="1"/>
      <c r="E25" s="1"/>
      <c r="F25" s="1"/>
      <c r="G25" s="102"/>
      <c r="H25" s="102"/>
      <c r="I25" s="1"/>
      <c r="J25" s="1"/>
      <c r="K25" s="1"/>
      <c r="L25" s="1"/>
      <c r="M25" s="1"/>
      <c r="N25" s="1"/>
      <c r="O25" s="1"/>
      <c r="P25" s="1"/>
      <c r="Q25" s="1"/>
      <c r="R25" s="1"/>
      <c r="S25" s="1"/>
      <c r="T25" s="1"/>
      <c r="U25" s="1"/>
      <c r="V25" s="1"/>
      <c r="W25" s="1"/>
      <c r="X25" s="1"/>
      <c r="Y25" s="1"/>
      <c r="Z25" s="1"/>
    </row>
    <row r="26" spans="1:26" ht="59.25" customHeight="1">
      <c r="A26" s="103" t="s">
        <v>108</v>
      </c>
      <c r="B26" s="104"/>
      <c r="C26" s="105" t="s">
        <v>109</v>
      </c>
      <c r="D26" s="106" t="s">
        <v>110</v>
      </c>
      <c r="E26" s="107" t="s">
        <v>111</v>
      </c>
      <c r="F26" s="1"/>
      <c r="G26" s="1"/>
      <c r="H26" s="1"/>
      <c r="I26" s="1"/>
      <c r="J26" s="108"/>
      <c r="K26" s="108"/>
      <c r="L26" s="108"/>
      <c r="M26" s="1"/>
      <c r="N26" s="1"/>
      <c r="O26" s="1"/>
      <c r="P26" s="1"/>
      <c r="Q26" s="1"/>
      <c r="R26" s="1"/>
      <c r="S26" s="1"/>
      <c r="T26" s="1"/>
      <c r="U26" s="1"/>
      <c r="V26" s="1"/>
      <c r="W26" s="1"/>
      <c r="X26" s="1"/>
      <c r="Y26" s="1"/>
      <c r="Z26" s="1"/>
    </row>
    <row r="27" spans="1:26" ht="15.75" customHeight="1">
      <c r="A27" s="109" t="s">
        <v>112</v>
      </c>
      <c r="B27" s="110"/>
      <c r="C27" s="111">
        <f>B4</f>
        <v>828116</v>
      </c>
      <c r="D27" s="111">
        <f>C27+(SUM($G$5:$G$23))</f>
        <v>1492811.2456</v>
      </c>
      <c r="E27" s="112">
        <f t="shared" ref="E27:E40" si="0">D27/24</f>
        <v>62200.46856666667</v>
      </c>
      <c r="F27" s="1"/>
      <c r="G27" s="1"/>
      <c r="H27" s="1"/>
      <c r="I27" s="1"/>
      <c r="J27" s="1"/>
      <c r="K27" s="1"/>
      <c r="L27" s="1"/>
      <c r="M27" s="1"/>
      <c r="N27" s="1"/>
      <c r="O27" s="1"/>
      <c r="P27" s="1"/>
      <c r="Q27" s="1"/>
      <c r="R27" s="1"/>
      <c r="S27" s="1"/>
      <c r="T27" s="1"/>
      <c r="U27" s="1"/>
      <c r="V27" s="1"/>
      <c r="W27" s="1"/>
      <c r="X27" s="1"/>
      <c r="Y27" s="1"/>
      <c r="Z27" s="1"/>
    </row>
    <row r="28" spans="1:26" ht="15.75" customHeight="1">
      <c r="A28" s="109" t="s">
        <v>113</v>
      </c>
      <c r="B28" s="110"/>
      <c r="C28" s="111">
        <f>B5</f>
        <v>1159362</v>
      </c>
      <c r="D28" s="111">
        <f>C28+SUM(H5:H23)</f>
        <v>2043540.8451999999</v>
      </c>
      <c r="E28" s="112">
        <f t="shared" si="0"/>
        <v>85147.535216666656</v>
      </c>
      <c r="F28" s="1"/>
      <c r="G28" s="1"/>
      <c r="H28" s="1"/>
      <c r="I28" s="1"/>
      <c r="J28" s="1"/>
      <c r="K28" s="1"/>
      <c r="L28" s="1"/>
      <c r="M28" s="1"/>
      <c r="N28" s="1"/>
      <c r="O28" s="1"/>
      <c r="P28" s="1"/>
      <c r="Q28" s="1"/>
      <c r="R28" s="1"/>
      <c r="S28" s="1"/>
      <c r="T28" s="1"/>
      <c r="U28" s="1"/>
      <c r="V28" s="1"/>
      <c r="W28" s="1"/>
      <c r="X28" s="1"/>
      <c r="Y28" s="1"/>
      <c r="Z28" s="1"/>
    </row>
    <row r="29" spans="1:26" ht="15.75" customHeight="1">
      <c r="A29" s="109" t="s">
        <v>114</v>
      </c>
      <c r="B29" s="110"/>
      <c r="C29" s="111">
        <f>B5</f>
        <v>1159362</v>
      </c>
      <c r="D29" s="111">
        <f>C29+SUM(H5:H23)</f>
        <v>2043540.8451999999</v>
      </c>
      <c r="E29" s="112">
        <f t="shared" si="0"/>
        <v>85147.535216666656</v>
      </c>
      <c r="F29" s="1"/>
      <c r="G29" s="1"/>
      <c r="H29" s="1"/>
      <c r="I29" s="1"/>
      <c r="J29" s="1"/>
      <c r="K29" s="1"/>
      <c r="L29" s="1"/>
      <c r="M29" s="1"/>
      <c r="N29" s="1"/>
      <c r="O29" s="1"/>
      <c r="P29" s="1"/>
      <c r="Q29" s="1"/>
      <c r="R29" s="1"/>
      <c r="S29" s="1"/>
      <c r="T29" s="1"/>
      <c r="U29" s="1"/>
      <c r="V29" s="1"/>
      <c r="W29" s="1"/>
      <c r="X29" s="1"/>
      <c r="Y29" s="1"/>
      <c r="Z29" s="1"/>
    </row>
    <row r="30" spans="1:26" ht="15.75" customHeight="1">
      <c r="A30" s="113" t="s">
        <v>70</v>
      </c>
      <c r="B30" s="114"/>
      <c r="C30" s="95">
        <f>B6</f>
        <v>2070290</v>
      </c>
      <c r="D30" s="95">
        <f>C30+(SUM($I$5:$I$23))</f>
        <v>3450150.1540000001</v>
      </c>
      <c r="E30" s="115">
        <f t="shared" si="0"/>
        <v>143756.25641666667</v>
      </c>
      <c r="F30" s="1"/>
      <c r="G30" s="1"/>
      <c r="H30" s="1"/>
      <c r="I30" s="1"/>
      <c r="J30" s="1"/>
      <c r="K30" s="1"/>
      <c r="L30" s="1"/>
      <c r="M30" s="1"/>
      <c r="N30" s="1"/>
      <c r="O30" s="1"/>
      <c r="P30" s="1"/>
      <c r="Q30" s="1"/>
      <c r="R30" s="1"/>
      <c r="S30" s="1"/>
      <c r="T30" s="1"/>
      <c r="U30" s="1"/>
      <c r="V30" s="1"/>
      <c r="W30" s="1"/>
      <c r="X30" s="1"/>
      <c r="Y30" s="1"/>
      <c r="Z30" s="1"/>
    </row>
    <row r="31" spans="1:26" ht="15.75" customHeight="1">
      <c r="A31" s="113" t="s">
        <v>115</v>
      </c>
      <c r="B31" s="114"/>
      <c r="C31" s="95">
        <f t="shared" ref="C31:C36" si="1">$B$7</f>
        <v>1490608.8</v>
      </c>
      <c r="D31" s="95">
        <f t="shared" ref="D31:D36" si="2">C31+(SUM($J$5:$J$23))</f>
        <v>2594271.7748800004</v>
      </c>
      <c r="E31" s="115">
        <f t="shared" si="0"/>
        <v>108094.65728666668</v>
      </c>
      <c r="F31" s="1"/>
      <c r="G31" s="1"/>
      <c r="H31" s="1"/>
      <c r="I31" s="1"/>
      <c r="J31" s="1"/>
      <c r="K31" s="1"/>
      <c r="L31" s="1"/>
      <c r="M31" s="1"/>
      <c r="N31" s="1"/>
      <c r="O31" s="1"/>
      <c r="P31" s="1"/>
      <c r="Q31" s="1"/>
      <c r="R31" s="1"/>
      <c r="S31" s="1"/>
      <c r="T31" s="1"/>
      <c r="U31" s="1"/>
      <c r="V31" s="1"/>
      <c r="W31" s="1"/>
      <c r="X31" s="1"/>
      <c r="Y31" s="1"/>
      <c r="Z31" s="1"/>
    </row>
    <row r="32" spans="1:26" ht="15.75" customHeight="1">
      <c r="A32" s="113" t="s">
        <v>116</v>
      </c>
      <c r="B32" s="114"/>
      <c r="C32" s="95">
        <f t="shared" si="1"/>
        <v>1490608.8</v>
      </c>
      <c r="D32" s="95">
        <f t="shared" si="2"/>
        <v>2594271.7748800004</v>
      </c>
      <c r="E32" s="115">
        <f t="shared" si="0"/>
        <v>108094.65728666668</v>
      </c>
      <c r="F32" s="1"/>
      <c r="G32" s="1"/>
      <c r="H32" s="1"/>
      <c r="I32" s="1"/>
      <c r="J32" s="1"/>
      <c r="K32" s="1"/>
      <c r="L32" s="1"/>
      <c r="M32" s="1"/>
      <c r="N32" s="1"/>
      <c r="O32" s="1"/>
      <c r="P32" s="1"/>
      <c r="Q32" s="1"/>
      <c r="R32" s="1"/>
      <c r="S32" s="1"/>
      <c r="T32" s="1"/>
      <c r="U32" s="1"/>
      <c r="V32" s="1"/>
      <c r="W32" s="1"/>
      <c r="X32" s="1"/>
      <c r="Y32" s="1"/>
      <c r="Z32" s="1"/>
    </row>
    <row r="33" spans="1:26" ht="15.75" customHeight="1">
      <c r="A33" s="113" t="s">
        <v>117</v>
      </c>
      <c r="B33" s="114"/>
      <c r="C33" s="95">
        <f t="shared" si="1"/>
        <v>1490608.8</v>
      </c>
      <c r="D33" s="95">
        <f t="shared" si="2"/>
        <v>2594271.7748800004</v>
      </c>
      <c r="E33" s="115">
        <f t="shared" si="0"/>
        <v>108094.65728666668</v>
      </c>
      <c r="F33" s="1"/>
      <c r="G33" s="1"/>
      <c r="H33" s="1"/>
      <c r="I33" s="1"/>
      <c r="J33" s="1"/>
      <c r="K33" s="1"/>
      <c r="L33" s="1"/>
      <c r="M33" s="1"/>
      <c r="N33" s="1"/>
      <c r="O33" s="1"/>
      <c r="P33" s="1"/>
      <c r="Q33" s="1"/>
      <c r="R33" s="1"/>
      <c r="S33" s="1"/>
      <c r="T33" s="1"/>
      <c r="U33" s="1"/>
      <c r="V33" s="1"/>
      <c r="W33" s="1"/>
      <c r="X33" s="1"/>
      <c r="Y33" s="1"/>
      <c r="Z33" s="1"/>
    </row>
    <row r="34" spans="1:26" ht="15.75" customHeight="1">
      <c r="A34" s="113" t="s">
        <v>118</v>
      </c>
      <c r="B34" s="114"/>
      <c r="C34" s="95">
        <f t="shared" si="1"/>
        <v>1490608.8</v>
      </c>
      <c r="D34" s="95">
        <f t="shared" si="2"/>
        <v>2594271.7748800004</v>
      </c>
      <c r="E34" s="115">
        <f t="shared" si="0"/>
        <v>108094.65728666668</v>
      </c>
      <c r="F34" s="1"/>
      <c r="G34" s="1"/>
      <c r="H34" s="1"/>
      <c r="I34" s="1"/>
      <c r="J34" s="1"/>
      <c r="K34" s="1"/>
      <c r="L34" s="1"/>
      <c r="M34" s="1"/>
      <c r="N34" s="1"/>
      <c r="O34" s="1"/>
      <c r="P34" s="1"/>
      <c r="Q34" s="1"/>
      <c r="R34" s="1"/>
      <c r="S34" s="1"/>
      <c r="T34" s="1"/>
      <c r="U34" s="1"/>
      <c r="V34" s="1"/>
      <c r="W34" s="1"/>
      <c r="X34" s="1"/>
      <c r="Y34" s="1"/>
      <c r="Z34" s="1"/>
    </row>
    <row r="35" spans="1:26" ht="15.75" customHeight="1">
      <c r="A35" s="113" t="s">
        <v>119</v>
      </c>
      <c r="B35" s="114"/>
      <c r="C35" s="95">
        <f t="shared" si="1"/>
        <v>1490608.8</v>
      </c>
      <c r="D35" s="95">
        <f t="shared" si="2"/>
        <v>2594271.7748800004</v>
      </c>
      <c r="E35" s="115">
        <f t="shared" si="0"/>
        <v>108094.65728666668</v>
      </c>
      <c r="F35" s="1"/>
      <c r="G35" s="1"/>
      <c r="H35" s="1"/>
      <c r="I35" s="1"/>
      <c r="J35" s="1"/>
      <c r="K35" s="1"/>
      <c r="L35" s="1"/>
      <c r="M35" s="1"/>
      <c r="N35" s="1"/>
      <c r="O35" s="1"/>
      <c r="P35" s="1"/>
      <c r="Q35" s="1"/>
      <c r="R35" s="1"/>
      <c r="S35" s="1"/>
      <c r="T35" s="1"/>
      <c r="U35" s="1"/>
      <c r="V35" s="1"/>
      <c r="W35" s="1"/>
      <c r="X35" s="1"/>
      <c r="Y35" s="1"/>
      <c r="Z35" s="1"/>
    </row>
    <row r="36" spans="1:26" ht="15.75" customHeight="1">
      <c r="A36" s="113" t="s">
        <v>120</v>
      </c>
      <c r="B36" s="114"/>
      <c r="C36" s="95">
        <f t="shared" si="1"/>
        <v>1490608.8</v>
      </c>
      <c r="D36" s="95">
        <f t="shared" si="2"/>
        <v>2594271.7748800004</v>
      </c>
      <c r="E36" s="115">
        <f t="shared" si="0"/>
        <v>108094.65728666668</v>
      </c>
      <c r="F36" s="1"/>
      <c r="G36" s="1"/>
      <c r="H36" s="1"/>
      <c r="I36" s="1"/>
      <c r="J36" s="1"/>
      <c r="K36" s="1"/>
      <c r="L36" s="1"/>
      <c r="M36" s="1"/>
      <c r="N36" s="1"/>
      <c r="O36" s="1"/>
      <c r="P36" s="1"/>
      <c r="Q36" s="1"/>
      <c r="R36" s="1"/>
      <c r="S36" s="1"/>
      <c r="T36" s="1"/>
      <c r="U36" s="1"/>
      <c r="V36" s="1"/>
      <c r="W36" s="1"/>
      <c r="X36" s="1"/>
      <c r="Y36" s="1"/>
      <c r="Z36" s="1"/>
    </row>
    <row r="37" spans="1:26" ht="15.75" customHeight="1">
      <c r="A37" s="113" t="s">
        <v>73</v>
      </c>
      <c r="B37" s="114"/>
      <c r="C37" s="95">
        <f>$B$9</f>
        <v>1656232</v>
      </c>
      <c r="D37" s="95">
        <f>C37+(SUM($L$5:$L$23))</f>
        <v>2753651.3232</v>
      </c>
      <c r="E37" s="115">
        <f t="shared" si="0"/>
        <v>114735.4718</v>
      </c>
      <c r="F37" s="1"/>
      <c r="G37" s="1"/>
      <c r="H37" s="1"/>
      <c r="I37" s="1"/>
      <c r="J37" s="1"/>
      <c r="K37" s="1"/>
      <c r="L37" s="1"/>
      <c r="M37" s="1"/>
      <c r="N37" s="1"/>
      <c r="O37" s="1"/>
      <c r="P37" s="1"/>
      <c r="Q37" s="1"/>
      <c r="R37" s="1"/>
      <c r="S37" s="1"/>
      <c r="T37" s="1"/>
      <c r="U37" s="1"/>
      <c r="V37" s="1"/>
      <c r="W37" s="1"/>
      <c r="X37" s="1"/>
      <c r="Y37" s="1"/>
      <c r="Z37" s="1"/>
    </row>
    <row r="38" spans="1:26" ht="15.75" customHeight="1">
      <c r="A38" s="113" t="s">
        <v>74</v>
      </c>
      <c r="B38" s="114"/>
      <c r="C38" s="95">
        <f>$B$10</f>
        <v>1324985.6000000001</v>
      </c>
      <c r="D38" s="95">
        <f>C38+(SUM($M$5:$M$23))</f>
        <v>2318906.6425600001</v>
      </c>
      <c r="E38" s="115">
        <f t="shared" si="0"/>
        <v>96621.110106666674</v>
      </c>
      <c r="F38" s="1"/>
      <c r="G38" s="1"/>
      <c r="H38" s="1"/>
      <c r="I38" s="1"/>
      <c r="J38" s="1"/>
      <c r="K38" s="1"/>
      <c r="L38" s="1"/>
      <c r="M38" s="1"/>
      <c r="N38" s="1"/>
      <c r="O38" s="1"/>
      <c r="P38" s="1"/>
      <c r="Q38" s="1"/>
      <c r="R38" s="1"/>
      <c r="S38" s="1"/>
      <c r="T38" s="1"/>
      <c r="U38" s="1"/>
      <c r="V38" s="1"/>
      <c r="W38" s="1"/>
      <c r="X38" s="1"/>
      <c r="Y38" s="1"/>
      <c r="Z38" s="1"/>
    </row>
    <row r="39" spans="1:26" ht="15.75" customHeight="1">
      <c r="A39" s="113" t="s">
        <v>72</v>
      </c>
      <c r="B39" s="114"/>
      <c r="C39" s="95">
        <f>$B$8</f>
        <v>1490608.8</v>
      </c>
      <c r="D39" s="95">
        <f>C39+(SUM($K$5:$K$23))</f>
        <v>2594271.7748800004</v>
      </c>
      <c r="E39" s="115">
        <f t="shared" si="0"/>
        <v>108094.65728666668</v>
      </c>
      <c r="F39" s="1"/>
      <c r="G39" s="1"/>
      <c r="H39" s="1"/>
      <c r="I39" s="1"/>
      <c r="J39" s="1"/>
      <c r="K39" s="1"/>
      <c r="L39" s="1"/>
      <c r="M39" s="1"/>
      <c r="N39" s="1"/>
      <c r="O39" s="1"/>
      <c r="P39" s="1"/>
      <c r="Q39" s="1"/>
      <c r="R39" s="1"/>
      <c r="S39" s="1"/>
      <c r="T39" s="1"/>
      <c r="U39" s="1"/>
      <c r="V39" s="1"/>
      <c r="W39" s="1"/>
      <c r="X39" s="1"/>
      <c r="Y39" s="1"/>
      <c r="Z39" s="1"/>
    </row>
    <row r="40" spans="1:26" ht="15.75" customHeight="1">
      <c r="A40" s="113" t="s">
        <v>71</v>
      </c>
      <c r="B40" s="114"/>
      <c r="C40" s="95">
        <f>$B$7</f>
        <v>1490608.8</v>
      </c>
      <c r="D40" s="95">
        <f>C40+(SUM($J$5:$J$23))</f>
        <v>2594271.7748800004</v>
      </c>
      <c r="E40" s="115">
        <f t="shared" si="0"/>
        <v>108094.65728666668</v>
      </c>
      <c r="F40" s="1"/>
      <c r="G40" s="1"/>
      <c r="H40" s="1"/>
      <c r="I40" s="1"/>
      <c r="J40" s="1"/>
      <c r="K40" s="1"/>
      <c r="L40" s="1"/>
      <c r="M40" s="1"/>
      <c r="N40" s="1"/>
      <c r="O40" s="1"/>
      <c r="P40" s="1"/>
      <c r="Q40" s="1"/>
      <c r="R40" s="1"/>
      <c r="S40" s="1"/>
      <c r="T40" s="1"/>
      <c r="U40" s="1"/>
      <c r="V40" s="1"/>
      <c r="W40" s="1"/>
      <c r="X40" s="1"/>
      <c r="Y40" s="1"/>
      <c r="Z40" s="1"/>
    </row>
    <row r="41" spans="1:26" ht="15.75" customHeight="1">
      <c r="A41" s="1"/>
      <c r="B41" s="97"/>
      <c r="C41" s="1"/>
      <c r="D41" s="108"/>
      <c r="E41" s="116"/>
      <c r="F41" s="1"/>
      <c r="G41" s="1"/>
      <c r="H41" s="1"/>
      <c r="I41" s="1"/>
      <c r="J41" s="1"/>
      <c r="K41" s="1"/>
      <c r="L41" s="1"/>
      <c r="M41" s="1"/>
      <c r="N41" s="1"/>
      <c r="O41" s="1"/>
      <c r="P41" s="1"/>
      <c r="Q41" s="1"/>
      <c r="R41" s="1"/>
      <c r="S41" s="1"/>
      <c r="T41" s="1"/>
      <c r="U41" s="1"/>
      <c r="V41" s="1"/>
      <c r="W41" s="1"/>
      <c r="X41" s="1"/>
      <c r="Y41" s="1"/>
      <c r="Z41" s="1"/>
    </row>
    <row r="42" spans="1:26" ht="15.75" customHeight="1">
      <c r="A42" s="117" t="s">
        <v>121</v>
      </c>
      <c r="B42" s="62"/>
      <c r="C42" s="62" t="s">
        <v>122</v>
      </c>
      <c r="D42" s="1"/>
      <c r="E42" s="116"/>
      <c r="F42" s="1"/>
      <c r="G42" s="1"/>
      <c r="H42" s="1"/>
      <c r="I42" s="1"/>
      <c r="J42" s="1"/>
      <c r="K42" s="1"/>
      <c r="L42" s="1"/>
      <c r="M42" s="1"/>
      <c r="N42" s="1"/>
      <c r="O42" s="1"/>
      <c r="P42" s="1"/>
      <c r="Q42" s="1"/>
      <c r="R42" s="1"/>
      <c r="S42" s="1"/>
      <c r="T42" s="1"/>
      <c r="U42" s="1"/>
      <c r="V42" s="1"/>
      <c r="W42" s="1"/>
      <c r="X42" s="1"/>
      <c r="Y42" s="1"/>
      <c r="Z42" s="1"/>
    </row>
    <row r="43" spans="1:26" ht="15.75" customHeight="1">
      <c r="A43" s="118" t="s">
        <v>123</v>
      </c>
      <c r="B43" s="119"/>
      <c r="C43" s="111">
        <f>E27</f>
        <v>62200.46856666667</v>
      </c>
      <c r="D43" s="1"/>
      <c r="E43" s="116"/>
      <c r="F43" s="1"/>
      <c r="G43" s="1"/>
      <c r="H43" s="1"/>
      <c r="I43" s="1"/>
      <c r="J43" s="1"/>
      <c r="K43" s="1"/>
      <c r="L43" s="1"/>
      <c r="M43" s="1"/>
      <c r="N43" s="1"/>
      <c r="O43" s="1"/>
      <c r="P43" s="1"/>
      <c r="Q43" s="1"/>
      <c r="R43" s="1"/>
      <c r="S43" s="1"/>
      <c r="T43" s="1"/>
      <c r="U43" s="1"/>
      <c r="V43" s="1"/>
      <c r="W43" s="1"/>
      <c r="X43" s="1"/>
      <c r="Y43" s="1"/>
      <c r="Z43" s="1"/>
    </row>
    <row r="44" spans="1:26" ht="15.75" customHeight="1">
      <c r="A44" s="113" t="s">
        <v>124</v>
      </c>
      <c r="B44" s="114"/>
      <c r="C44" s="95">
        <f>2*E27</f>
        <v>124400.93713333334</v>
      </c>
      <c r="D44" s="1"/>
      <c r="E44" s="116"/>
      <c r="F44" s="1"/>
      <c r="G44" s="1"/>
      <c r="H44" s="1"/>
      <c r="I44" s="1"/>
      <c r="J44" s="1"/>
      <c r="K44" s="1"/>
      <c r="L44" s="1"/>
      <c r="M44" s="1"/>
      <c r="N44" s="1"/>
      <c r="O44" s="1"/>
      <c r="P44" s="1"/>
      <c r="Q44" s="1"/>
      <c r="R44" s="1"/>
      <c r="S44" s="1"/>
      <c r="T44" s="1"/>
      <c r="U44" s="1"/>
      <c r="V44" s="1"/>
      <c r="W44" s="1"/>
      <c r="X44" s="1"/>
      <c r="Y44" s="1"/>
      <c r="Z44" s="1"/>
    </row>
    <row r="45" spans="1:26" ht="15.75" customHeight="1">
      <c r="A45" s="113" t="s">
        <v>125</v>
      </c>
      <c r="B45" s="114"/>
      <c r="C45" s="95">
        <f>4*E27</f>
        <v>248801.87426666668</v>
      </c>
      <c r="D45" s="1"/>
      <c r="E45" s="116"/>
      <c r="F45" s="1"/>
      <c r="G45" s="1"/>
      <c r="H45" s="1"/>
      <c r="I45" s="1"/>
      <c r="J45" s="1"/>
      <c r="K45" s="1"/>
      <c r="L45" s="1"/>
      <c r="M45" s="1"/>
      <c r="N45" s="1"/>
      <c r="O45" s="1"/>
      <c r="P45" s="1"/>
      <c r="Q45" s="1"/>
      <c r="R45" s="1"/>
      <c r="S45" s="1"/>
      <c r="T45" s="1"/>
      <c r="U45" s="1"/>
      <c r="V45" s="1"/>
      <c r="W45" s="1"/>
      <c r="X45" s="1"/>
      <c r="Y45" s="1"/>
      <c r="Z45" s="1"/>
    </row>
    <row r="46" spans="1:26" ht="15.75" customHeight="1">
      <c r="A46" s="113" t="s">
        <v>126</v>
      </c>
      <c r="B46" s="114"/>
      <c r="C46" s="95">
        <f>E31</f>
        <v>108094.65728666668</v>
      </c>
      <c r="D46" s="1"/>
      <c r="E46" s="116"/>
      <c r="F46" s="1"/>
      <c r="G46" s="1"/>
      <c r="H46" s="1"/>
      <c r="I46" s="1"/>
      <c r="J46" s="1"/>
      <c r="K46" s="1"/>
      <c r="L46" s="1"/>
      <c r="M46" s="1"/>
      <c r="N46" s="1"/>
      <c r="O46" s="1"/>
      <c r="P46" s="1"/>
      <c r="Q46" s="1"/>
      <c r="R46" s="1"/>
      <c r="S46" s="1"/>
      <c r="T46" s="1"/>
      <c r="U46" s="1"/>
      <c r="V46" s="1"/>
      <c r="W46" s="1"/>
      <c r="X46" s="1"/>
      <c r="Y46" s="1"/>
      <c r="Z46" s="1"/>
    </row>
    <row r="47" spans="1:26" ht="15.75" customHeight="1">
      <c r="A47" s="39" t="s">
        <v>127</v>
      </c>
      <c r="B47" s="39"/>
      <c r="C47" s="95">
        <f>E40+E27</f>
        <v>170295.12585333336</v>
      </c>
      <c r="D47" s="1"/>
      <c r="E47" s="116"/>
      <c r="F47" s="1"/>
      <c r="G47" s="1"/>
      <c r="H47" s="1"/>
      <c r="I47" s="1"/>
      <c r="J47" s="1"/>
      <c r="K47" s="1"/>
      <c r="L47" s="1"/>
      <c r="M47" s="1"/>
      <c r="N47" s="1"/>
      <c r="O47" s="1"/>
      <c r="P47" s="1"/>
      <c r="Q47" s="1"/>
      <c r="R47" s="1"/>
      <c r="S47" s="1"/>
      <c r="T47" s="1"/>
      <c r="U47" s="1"/>
      <c r="V47" s="1"/>
      <c r="W47" s="1"/>
      <c r="X47" s="1"/>
      <c r="Y47" s="1"/>
      <c r="Z47" s="1"/>
    </row>
    <row r="48" spans="1:26" ht="15.75" customHeight="1">
      <c r="A48" s="39" t="s">
        <v>128</v>
      </c>
      <c r="B48" s="39"/>
      <c r="C48" s="95">
        <f>E31+(2*E27)</f>
        <v>232495.59442000004</v>
      </c>
      <c r="D48" s="1"/>
      <c r="E48" s="116"/>
      <c r="F48" s="1"/>
      <c r="G48" s="1"/>
      <c r="H48" s="1"/>
      <c r="I48" s="1"/>
      <c r="J48" s="1"/>
      <c r="K48" s="1"/>
      <c r="L48" s="1"/>
      <c r="M48" s="1"/>
      <c r="N48" s="1"/>
      <c r="O48" s="1"/>
      <c r="P48" s="1"/>
      <c r="Q48" s="1"/>
      <c r="R48" s="1"/>
      <c r="S48" s="1"/>
      <c r="T48" s="1"/>
      <c r="U48" s="1"/>
      <c r="V48" s="1"/>
      <c r="W48" s="1"/>
      <c r="X48" s="1"/>
      <c r="Y48" s="1"/>
      <c r="Z48" s="1"/>
    </row>
    <row r="49" spans="1:26" ht="15.75" customHeight="1">
      <c r="A49" s="39" t="s">
        <v>129</v>
      </c>
      <c r="B49" s="39"/>
      <c r="C49" s="95">
        <f>E33+(4*E27)</f>
        <v>356896.53155333339</v>
      </c>
      <c r="D49" s="1"/>
      <c r="E49" s="116"/>
      <c r="F49" s="1"/>
      <c r="G49" s="1"/>
      <c r="H49" s="1"/>
      <c r="I49" s="1"/>
      <c r="J49" s="1"/>
      <c r="K49" s="1"/>
      <c r="L49" s="1"/>
      <c r="M49" s="1"/>
      <c r="N49" s="1"/>
      <c r="O49" s="1"/>
      <c r="P49" s="1"/>
      <c r="Q49" s="1"/>
      <c r="R49" s="1"/>
      <c r="S49" s="1"/>
      <c r="T49" s="1"/>
      <c r="U49" s="1"/>
      <c r="V49" s="1"/>
      <c r="W49" s="1"/>
      <c r="X49" s="1"/>
      <c r="Y49" s="1"/>
      <c r="Z49" s="1"/>
    </row>
    <row r="50" spans="1:26" ht="15.75" customHeight="1">
      <c r="A50" s="39" t="s">
        <v>130</v>
      </c>
      <c r="B50" s="39"/>
      <c r="C50" s="95">
        <f>E33+(7*E27)</f>
        <v>543497.9372533334</v>
      </c>
      <c r="D50" s="1"/>
      <c r="E50" s="116"/>
      <c r="F50" s="1"/>
      <c r="G50" s="1"/>
      <c r="H50" s="1"/>
      <c r="I50" s="1"/>
      <c r="J50" s="1"/>
      <c r="K50" s="1"/>
      <c r="L50" s="1"/>
      <c r="M50" s="1"/>
      <c r="N50" s="1"/>
      <c r="O50" s="1"/>
      <c r="P50" s="1"/>
      <c r="Q50" s="1"/>
      <c r="R50" s="1"/>
      <c r="S50" s="1"/>
      <c r="T50" s="1"/>
      <c r="U50" s="1"/>
      <c r="V50" s="1"/>
      <c r="W50" s="1"/>
      <c r="X50" s="1"/>
      <c r="Y50" s="1"/>
      <c r="Z50" s="1"/>
    </row>
    <row r="51" spans="1:26" ht="15" customHeight="1">
      <c r="A51" s="39" t="s">
        <v>131</v>
      </c>
      <c r="B51" s="39"/>
      <c r="C51" s="95">
        <f>(2*E40)+(4*E27)</f>
        <v>464991.18884000008</v>
      </c>
      <c r="D51" s="1"/>
      <c r="E51" s="116"/>
      <c r="F51" s="1"/>
      <c r="G51" s="1"/>
      <c r="H51" s="1"/>
      <c r="I51" s="1"/>
      <c r="J51" s="1"/>
      <c r="K51" s="1"/>
      <c r="L51" s="1"/>
      <c r="M51" s="1"/>
      <c r="N51" s="1"/>
      <c r="O51" s="1"/>
      <c r="P51" s="1"/>
      <c r="Q51" s="1"/>
      <c r="R51" s="1"/>
      <c r="S51" s="1"/>
      <c r="T51" s="1"/>
      <c r="U51" s="1"/>
      <c r="V51" s="1"/>
      <c r="W51" s="1"/>
      <c r="X51" s="1"/>
      <c r="Y51" s="1"/>
      <c r="Z51" s="1"/>
    </row>
    <row r="52" spans="1:26" ht="15" customHeight="1">
      <c r="A52" s="44" t="s">
        <v>132</v>
      </c>
      <c r="B52" s="44"/>
      <c r="C52" s="120">
        <f>(2*E40)+(8*E27)</f>
        <v>713793.06310666678</v>
      </c>
      <c r="D52" s="1"/>
      <c r="E52" s="116"/>
      <c r="F52" s="1"/>
      <c r="G52" s="1"/>
      <c r="H52" s="1"/>
      <c r="I52" s="1"/>
      <c r="J52" s="1"/>
      <c r="K52" s="1"/>
      <c r="L52" s="1"/>
      <c r="M52" s="1"/>
      <c r="N52" s="1"/>
      <c r="O52" s="1"/>
      <c r="P52" s="1"/>
      <c r="Q52" s="1"/>
      <c r="R52" s="1"/>
      <c r="S52" s="1"/>
      <c r="T52" s="1"/>
      <c r="U52" s="1"/>
      <c r="V52" s="1"/>
      <c r="W52" s="1"/>
      <c r="X52" s="1"/>
      <c r="Y52" s="1"/>
      <c r="Z52" s="1"/>
    </row>
    <row r="53" spans="1:26" ht="15" customHeight="1">
      <c r="A53" s="39" t="s">
        <v>133</v>
      </c>
      <c r="B53" s="39"/>
      <c r="C53" s="95">
        <f>(6*E40)+(4*E27)</f>
        <v>897369.81798666681</v>
      </c>
      <c r="D53" s="1"/>
      <c r="E53" s="116"/>
      <c r="F53" s="1"/>
      <c r="G53" s="1"/>
      <c r="H53" s="1"/>
      <c r="I53" s="1"/>
      <c r="J53" s="1"/>
      <c r="K53" s="1"/>
      <c r="L53" s="1"/>
      <c r="M53" s="1"/>
      <c r="N53" s="1"/>
      <c r="O53" s="1"/>
      <c r="P53" s="1"/>
      <c r="Q53" s="1"/>
      <c r="R53" s="1"/>
      <c r="S53" s="1"/>
      <c r="T53" s="1"/>
      <c r="U53" s="1"/>
      <c r="V53" s="1"/>
      <c r="W53" s="1"/>
      <c r="X53" s="1"/>
      <c r="Y53" s="1"/>
      <c r="Z53" s="1"/>
    </row>
    <row r="54" spans="1:26" ht="15" customHeight="1">
      <c r="A54" s="118" t="s">
        <v>134</v>
      </c>
      <c r="B54" s="119"/>
      <c r="C54" s="111">
        <f>(1*E37)+(1*E29)</f>
        <v>199883.00701666664</v>
      </c>
      <c r="D54" s="1"/>
      <c r="E54" s="116"/>
      <c r="F54" s="1"/>
      <c r="G54" s="1"/>
      <c r="H54" s="1"/>
      <c r="I54" s="1"/>
      <c r="J54" s="1"/>
      <c r="K54" s="1"/>
      <c r="L54" s="1"/>
      <c r="M54" s="1"/>
      <c r="N54" s="1"/>
      <c r="O54" s="1"/>
      <c r="P54" s="1"/>
      <c r="Q54" s="1"/>
      <c r="R54" s="1"/>
      <c r="S54" s="1"/>
      <c r="T54" s="1"/>
      <c r="U54" s="1"/>
      <c r="V54" s="1"/>
      <c r="W54" s="1"/>
      <c r="X54" s="1"/>
      <c r="Y54" s="1"/>
      <c r="Z54" s="1"/>
    </row>
    <row r="55" spans="1:26" ht="15" customHeight="1">
      <c r="A55" s="118" t="s">
        <v>135</v>
      </c>
      <c r="B55" s="119"/>
      <c r="C55" s="111">
        <f>(1*E37)+(2*E29)</f>
        <v>285030.54223333334</v>
      </c>
      <c r="D55" s="1"/>
      <c r="E55" s="116"/>
      <c r="F55" s="1"/>
      <c r="G55" s="1"/>
      <c r="H55" s="1"/>
      <c r="I55" s="1"/>
      <c r="J55" s="1"/>
      <c r="K55" s="1"/>
      <c r="L55" s="1"/>
      <c r="M55" s="1"/>
      <c r="N55" s="1"/>
      <c r="O55" s="1"/>
      <c r="P55" s="1"/>
      <c r="Q55" s="1"/>
      <c r="R55" s="1"/>
      <c r="S55" s="1"/>
      <c r="T55" s="1"/>
      <c r="U55" s="1"/>
      <c r="V55" s="1"/>
      <c r="W55" s="1"/>
      <c r="X55" s="1"/>
      <c r="Y55" s="1"/>
      <c r="Z55" s="1"/>
    </row>
    <row r="56" spans="1:26" ht="15" customHeight="1">
      <c r="A56" s="118" t="s">
        <v>136</v>
      </c>
      <c r="B56" s="119"/>
      <c r="C56" s="111">
        <f>(1*E39)+(1*E28)</f>
        <v>193242.19250333332</v>
      </c>
      <c r="D56" s="1"/>
      <c r="E56" s="116"/>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C12:D12"/>
    <mergeCell ref="C17:D17"/>
    <mergeCell ref="C19:D19"/>
    <mergeCell ref="C21:D21"/>
    <mergeCell ref="C23:D23"/>
    <mergeCell ref="C16:D16"/>
    <mergeCell ref="C15:D15"/>
    <mergeCell ref="C13:D13"/>
    <mergeCell ref="C11:D11"/>
    <mergeCell ref="C10:D10"/>
    <mergeCell ref="C3:D3"/>
    <mergeCell ref="C5:D5"/>
    <mergeCell ref="C6:D6"/>
    <mergeCell ref="C7:D7"/>
    <mergeCell ref="C8:D8"/>
  </mergeCells>
  <pageMargins left="0.7" right="0.7" top="0.75" bottom="0.75" header="0" footer="0"/>
  <pageSetup paperSize="9"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7"/>
  <sheetViews>
    <sheetView workbookViewId="0">
      <selection sqref="A1:D1"/>
    </sheetView>
  </sheetViews>
  <sheetFormatPr baseColWidth="10" defaultColWidth="14.44140625" defaultRowHeight="14.4"/>
  <cols>
    <col min="1" max="1" width="23" style="199" customWidth="1"/>
    <col min="2" max="2" width="16.33203125" style="199" customWidth="1"/>
    <col min="3" max="3" width="17.44140625" style="199" customWidth="1"/>
    <col min="4" max="4" width="18" style="199" customWidth="1"/>
    <col min="5" max="5" width="11.44140625" style="199" customWidth="1"/>
    <col min="6" max="24" width="10.6640625" style="199" customWidth="1"/>
    <col min="25" max="16384" width="14.44140625" style="199"/>
  </cols>
  <sheetData>
    <row r="1" spans="1:4" ht="23.25" customHeight="1">
      <c r="A1" s="221" t="s">
        <v>357</v>
      </c>
      <c r="B1" s="222"/>
      <c r="C1" s="222"/>
      <c r="D1" s="222"/>
    </row>
    <row r="2" spans="1:4">
      <c r="A2" s="221" t="s">
        <v>0</v>
      </c>
      <c r="B2" s="222"/>
      <c r="C2" s="222"/>
      <c r="D2" s="222"/>
    </row>
    <row r="4" spans="1:4" ht="43.2">
      <c r="A4" s="2"/>
      <c r="B4" s="3" t="s">
        <v>2</v>
      </c>
      <c r="C4" s="3" t="s">
        <v>3</v>
      </c>
      <c r="D4" s="3" t="s">
        <v>4</v>
      </c>
    </row>
    <row r="5" spans="1:4">
      <c r="A5" s="38" t="s">
        <v>5</v>
      </c>
      <c r="B5" s="45">
        <v>476.7</v>
      </c>
      <c r="C5" s="45">
        <v>561.9</v>
      </c>
      <c r="D5" s="200">
        <f>SUM(B5:C5)</f>
        <v>1038.5999999999999</v>
      </c>
    </row>
    <row r="6" spans="1:4">
      <c r="A6" s="38" t="s">
        <v>7</v>
      </c>
      <c r="B6" s="45">
        <v>408.7</v>
      </c>
      <c r="C6" s="45">
        <v>409.5</v>
      </c>
      <c r="D6" s="200">
        <f>SUM(B6:C6)</f>
        <v>818.2</v>
      </c>
    </row>
    <row r="7" spans="1:4" ht="15.6">
      <c r="A7" s="38" t="s">
        <v>8</v>
      </c>
      <c r="B7" s="200">
        <f>SUM(B5:B6)</f>
        <v>885.4</v>
      </c>
      <c r="C7" s="200">
        <f>SUM(C5:C6)</f>
        <v>971.4</v>
      </c>
      <c r="D7" s="201">
        <f>SUM(B7:C7)</f>
        <v>1856.8</v>
      </c>
    </row>
  </sheetData>
  <mergeCells count="2">
    <mergeCell ref="A1:D1"/>
    <mergeCell ref="A2:D2"/>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2FB33-817F-4B7C-8D45-B55990ADB672}">
  <dimension ref="A1:H38"/>
  <sheetViews>
    <sheetView tabSelected="1" topLeftCell="A19" workbookViewId="0">
      <selection activeCell="G33" sqref="G33"/>
    </sheetView>
  </sheetViews>
  <sheetFormatPr baseColWidth="10" defaultRowHeight="14.4"/>
  <cols>
    <col min="1" max="1" width="11.44140625" style="405" customWidth="1"/>
    <col min="2" max="2" width="39.77734375" style="371" customWidth="1"/>
    <col min="3" max="3" width="31" style="371" customWidth="1"/>
    <col min="4" max="4" width="11.5546875" style="371"/>
    <col min="5" max="5" width="16.6640625" style="371" bestFit="1" customWidth="1"/>
    <col min="6" max="16384" width="11.5546875" style="371"/>
  </cols>
  <sheetData>
    <row r="1" spans="1:8" ht="26.25" customHeight="1">
      <c r="A1" s="369" t="s">
        <v>405</v>
      </c>
      <c r="B1" s="369"/>
      <c r="C1" s="369"/>
      <c r="D1" s="370"/>
      <c r="E1" s="370"/>
      <c r="F1" s="370"/>
      <c r="G1" s="370"/>
      <c r="H1" s="370"/>
    </row>
    <row r="2" spans="1:8" ht="15">
      <c r="A2" s="372" t="s">
        <v>358</v>
      </c>
      <c r="B2" s="372"/>
      <c r="C2" s="372"/>
      <c r="D2" s="370"/>
      <c r="E2" s="370"/>
      <c r="F2" s="370"/>
      <c r="G2" s="370"/>
      <c r="H2" s="370"/>
    </row>
    <row r="3" spans="1:8" ht="57" customHeight="1">
      <c r="A3" s="354" t="s">
        <v>446</v>
      </c>
      <c r="B3" s="354"/>
      <c r="C3" s="354"/>
      <c r="D3" s="373"/>
      <c r="E3" s="373"/>
      <c r="F3" s="370"/>
      <c r="G3" s="370"/>
      <c r="H3" s="370"/>
    </row>
    <row r="4" spans="1:8">
      <c r="A4" s="374"/>
    </row>
    <row r="5" spans="1:8">
      <c r="A5" s="375" t="s">
        <v>375</v>
      </c>
      <c r="B5" s="375"/>
      <c r="C5" s="375"/>
    </row>
    <row r="6" spans="1:8" ht="39" customHeight="1">
      <c r="A6" s="376" t="s">
        <v>442</v>
      </c>
      <c r="B6" s="377" t="s">
        <v>26</v>
      </c>
      <c r="C6" s="378" t="s">
        <v>386</v>
      </c>
    </row>
    <row r="7" spans="1:8">
      <c r="A7" s="379" t="s">
        <v>387</v>
      </c>
      <c r="B7" s="380" t="s">
        <v>388</v>
      </c>
      <c r="C7" s="381"/>
    </row>
    <row r="8" spans="1:8">
      <c r="A8" s="379" t="s">
        <v>389</v>
      </c>
      <c r="B8" s="382" t="s">
        <v>390</v>
      </c>
      <c r="C8" s="381"/>
    </row>
    <row r="9" spans="1:8">
      <c r="A9" s="379"/>
      <c r="B9" s="382"/>
      <c r="C9" s="381"/>
    </row>
    <row r="10" spans="1:8" ht="15.6">
      <c r="A10" s="379" t="s">
        <v>397</v>
      </c>
      <c r="B10" s="383" t="s">
        <v>391</v>
      </c>
      <c r="C10" s="381"/>
    </row>
    <row r="11" spans="1:8">
      <c r="A11" s="379" t="s">
        <v>406</v>
      </c>
      <c r="B11" s="382" t="s">
        <v>404</v>
      </c>
      <c r="C11" s="384"/>
    </row>
    <row r="12" spans="1:8">
      <c r="A12" s="379" t="s">
        <v>407</v>
      </c>
      <c r="B12" s="382" t="s">
        <v>393</v>
      </c>
      <c r="C12" s="384"/>
    </row>
    <row r="13" spans="1:8">
      <c r="A13" s="379" t="s">
        <v>408</v>
      </c>
      <c r="B13" s="382" t="s">
        <v>94</v>
      </c>
      <c r="C13" s="384"/>
    </row>
    <row r="14" spans="1:8">
      <c r="A14" s="379" t="s">
        <v>409</v>
      </c>
      <c r="B14" s="385" t="s">
        <v>392</v>
      </c>
      <c r="C14" s="386"/>
    </row>
    <row r="15" spans="1:8">
      <c r="A15" s="379"/>
      <c r="B15" s="385"/>
      <c r="C15" s="386"/>
    </row>
    <row r="16" spans="1:8" ht="15.6">
      <c r="A16" s="379" t="s">
        <v>398</v>
      </c>
      <c r="B16" s="383" t="s">
        <v>410</v>
      </c>
      <c r="C16" s="386"/>
    </row>
    <row r="17" spans="1:5">
      <c r="A17" s="379" t="s">
        <v>411</v>
      </c>
      <c r="B17" s="382" t="s">
        <v>396</v>
      </c>
      <c r="C17" s="384"/>
    </row>
    <row r="18" spans="1:5">
      <c r="A18" s="379" t="s">
        <v>412</v>
      </c>
      <c r="B18" s="382" t="s">
        <v>395</v>
      </c>
      <c r="C18" s="384"/>
    </row>
    <row r="19" spans="1:5">
      <c r="A19" s="387" t="s">
        <v>13</v>
      </c>
      <c r="B19" s="388" t="s">
        <v>401</v>
      </c>
      <c r="C19" s="389"/>
    </row>
    <row r="20" spans="1:5">
      <c r="A20" s="387" t="s">
        <v>413</v>
      </c>
      <c r="B20" s="382" t="s">
        <v>394</v>
      </c>
      <c r="C20" s="389"/>
    </row>
    <row r="21" spans="1:5">
      <c r="A21" s="387"/>
      <c r="B21" s="382"/>
      <c r="C21" s="389"/>
    </row>
    <row r="22" spans="1:5" ht="15.6">
      <c r="A22" s="379" t="s">
        <v>399</v>
      </c>
      <c r="B22" s="383" t="s">
        <v>414</v>
      </c>
      <c r="C22" s="390"/>
      <c r="E22" s="391"/>
    </row>
    <row r="23" spans="1:5">
      <c r="A23" s="379" t="s">
        <v>415</v>
      </c>
      <c r="B23" s="406" t="s">
        <v>99</v>
      </c>
      <c r="C23" s="390"/>
      <c r="E23" s="391"/>
    </row>
    <row r="24" spans="1:5">
      <c r="A24" s="379" t="s">
        <v>416</v>
      </c>
      <c r="B24" s="392" t="s">
        <v>418</v>
      </c>
      <c r="C24" s="390"/>
      <c r="E24" s="391"/>
    </row>
    <row r="25" spans="1:5">
      <c r="A25" s="393" t="s">
        <v>417</v>
      </c>
      <c r="B25" s="388" t="s">
        <v>419</v>
      </c>
      <c r="C25" s="381"/>
    </row>
    <row r="26" spans="1:5">
      <c r="A26" s="393"/>
      <c r="B26" s="388"/>
      <c r="C26" s="381"/>
    </row>
    <row r="27" spans="1:5" ht="31.2">
      <c r="A27" s="394" t="s">
        <v>421</v>
      </c>
      <c r="B27" s="395" t="s">
        <v>420</v>
      </c>
      <c r="C27" s="381"/>
      <c r="E27" s="396"/>
    </row>
    <row r="28" spans="1:5" ht="26.4">
      <c r="A28" s="379">
        <v>5.0999999999999996</v>
      </c>
      <c r="B28" s="397" t="s">
        <v>422</v>
      </c>
      <c r="C28" s="381"/>
      <c r="E28" s="396"/>
    </row>
    <row r="29" spans="1:5">
      <c r="A29" s="379">
        <v>5.2</v>
      </c>
      <c r="B29" s="398" t="s">
        <v>424</v>
      </c>
      <c r="C29" s="381"/>
      <c r="E29" s="396"/>
    </row>
    <row r="30" spans="1:5">
      <c r="A30" s="379">
        <v>5.3</v>
      </c>
      <c r="B30" s="399" t="s">
        <v>423</v>
      </c>
      <c r="C30" s="381"/>
      <c r="E30" s="396"/>
    </row>
    <row r="31" spans="1:5">
      <c r="A31" s="379"/>
      <c r="B31" s="399"/>
      <c r="C31" s="381"/>
      <c r="E31" s="407"/>
    </row>
    <row r="32" spans="1:5" ht="15.6">
      <c r="A32" s="394" t="s">
        <v>400</v>
      </c>
      <c r="B32" s="383" t="s">
        <v>425</v>
      </c>
      <c r="C32" s="390"/>
      <c r="E32" s="396"/>
    </row>
    <row r="33" spans="1:5">
      <c r="A33" s="379"/>
      <c r="B33" s="382"/>
      <c r="C33" s="381"/>
      <c r="E33" s="396"/>
    </row>
    <row r="34" spans="1:5" ht="15.6">
      <c r="A34" s="394" t="s">
        <v>426</v>
      </c>
      <c r="B34" s="383" t="s">
        <v>427</v>
      </c>
      <c r="C34" s="381"/>
      <c r="E34" s="396"/>
    </row>
    <row r="35" spans="1:5">
      <c r="A35" s="379"/>
      <c r="B35" s="382"/>
      <c r="C35" s="381"/>
      <c r="E35" s="396"/>
    </row>
    <row r="36" spans="1:5" ht="15.6">
      <c r="A36" s="400" t="s">
        <v>375</v>
      </c>
      <c r="B36" s="400"/>
      <c r="C36" s="390">
        <f>ROUND(SUM(C32:C35),3)</f>
        <v>0</v>
      </c>
      <c r="E36" s="396"/>
    </row>
    <row r="37" spans="1:5">
      <c r="A37" s="374"/>
      <c r="B37" s="401"/>
      <c r="C37" s="402"/>
    </row>
    <row r="38" spans="1:5" ht="37.5" customHeight="1">
      <c r="A38" s="403" t="s">
        <v>428</v>
      </c>
      <c r="B38" s="404" t="s">
        <v>429</v>
      </c>
      <c r="C38" s="404"/>
    </row>
  </sheetData>
  <mergeCells count="6">
    <mergeCell ref="A1:C1"/>
    <mergeCell ref="A36:B36"/>
    <mergeCell ref="B38:C38"/>
    <mergeCell ref="A3:C3"/>
    <mergeCell ref="A2:C2"/>
    <mergeCell ref="A5:C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61"/>
  <sheetViews>
    <sheetView topLeftCell="A14" zoomScale="66" zoomScaleNormal="66" workbookViewId="0">
      <selection activeCell="A22" sqref="A22:G56"/>
    </sheetView>
  </sheetViews>
  <sheetFormatPr baseColWidth="10" defaultColWidth="11.44140625" defaultRowHeight="15"/>
  <cols>
    <col min="1" max="1" width="28.33203125" style="248" customWidth="1"/>
    <col min="2" max="2" width="30.5546875" style="248" customWidth="1"/>
    <col min="3" max="3" width="10" style="248" customWidth="1"/>
    <col min="4" max="4" width="16" style="248" customWidth="1"/>
    <col min="5" max="5" width="14.6640625" style="248" customWidth="1"/>
    <col min="6" max="6" width="11" style="248" customWidth="1"/>
    <col min="7" max="7" width="19.109375" style="248" customWidth="1"/>
    <col min="8" max="8" width="16.44140625" style="248" customWidth="1"/>
    <col min="9" max="16384" width="11.44140625" style="248"/>
  </cols>
  <sheetData>
    <row r="2" spans="1:8" ht="24.6">
      <c r="A2" s="247" t="s">
        <v>441</v>
      </c>
      <c r="B2" s="247"/>
      <c r="C2" s="247"/>
      <c r="D2" s="247"/>
      <c r="E2" s="247"/>
      <c r="F2" s="247"/>
      <c r="G2" s="247"/>
    </row>
    <row r="3" spans="1:8" ht="16.5" customHeight="1" thickBot="1">
      <c r="A3" s="249"/>
      <c r="B3" s="249"/>
      <c r="C3" s="249"/>
      <c r="D3" s="249"/>
      <c r="E3" s="249"/>
      <c r="F3" s="249"/>
      <c r="G3" s="249"/>
    </row>
    <row r="4" spans="1:8" ht="90" customHeight="1" thickBot="1">
      <c r="A4" s="250" t="s">
        <v>358</v>
      </c>
      <c r="B4" s="251"/>
      <c r="C4" s="252" t="s">
        <v>440</v>
      </c>
      <c r="D4" s="253"/>
      <c r="E4" s="253"/>
      <c r="F4" s="253"/>
      <c r="G4" s="254"/>
      <c r="H4" s="255"/>
    </row>
    <row r="5" spans="1:8">
      <c r="H5" s="255"/>
    </row>
    <row r="6" spans="1:8" ht="16.2" thickBot="1">
      <c r="A6" s="256" t="s">
        <v>359</v>
      </c>
      <c r="C6" s="257">
        <v>13</v>
      </c>
      <c r="D6" s="258" t="s">
        <v>360</v>
      </c>
      <c r="E6" s="259"/>
      <c r="F6" s="259"/>
      <c r="H6" s="260"/>
    </row>
    <row r="7" spans="1:8" ht="24.6" customHeight="1">
      <c r="A7" s="261" t="s">
        <v>361</v>
      </c>
      <c r="B7" s="262" t="s">
        <v>439</v>
      </c>
      <c r="C7" s="263" t="s">
        <v>1</v>
      </c>
      <c r="D7" s="264" t="s">
        <v>443</v>
      </c>
      <c r="E7" s="265" t="s">
        <v>362</v>
      </c>
      <c r="F7" s="265" t="s">
        <v>363</v>
      </c>
      <c r="G7" s="266" t="s">
        <v>12</v>
      </c>
      <c r="H7" s="267"/>
    </row>
    <row r="8" spans="1:8" ht="16.2" thickBot="1">
      <c r="A8" s="268"/>
      <c r="B8" s="269"/>
      <c r="C8" s="270"/>
      <c r="D8" s="271" t="s">
        <v>444</v>
      </c>
      <c r="E8" s="272" t="s">
        <v>402</v>
      </c>
      <c r="F8" s="272" t="s">
        <v>366</v>
      </c>
      <c r="G8" s="273" t="s">
        <v>445</v>
      </c>
      <c r="H8" s="267"/>
    </row>
    <row r="9" spans="1:8" ht="16.2" thickBot="1">
      <c r="A9" s="333" t="s">
        <v>364</v>
      </c>
      <c r="B9" s="334"/>
      <c r="C9" s="334"/>
      <c r="D9" s="335"/>
      <c r="E9" s="335"/>
      <c r="F9" s="335"/>
      <c r="G9" s="336"/>
      <c r="H9" s="276"/>
    </row>
    <row r="10" spans="1:8" ht="38.25" customHeight="1">
      <c r="A10" s="347" t="s">
        <v>365</v>
      </c>
      <c r="B10" s="348" t="s">
        <v>447</v>
      </c>
      <c r="C10" s="277" t="s">
        <v>366</v>
      </c>
      <c r="D10" s="205"/>
      <c r="E10" s="278">
        <v>0.5</v>
      </c>
      <c r="F10" s="279">
        <f>C6</f>
        <v>13</v>
      </c>
      <c r="G10" s="280">
        <f>ROUND(F10*E10*D10,0)</f>
        <v>0</v>
      </c>
    </row>
    <row r="11" spans="1:8" ht="40.5" customHeight="1">
      <c r="A11" s="349" t="s">
        <v>367</v>
      </c>
      <c r="B11" s="350" t="s">
        <v>454</v>
      </c>
      <c r="C11" s="281" t="s">
        <v>368</v>
      </c>
      <c r="D11" s="202"/>
      <c r="E11" s="282">
        <v>1</v>
      </c>
      <c r="F11" s="283">
        <f>C6</f>
        <v>13</v>
      </c>
      <c r="G11" s="206">
        <f t="shared" ref="G11:G16" si="0">ROUND(F11*E11*D11,0)</f>
        <v>0</v>
      </c>
    </row>
    <row r="12" spans="1:8" ht="47.25" customHeight="1">
      <c r="A12" s="349" t="s">
        <v>369</v>
      </c>
      <c r="B12" s="350" t="s">
        <v>370</v>
      </c>
      <c r="C12" s="281" t="s">
        <v>366</v>
      </c>
      <c r="D12" s="202"/>
      <c r="E12" s="282">
        <v>0.5</v>
      </c>
      <c r="F12" s="284">
        <v>12.5</v>
      </c>
      <c r="G12" s="206">
        <f t="shared" si="0"/>
        <v>0</v>
      </c>
    </row>
    <row r="13" spans="1:8" ht="63.75" customHeight="1">
      <c r="A13" s="349" t="s">
        <v>449</v>
      </c>
      <c r="B13" s="350" t="s">
        <v>448</v>
      </c>
      <c r="C13" s="281" t="s">
        <v>366</v>
      </c>
      <c r="D13" s="202"/>
      <c r="E13" s="282">
        <v>0.5</v>
      </c>
      <c r="F13" s="284">
        <v>12.5</v>
      </c>
      <c r="G13" s="206">
        <f t="shared" si="0"/>
        <v>0</v>
      </c>
    </row>
    <row r="14" spans="1:8" ht="63.75" customHeight="1">
      <c r="A14" s="349" t="s">
        <v>450</v>
      </c>
      <c r="B14" s="350" t="s">
        <v>451</v>
      </c>
      <c r="C14" s="281" t="s">
        <v>366</v>
      </c>
      <c r="D14" s="202"/>
      <c r="E14" s="282">
        <v>0.5</v>
      </c>
      <c r="F14" s="283">
        <v>12</v>
      </c>
      <c r="G14" s="206">
        <f t="shared" ref="G14" si="1">ROUND(F14*E14*D14,0)</f>
        <v>0</v>
      </c>
    </row>
    <row r="15" spans="1:8" s="276" customFormat="1" ht="60.75" customHeight="1">
      <c r="A15" s="349" t="s">
        <v>452</v>
      </c>
      <c r="B15" s="350" t="s">
        <v>371</v>
      </c>
      <c r="C15" s="281" t="s">
        <v>366</v>
      </c>
      <c r="D15" s="202"/>
      <c r="E15" s="282">
        <v>0.5</v>
      </c>
      <c r="F15" s="283">
        <v>12</v>
      </c>
      <c r="G15" s="206">
        <f t="shared" si="0"/>
        <v>0</v>
      </c>
    </row>
    <row r="16" spans="1:8" ht="48" customHeight="1">
      <c r="A16" s="349" t="s">
        <v>372</v>
      </c>
      <c r="B16" s="350" t="s">
        <v>10</v>
      </c>
      <c r="C16" s="281" t="s">
        <v>366</v>
      </c>
      <c r="D16" s="202"/>
      <c r="E16" s="282">
        <v>1</v>
      </c>
      <c r="F16" s="283">
        <v>12</v>
      </c>
      <c r="G16" s="206">
        <f t="shared" si="0"/>
        <v>0</v>
      </c>
    </row>
    <row r="17" spans="1:8" ht="48" customHeight="1" thickBot="1">
      <c r="A17" s="351" t="s">
        <v>373</v>
      </c>
      <c r="B17" s="285" t="s">
        <v>374</v>
      </c>
      <c r="C17" s="286" t="s">
        <v>366</v>
      </c>
      <c r="D17" s="208"/>
      <c r="E17" s="287">
        <v>1</v>
      </c>
      <c r="F17" s="288">
        <v>12</v>
      </c>
      <c r="G17" s="289">
        <f>ROUND(F17*E17*D17,0)</f>
        <v>0</v>
      </c>
    </row>
    <row r="18" spans="1:8">
      <c r="A18" s="290"/>
      <c r="B18" s="274"/>
      <c r="C18" s="291" t="s">
        <v>184</v>
      </c>
      <c r="D18" s="292"/>
      <c r="E18" s="293"/>
      <c r="F18" s="274"/>
      <c r="G18" s="294">
        <f>SUM(G10:G17)</f>
        <v>0</v>
      </c>
    </row>
    <row r="19" spans="1:8" s="260" customFormat="1" ht="16.2" thickBot="1">
      <c r="A19" s="295"/>
      <c r="B19" s="296"/>
      <c r="C19" s="297" t="s">
        <v>375</v>
      </c>
      <c r="D19" s="296"/>
      <c r="E19" s="298"/>
      <c r="F19" s="298"/>
      <c r="G19" s="299"/>
    </row>
    <row r="20" spans="1:8" ht="16.2" thickBot="1">
      <c r="A20" s="250" t="s">
        <v>376</v>
      </c>
      <c r="B20" s="300"/>
      <c r="C20" s="300"/>
      <c r="D20" s="300"/>
      <c r="E20" s="300"/>
      <c r="F20" s="251"/>
      <c r="G20" s="301">
        <f>ROUND((G18*E19),0)</f>
        <v>0</v>
      </c>
    </row>
    <row r="21" spans="1:8" ht="15.6" thickBot="1">
      <c r="A21" s="275"/>
      <c r="B21" s="275"/>
      <c r="C21" s="275"/>
      <c r="D21" s="275"/>
      <c r="E21" s="275"/>
      <c r="F21" s="302"/>
      <c r="G21" s="303"/>
    </row>
    <row r="22" spans="1:8" ht="16.2" thickBot="1">
      <c r="A22" s="337" t="s">
        <v>377</v>
      </c>
      <c r="B22" s="338"/>
      <c r="C22" s="338"/>
      <c r="D22" s="338"/>
      <c r="E22" s="338"/>
      <c r="F22" s="339"/>
      <c r="G22" s="340"/>
    </row>
    <row r="23" spans="1:8" ht="35.25" customHeight="1">
      <c r="A23" s="341" t="s">
        <v>453</v>
      </c>
      <c r="B23" s="342"/>
      <c r="C23" s="277" t="s">
        <v>379</v>
      </c>
      <c r="D23" s="205">
        <v>13983314</v>
      </c>
      <c r="E23" s="304"/>
      <c r="F23" s="305"/>
      <c r="G23" s="280">
        <f>+D23</f>
        <v>13983314</v>
      </c>
      <c r="H23" s="306"/>
    </row>
    <row r="24" spans="1:8" ht="35.25" customHeight="1">
      <c r="A24" s="343" t="s">
        <v>378</v>
      </c>
      <c r="B24" s="344"/>
      <c r="C24" s="281" t="s">
        <v>379</v>
      </c>
      <c r="D24" s="202">
        <v>3500000</v>
      </c>
      <c r="E24" s="203"/>
      <c r="F24" s="204"/>
      <c r="G24" s="206">
        <f>+D24</f>
        <v>3500000</v>
      </c>
      <c r="H24" s="306"/>
    </row>
    <row r="25" spans="1:8" ht="35.25" customHeight="1">
      <c r="A25" s="343" t="s">
        <v>430</v>
      </c>
      <c r="B25" s="344"/>
      <c r="C25" s="281" t="s">
        <v>379</v>
      </c>
      <c r="D25" s="202">
        <v>4500000</v>
      </c>
      <c r="E25" s="203"/>
      <c r="F25" s="204"/>
      <c r="G25" s="206">
        <f>+D25</f>
        <v>4500000</v>
      </c>
    </row>
    <row r="26" spans="1:8" ht="39" customHeight="1">
      <c r="A26" s="343" t="s">
        <v>431</v>
      </c>
      <c r="B26" s="344"/>
      <c r="C26" s="307" t="s">
        <v>382</v>
      </c>
      <c r="D26" s="202"/>
      <c r="E26" s="203"/>
      <c r="F26" s="283"/>
      <c r="G26" s="206">
        <f>ROUND(F26*E26*D26,0)</f>
        <v>0</v>
      </c>
    </row>
    <row r="27" spans="1:8" ht="35.25" customHeight="1">
      <c r="A27" s="345" t="s">
        <v>432</v>
      </c>
      <c r="B27" s="346"/>
      <c r="C27" s="281" t="s">
        <v>366</v>
      </c>
      <c r="D27" s="202"/>
      <c r="E27" s="203"/>
      <c r="F27" s="204"/>
      <c r="G27" s="206">
        <f>+D27</f>
        <v>0</v>
      </c>
    </row>
    <row r="28" spans="1:8" ht="51" customHeight="1">
      <c r="A28" s="343" t="s">
        <v>380</v>
      </c>
      <c r="B28" s="344"/>
      <c r="C28" s="307" t="s">
        <v>366</v>
      </c>
      <c r="D28" s="202"/>
      <c r="E28" s="203"/>
      <c r="F28" s="283"/>
      <c r="G28" s="206">
        <f t="shared" ref="G28:G31" si="2">ROUND(F28*E28*D28,0)</f>
        <v>0</v>
      </c>
    </row>
    <row r="29" spans="1:8" ht="51" customHeight="1">
      <c r="A29" s="343" t="s">
        <v>403</v>
      </c>
      <c r="B29" s="344"/>
      <c r="C29" s="307" t="s">
        <v>366</v>
      </c>
      <c r="D29" s="202"/>
      <c r="E29" s="308"/>
      <c r="F29" s="283"/>
      <c r="G29" s="206">
        <f t="shared" si="2"/>
        <v>0</v>
      </c>
    </row>
    <row r="30" spans="1:8" ht="31.5" customHeight="1">
      <c r="A30" s="343" t="s">
        <v>381</v>
      </c>
      <c r="B30" s="344"/>
      <c r="C30" s="281" t="s">
        <v>366</v>
      </c>
      <c r="D30" s="202"/>
      <c r="E30" s="203"/>
      <c r="F30" s="283"/>
      <c r="G30" s="206">
        <f t="shared" si="2"/>
        <v>0</v>
      </c>
    </row>
    <row r="31" spans="1:8" ht="24" customHeight="1">
      <c r="A31" s="343" t="s">
        <v>433</v>
      </c>
      <c r="B31" s="344"/>
      <c r="C31" s="281" t="s">
        <v>366</v>
      </c>
      <c r="D31" s="202"/>
      <c r="E31" s="203"/>
      <c r="F31" s="283"/>
      <c r="G31" s="206">
        <f t="shared" si="2"/>
        <v>0</v>
      </c>
    </row>
    <row r="32" spans="1:8" ht="19.5" customHeight="1" thickBot="1">
      <c r="A32" s="309"/>
      <c r="B32" s="310"/>
      <c r="C32" s="311"/>
      <c r="D32" s="207"/>
      <c r="E32" s="312"/>
      <c r="F32" s="313"/>
      <c r="G32" s="314"/>
    </row>
    <row r="33" spans="1:7" ht="16.2" thickBot="1">
      <c r="A33" s="315" t="s">
        <v>435</v>
      </c>
      <c r="B33" s="316"/>
      <c r="C33" s="316"/>
      <c r="D33" s="316"/>
      <c r="E33" s="316"/>
      <c r="F33" s="316"/>
      <c r="G33" s="317"/>
    </row>
    <row r="34" spans="1:7" ht="16.2" thickBot="1">
      <c r="A34" s="318"/>
      <c r="B34" s="318"/>
      <c r="C34" s="318"/>
      <c r="D34" s="318"/>
      <c r="E34" s="318"/>
      <c r="F34" s="318"/>
      <c r="G34" s="319"/>
    </row>
    <row r="35" spans="1:7">
      <c r="A35" s="320"/>
      <c r="B35" s="274"/>
      <c r="C35" s="274"/>
      <c r="D35" s="274"/>
      <c r="E35" s="274"/>
      <c r="F35" s="274"/>
      <c r="G35" s="321"/>
    </row>
    <row r="36" spans="1:7" ht="17.399999999999999">
      <c r="A36" s="322" t="s">
        <v>383</v>
      </c>
      <c r="B36" s="323"/>
      <c r="C36" s="323"/>
      <c r="D36" s="323"/>
      <c r="E36" s="323"/>
      <c r="F36" s="323"/>
      <c r="G36" s="324">
        <f>G33+G20</f>
        <v>0</v>
      </c>
    </row>
    <row r="37" spans="1:7" ht="17.399999999999999">
      <c r="A37" s="325"/>
      <c r="B37" s="276"/>
      <c r="C37" s="276"/>
      <c r="D37" s="326" t="s">
        <v>384</v>
      </c>
      <c r="E37" s="327">
        <v>0.19</v>
      </c>
      <c r="F37" s="328"/>
      <c r="G37" s="324">
        <f>+G36*E37</f>
        <v>0</v>
      </c>
    </row>
    <row r="38" spans="1:7" ht="18" thickBot="1">
      <c r="A38" s="329" t="s">
        <v>385</v>
      </c>
      <c r="B38" s="330"/>
      <c r="C38" s="330"/>
      <c r="D38" s="330"/>
      <c r="E38" s="330"/>
      <c r="F38" s="330"/>
      <c r="G38" s="331">
        <f>+G36+G37</f>
        <v>0</v>
      </c>
    </row>
    <row r="40" spans="1:7" ht="15.6">
      <c r="A40" s="258" t="s">
        <v>434</v>
      </c>
    </row>
    <row r="41" spans="1:7" s="276" customFormat="1">
      <c r="A41" s="248"/>
      <c r="B41" s="248"/>
      <c r="C41" s="248"/>
      <c r="D41" s="248"/>
      <c r="E41" s="248"/>
      <c r="F41" s="248"/>
      <c r="G41" s="248"/>
    </row>
    <row r="42" spans="1:7">
      <c r="G42" s="332"/>
    </row>
    <row r="43" spans="1:7" ht="15.6">
      <c r="A43" s="258" t="s">
        <v>436</v>
      </c>
      <c r="G43" s="332"/>
    </row>
    <row r="44" spans="1:7" ht="15.6">
      <c r="A44" s="258"/>
      <c r="G44" s="332"/>
    </row>
    <row r="45" spans="1:7" ht="15.6">
      <c r="A45" s="258"/>
    </row>
    <row r="46" spans="1:7" ht="15.6">
      <c r="A46" s="258" t="s">
        <v>437</v>
      </c>
    </row>
    <row r="47" spans="1:7" ht="16.2" thickBot="1">
      <c r="A47" s="258"/>
    </row>
    <row r="48" spans="1:7" ht="16.2" thickBot="1">
      <c r="A48" s="358" t="s">
        <v>438</v>
      </c>
      <c r="B48" s="359"/>
      <c r="C48" s="359"/>
      <c r="D48" s="359"/>
      <c r="E48" s="359"/>
      <c r="F48" s="359"/>
      <c r="G48" s="360"/>
    </row>
    <row r="49" spans="1:10" ht="39.6" customHeight="1">
      <c r="A49" s="361" t="s">
        <v>455</v>
      </c>
      <c r="B49" s="355" t="s">
        <v>456</v>
      </c>
      <c r="C49" s="355"/>
      <c r="D49" s="355"/>
      <c r="E49" s="355"/>
      <c r="F49" s="355"/>
      <c r="G49" s="362"/>
    </row>
    <row r="50" spans="1:10" ht="11.4" customHeight="1">
      <c r="A50" s="363"/>
      <c r="B50" s="357"/>
      <c r="C50" s="357"/>
      <c r="D50" s="357"/>
      <c r="E50" s="357"/>
      <c r="F50" s="357"/>
      <c r="G50" s="364"/>
    </row>
    <row r="51" spans="1:10" ht="27" customHeight="1">
      <c r="A51" s="363" t="s">
        <v>457</v>
      </c>
      <c r="B51" s="356" t="s">
        <v>458</v>
      </c>
      <c r="C51" s="356"/>
      <c r="D51" s="356"/>
      <c r="E51" s="356"/>
      <c r="F51" s="356"/>
      <c r="G51" s="365"/>
    </row>
    <row r="52" spans="1:10" ht="11.4" customHeight="1">
      <c r="A52" s="363"/>
      <c r="B52" s="357"/>
      <c r="C52" s="357"/>
      <c r="D52" s="357"/>
      <c r="E52" s="357"/>
      <c r="F52" s="357"/>
      <c r="G52" s="364"/>
    </row>
    <row r="53" spans="1:10" ht="31.2" customHeight="1">
      <c r="A53" s="363" t="s">
        <v>459</v>
      </c>
      <c r="B53" s="356" t="s">
        <v>460</v>
      </c>
      <c r="C53" s="356"/>
      <c r="D53" s="356"/>
      <c r="E53" s="356"/>
      <c r="F53" s="356"/>
      <c r="G53" s="365"/>
      <c r="H53" s="352"/>
      <c r="I53" s="352"/>
      <c r="J53" s="352"/>
    </row>
    <row r="54" spans="1:10" ht="13.2" customHeight="1">
      <c r="A54" s="363"/>
      <c r="B54" s="357"/>
      <c r="C54" s="357"/>
      <c r="D54" s="357"/>
      <c r="E54" s="357"/>
      <c r="F54" s="357"/>
      <c r="G54" s="364"/>
      <c r="H54" s="352"/>
      <c r="I54" s="352"/>
      <c r="J54" s="352"/>
    </row>
    <row r="55" spans="1:10" ht="33" customHeight="1">
      <c r="A55" s="363" t="s">
        <v>461</v>
      </c>
      <c r="B55" s="356" t="s">
        <v>462</v>
      </c>
      <c r="C55" s="356"/>
      <c r="D55" s="356"/>
      <c r="E55" s="356"/>
      <c r="F55" s="356"/>
      <c r="G55" s="365"/>
      <c r="H55" s="352"/>
      <c r="I55" s="352"/>
      <c r="J55" s="352"/>
    </row>
    <row r="56" spans="1:10" ht="15.6" thickBot="1">
      <c r="A56" s="366"/>
      <c r="B56" s="367"/>
      <c r="C56" s="367"/>
      <c r="D56" s="367"/>
      <c r="E56" s="367"/>
      <c r="F56" s="367"/>
      <c r="G56" s="368"/>
      <c r="H56" s="352"/>
      <c r="I56" s="352"/>
      <c r="J56" s="352"/>
    </row>
    <row r="57" spans="1:10">
      <c r="A57" s="353"/>
      <c r="B57" s="352"/>
      <c r="C57" s="352"/>
      <c r="D57" s="352"/>
      <c r="E57" s="352"/>
      <c r="F57" s="352"/>
      <c r="G57" s="352"/>
      <c r="H57" s="352"/>
      <c r="I57" s="352"/>
      <c r="J57" s="352"/>
    </row>
    <row r="58" spans="1:10">
      <c r="B58" s="352"/>
      <c r="C58" s="352"/>
      <c r="D58" s="352"/>
      <c r="E58" s="352"/>
      <c r="F58" s="352"/>
      <c r="G58" s="352"/>
      <c r="H58" s="352"/>
      <c r="I58" s="352"/>
      <c r="J58" s="352"/>
    </row>
    <row r="59" spans="1:10">
      <c r="A59" s="353"/>
      <c r="B59" s="352"/>
      <c r="C59" s="352"/>
      <c r="D59" s="352"/>
      <c r="E59" s="352"/>
      <c r="F59" s="352"/>
      <c r="G59" s="352"/>
      <c r="H59" s="352"/>
      <c r="I59" s="352"/>
      <c r="J59" s="352"/>
    </row>
    <row r="60" spans="1:10">
      <c r="B60" s="352"/>
      <c r="C60" s="352"/>
      <c r="D60" s="352"/>
      <c r="E60" s="352"/>
      <c r="F60" s="352"/>
      <c r="G60" s="352"/>
      <c r="H60" s="352"/>
      <c r="I60" s="352"/>
      <c r="J60" s="352"/>
    </row>
    <row r="61" spans="1:10">
      <c r="A61" s="352"/>
      <c r="B61" s="352"/>
      <c r="C61" s="352"/>
      <c r="D61" s="352"/>
      <c r="E61" s="352"/>
      <c r="F61" s="352"/>
      <c r="G61" s="352"/>
      <c r="H61" s="352"/>
      <c r="I61" s="352"/>
      <c r="J61" s="352"/>
    </row>
  </sheetData>
  <mergeCells count="26">
    <mergeCell ref="B49:G49"/>
    <mergeCell ref="B51:G51"/>
    <mergeCell ref="B53:G53"/>
    <mergeCell ref="B55:G55"/>
    <mergeCell ref="A4:B4"/>
    <mergeCell ref="C4:G4"/>
    <mergeCell ref="A2:G2"/>
    <mergeCell ref="A33:F33"/>
    <mergeCell ref="A36:F36"/>
    <mergeCell ref="A32:B32"/>
    <mergeCell ref="C18:D18"/>
    <mergeCell ref="A20:F20"/>
    <mergeCell ref="A23:B23"/>
    <mergeCell ref="A25:B25"/>
    <mergeCell ref="A26:B26"/>
    <mergeCell ref="A28:B28"/>
    <mergeCell ref="A30:B30"/>
    <mergeCell ref="A7:A8"/>
    <mergeCell ref="B7:B8"/>
    <mergeCell ref="C7:C8"/>
    <mergeCell ref="A31:B31"/>
    <mergeCell ref="A27:B27"/>
    <mergeCell ref="A29:B29"/>
    <mergeCell ref="A24:B24"/>
    <mergeCell ref="A38:F38"/>
    <mergeCell ref="A48:G48"/>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AD1000"/>
  <sheetViews>
    <sheetView workbookViewId="0">
      <selection sqref="A1:M1"/>
    </sheetView>
  </sheetViews>
  <sheetFormatPr baseColWidth="10" defaultColWidth="14.44140625" defaultRowHeight="15" customHeight="1"/>
  <cols>
    <col min="1" max="1" width="8.44140625" customWidth="1"/>
    <col min="2" max="2" width="35.33203125" customWidth="1"/>
    <col min="3" max="3" width="6.6640625" customWidth="1"/>
    <col min="4" max="6" width="11.44140625" customWidth="1"/>
    <col min="7" max="7" width="10.109375" customWidth="1"/>
    <col min="8" max="30" width="11.44140625" customWidth="1"/>
  </cols>
  <sheetData>
    <row r="1" spans="1:30" ht="14.4">
      <c r="A1" s="233" t="s">
        <v>23</v>
      </c>
      <c r="B1" s="234"/>
      <c r="C1" s="234"/>
      <c r="D1" s="234"/>
      <c r="E1" s="234"/>
      <c r="F1" s="234"/>
      <c r="G1" s="234"/>
      <c r="H1" s="234"/>
      <c r="I1" s="234"/>
      <c r="J1" s="234"/>
      <c r="K1" s="234"/>
      <c r="L1" s="234"/>
      <c r="M1" s="235"/>
      <c r="N1" s="1"/>
      <c r="O1" s="1"/>
      <c r="P1" s="1"/>
      <c r="Q1" s="1"/>
      <c r="R1" s="1"/>
      <c r="S1" s="1"/>
      <c r="T1" s="1"/>
      <c r="U1" s="1"/>
      <c r="V1" s="1"/>
      <c r="W1" s="1"/>
      <c r="X1" s="1"/>
      <c r="Y1" s="1"/>
      <c r="Z1" s="1"/>
      <c r="AA1" s="1"/>
      <c r="AB1" s="1"/>
      <c r="AC1" s="1"/>
      <c r="AD1" s="1"/>
    </row>
    <row r="2" spans="1:30" ht="14.4">
      <c r="A2" s="236" t="s">
        <v>24</v>
      </c>
      <c r="B2" s="237"/>
      <c r="C2" s="237"/>
      <c r="D2" s="237"/>
      <c r="E2" s="237"/>
      <c r="F2" s="237"/>
      <c r="G2" s="237"/>
      <c r="H2" s="237"/>
      <c r="I2" s="237"/>
      <c r="J2" s="237"/>
      <c r="K2" s="237"/>
      <c r="L2" s="237"/>
      <c r="M2" s="237"/>
      <c r="N2" s="1"/>
      <c r="O2" s="1"/>
      <c r="P2" s="1"/>
      <c r="Q2" s="1"/>
      <c r="R2" s="1"/>
      <c r="S2" s="1"/>
      <c r="T2" s="1"/>
      <c r="U2" s="1"/>
      <c r="V2" s="1"/>
      <c r="W2" s="1"/>
      <c r="X2" s="1"/>
      <c r="Y2" s="1"/>
      <c r="Z2" s="1"/>
      <c r="AA2" s="1"/>
      <c r="AB2" s="1"/>
      <c r="AC2" s="1"/>
      <c r="AD2" s="1"/>
    </row>
    <row r="3" spans="1:30" ht="14.4">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0" ht="14.4">
      <c r="A4" s="1"/>
      <c r="B4" s="1"/>
      <c r="C4" s="1"/>
      <c r="D4" s="1"/>
      <c r="E4" s="1"/>
      <c r="F4" s="1"/>
      <c r="G4" s="1"/>
      <c r="H4" s="1"/>
      <c r="I4" s="1"/>
      <c r="J4" s="1"/>
      <c r="K4" s="1"/>
      <c r="L4" s="1"/>
      <c r="M4" s="1"/>
      <c r="N4" s="1"/>
      <c r="O4" s="1"/>
      <c r="P4" s="1"/>
      <c r="Q4" s="1"/>
      <c r="R4" s="1"/>
      <c r="S4" s="1"/>
      <c r="T4" s="1"/>
      <c r="U4" s="1"/>
      <c r="V4" s="1"/>
      <c r="W4" s="1"/>
      <c r="X4" s="1"/>
      <c r="Y4" s="1"/>
      <c r="Z4" s="1"/>
      <c r="AA4" s="1"/>
      <c r="AB4" s="1"/>
      <c r="AC4" s="1"/>
      <c r="AD4" s="1"/>
    </row>
    <row r="5" spans="1:30" ht="26.25" customHeight="1">
      <c r="A5" s="232" t="s">
        <v>57</v>
      </c>
      <c r="B5" s="230"/>
      <c r="C5" s="230"/>
      <c r="D5" s="230"/>
      <c r="E5" s="230"/>
      <c r="F5" s="230"/>
      <c r="G5" s="230"/>
      <c r="H5" s="230"/>
      <c r="I5" s="230"/>
      <c r="J5" s="230"/>
      <c r="K5" s="230"/>
      <c r="L5" s="230"/>
      <c r="M5" s="230"/>
      <c r="N5" s="218"/>
      <c r="O5" s="1"/>
      <c r="P5" s="1"/>
      <c r="Q5" s="1"/>
      <c r="R5" s="1"/>
      <c r="S5" s="1"/>
      <c r="T5" s="1"/>
      <c r="U5" s="1"/>
      <c r="V5" s="1"/>
      <c r="W5" s="1"/>
      <c r="X5" s="1"/>
      <c r="Y5" s="1"/>
      <c r="Z5" s="1"/>
      <c r="AA5" s="1"/>
      <c r="AB5" s="1"/>
      <c r="AC5" s="1"/>
      <c r="AD5" s="1"/>
    </row>
    <row r="6" spans="1:30" ht="14.4">
      <c r="A6" s="1"/>
      <c r="B6" s="1"/>
      <c r="C6" s="1"/>
      <c r="D6" s="1"/>
      <c r="E6" s="1"/>
      <c r="F6" s="1"/>
      <c r="G6" s="1"/>
      <c r="H6" s="1"/>
      <c r="I6" s="1"/>
      <c r="J6" s="1"/>
      <c r="K6" s="1"/>
      <c r="L6" s="1"/>
      <c r="M6" s="1"/>
      <c r="N6" s="1"/>
      <c r="O6" s="1"/>
      <c r="P6" s="1"/>
      <c r="Q6" s="1"/>
      <c r="R6" s="1"/>
      <c r="S6" s="1"/>
      <c r="T6" s="1"/>
      <c r="U6" s="1"/>
      <c r="V6" s="1"/>
      <c r="W6" s="1"/>
      <c r="X6" s="1"/>
      <c r="Y6" s="1"/>
      <c r="Z6" s="1"/>
      <c r="AA6" s="1"/>
      <c r="AB6" s="1"/>
      <c r="AC6" s="1"/>
      <c r="AD6" s="1"/>
    </row>
    <row r="7" spans="1:30" ht="14.4">
      <c r="A7" s="240" t="s">
        <v>25</v>
      </c>
      <c r="B7" s="239" t="s">
        <v>26</v>
      </c>
      <c r="C7" s="8"/>
      <c r="D7" s="238" t="s">
        <v>27</v>
      </c>
      <c r="E7" s="238" t="s">
        <v>28</v>
      </c>
      <c r="F7" s="231" t="s">
        <v>29</v>
      </c>
      <c r="G7" s="229" t="s">
        <v>30</v>
      </c>
      <c r="H7" s="230"/>
      <c r="I7" s="230"/>
      <c r="J7" s="230"/>
      <c r="K7" s="230"/>
      <c r="L7" s="230"/>
      <c r="M7" s="218"/>
      <c r="N7" s="231" t="s">
        <v>31</v>
      </c>
      <c r="O7" s="1"/>
      <c r="P7" s="1"/>
      <c r="Q7" s="1"/>
      <c r="R7" s="1"/>
      <c r="S7" s="1"/>
      <c r="T7" s="1"/>
      <c r="U7" s="1"/>
      <c r="V7" s="1"/>
      <c r="W7" s="1"/>
      <c r="X7" s="1"/>
      <c r="Y7" s="1"/>
      <c r="Z7" s="1"/>
      <c r="AA7" s="1"/>
      <c r="AB7" s="1"/>
      <c r="AC7" s="1"/>
      <c r="AD7" s="1"/>
    </row>
    <row r="8" spans="1:30" ht="14.4">
      <c r="A8" s="224"/>
      <c r="B8" s="224"/>
      <c r="C8" s="8" t="s">
        <v>32</v>
      </c>
      <c r="D8" s="224"/>
      <c r="E8" s="224"/>
      <c r="F8" s="224"/>
      <c r="G8" s="9" t="s">
        <v>33</v>
      </c>
      <c r="H8" s="10" t="s">
        <v>34</v>
      </c>
      <c r="I8" s="10" t="s">
        <v>35</v>
      </c>
      <c r="J8" s="10" t="s">
        <v>36</v>
      </c>
      <c r="K8" s="10" t="s">
        <v>37</v>
      </c>
      <c r="L8" s="10" t="s">
        <v>38</v>
      </c>
      <c r="M8" s="10" t="s">
        <v>39</v>
      </c>
      <c r="N8" s="224"/>
      <c r="O8" s="1"/>
      <c r="P8" s="1"/>
      <c r="Q8" s="1"/>
      <c r="R8" s="1"/>
      <c r="S8" s="1"/>
      <c r="T8" s="1"/>
      <c r="U8" s="1"/>
      <c r="V8" s="1"/>
      <c r="W8" s="1"/>
      <c r="X8" s="1"/>
      <c r="Y8" s="1"/>
      <c r="Z8" s="1"/>
      <c r="AA8" s="1"/>
      <c r="AB8" s="1"/>
      <c r="AC8" s="1"/>
      <c r="AD8" s="1"/>
    </row>
    <row r="9" spans="1:30" ht="14.4">
      <c r="A9" s="225"/>
      <c r="B9" s="225"/>
      <c r="C9" s="8"/>
      <c r="D9" s="225"/>
      <c r="E9" s="225"/>
      <c r="F9" s="225"/>
      <c r="G9" s="8">
        <v>0.25</v>
      </c>
      <c r="H9" s="8">
        <v>0.56000000000000005</v>
      </c>
      <c r="I9" s="8">
        <v>1</v>
      </c>
      <c r="J9" s="8">
        <v>1.56</v>
      </c>
      <c r="K9" s="8">
        <v>2.25</v>
      </c>
      <c r="L9" s="8">
        <v>3.04</v>
      </c>
      <c r="M9" s="8">
        <v>3.97</v>
      </c>
      <c r="N9" s="225"/>
      <c r="O9" s="1"/>
      <c r="P9" s="1"/>
      <c r="Q9" s="1"/>
      <c r="R9" s="1"/>
      <c r="S9" s="1"/>
      <c r="T9" s="1"/>
      <c r="U9" s="1"/>
      <c r="V9" s="1"/>
      <c r="W9" s="1"/>
      <c r="X9" s="1"/>
      <c r="Y9" s="1"/>
      <c r="Z9" s="1"/>
      <c r="AA9" s="1"/>
      <c r="AB9" s="1"/>
      <c r="AC9" s="1"/>
      <c r="AD9" s="1"/>
    </row>
    <row r="10" spans="1:30" ht="27.6">
      <c r="A10" s="223" t="s">
        <v>13</v>
      </c>
      <c r="B10" s="11" t="s">
        <v>58</v>
      </c>
      <c r="C10" s="12"/>
      <c r="D10" s="13"/>
      <c r="E10" s="14"/>
      <c r="F10" s="14"/>
      <c r="G10" s="15"/>
      <c r="H10" s="14"/>
      <c r="I10" s="13"/>
      <c r="J10" s="13"/>
      <c r="K10" s="13"/>
      <c r="L10" s="14"/>
      <c r="M10" s="14"/>
      <c r="N10" s="4"/>
      <c r="O10" s="1"/>
      <c r="P10" s="1"/>
      <c r="Q10" s="1"/>
      <c r="R10" s="1"/>
      <c r="S10" s="1"/>
      <c r="T10" s="1"/>
      <c r="U10" s="1"/>
      <c r="V10" s="1"/>
      <c r="W10" s="1"/>
      <c r="X10" s="1"/>
      <c r="Y10" s="1"/>
      <c r="Z10" s="1"/>
      <c r="AA10" s="1"/>
      <c r="AB10" s="1"/>
      <c r="AC10" s="1"/>
      <c r="AD10" s="1"/>
    </row>
    <row r="11" spans="1:30" ht="14.4">
      <c r="A11" s="224"/>
      <c r="B11" s="227" t="s">
        <v>40</v>
      </c>
      <c r="C11" s="16" t="s">
        <v>36</v>
      </c>
      <c r="D11" s="21">
        <v>2.25</v>
      </c>
      <c r="E11" s="4">
        <v>20</v>
      </c>
      <c r="F11" s="17">
        <v>4</v>
      </c>
      <c r="G11" s="18" t="str">
        <f t="shared" ref="G11:G16" si="0">IF($G$8=C11,D11*E11*F11*$G$9,"-")</f>
        <v>-</v>
      </c>
      <c r="H11" s="18" t="str">
        <f t="shared" ref="H11:H16" si="1">IF($H$8=C11,D11*E11*F11*$H$9,"-")</f>
        <v>-</v>
      </c>
      <c r="I11" s="18" t="str">
        <f t="shared" ref="I11:I16" si="2">IF($I$8=C11,D11*E11*F11*$I$9,"-")</f>
        <v>-</v>
      </c>
      <c r="J11" s="18">
        <f t="shared" ref="J11:J16" si="3">IF($J$8=C11,D11*E11*F11*$J$9,"-")</f>
        <v>280.8</v>
      </c>
      <c r="K11" s="18" t="str">
        <f t="shared" ref="K11:K16" si="4">IF($K$8=C11,D11*E11*F11*$K$9,"-")</f>
        <v>-</v>
      </c>
      <c r="L11" s="18" t="str">
        <f t="shared" ref="L11:L16" si="5">IF($L$8=C11,D11*E11*F11*$L$9,"-")</f>
        <v>-</v>
      </c>
      <c r="M11" s="18" t="str">
        <f t="shared" ref="M11:M16" si="6">IF($M$8=C11,D11*E11*F11*$M$9,"-")</f>
        <v>-</v>
      </c>
      <c r="N11" s="19"/>
      <c r="O11" s="1"/>
      <c r="P11" s="1"/>
      <c r="Q11" s="1"/>
      <c r="R11" s="1"/>
      <c r="S11" s="1"/>
      <c r="T11" s="1"/>
      <c r="U11" s="1"/>
      <c r="V11" s="1"/>
      <c r="W11" s="1"/>
      <c r="X11" s="1"/>
      <c r="Y11" s="1"/>
      <c r="Z11" s="1"/>
      <c r="AA11" s="1"/>
      <c r="AB11" s="1"/>
      <c r="AC11" s="1"/>
      <c r="AD11" s="1"/>
    </row>
    <row r="12" spans="1:30" ht="14.4">
      <c r="A12" s="224"/>
      <c r="B12" s="225"/>
      <c r="C12" s="20" t="s">
        <v>36</v>
      </c>
      <c r="D12" s="21">
        <v>3.25</v>
      </c>
      <c r="E12" s="4">
        <v>14</v>
      </c>
      <c r="F12" s="17">
        <v>4</v>
      </c>
      <c r="G12" s="18" t="str">
        <f t="shared" si="0"/>
        <v>-</v>
      </c>
      <c r="H12" s="18" t="str">
        <f t="shared" si="1"/>
        <v>-</v>
      </c>
      <c r="I12" s="18" t="str">
        <f t="shared" si="2"/>
        <v>-</v>
      </c>
      <c r="J12" s="18">
        <f t="shared" si="3"/>
        <v>283.92</v>
      </c>
      <c r="K12" s="18" t="str">
        <f t="shared" si="4"/>
        <v>-</v>
      </c>
      <c r="L12" s="18" t="str">
        <f t="shared" si="5"/>
        <v>-</v>
      </c>
      <c r="M12" s="18" t="str">
        <f t="shared" si="6"/>
        <v>-</v>
      </c>
      <c r="N12" s="19"/>
      <c r="O12" s="1"/>
      <c r="P12" s="1"/>
      <c r="Q12" s="1"/>
      <c r="R12" s="1"/>
      <c r="S12" s="1"/>
      <c r="T12" s="1"/>
      <c r="U12" s="1"/>
      <c r="V12" s="1"/>
      <c r="W12" s="1"/>
      <c r="X12" s="1"/>
      <c r="Y12" s="1"/>
      <c r="Z12" s="1"/>
      <c r="AA12" s="1"/>
      <c r="AB12" s="1"/>
      <c r="AC12" s="1"/>
      <c r="AD12" s="1"/>
    </row>
    <row r="13" spans="1:30" ht="14.4">
      <c r="A13" s="224"/>
      <c r="B13" s="227" t="s">
        <v>41</v>
      </c>
      <c r="C13" s="22" t="s">
        <v>36</v>
      </c>
      <c r="D13" s="21">
        <v>1.45</v>
      </c>
      <c r="E13" s="4">
        <v>14</v>
      </c>
      <c r="F13" s="17">
        <v>10</v>
      </c>
      <c r="G13" s="18" t="str">
        <f t="shared" si="0"/>
        <v>-</v>
      </c>
      <c r="H13" s="18" t="str">
        <f t="shared" si="1"/>
        <v>-</v>
      </c>
      <c r="I13" s="18" t="str">
        <f t="shared" si="2"/>
        <v>-</v>
      </c>
      <c r="J13" s="18">
        <f t="shared" si="3"/>
        <v>316.68</v>
      </c>
      <c r="K13" s="18" t="str">
        <f t="shared" si="4"/>
        <v>-</v>
      </c>
      <c r="L13" s="18" t="str">
        <f t="shared" si="5"/>
        <v>-</v>
      </c>
      <c r="M13" s="18" t="str">
        <f t="shared" si="6"/>
        <v>-</v>
      </c>
      <c r="N13" s="19"/>
      <c r="O13" s="1"/>
      <c r="P13" s="1"/>
      <c r="Q13" s="1"/>
      <c r="R13" s="1"/>
      <c r="S13" s="1"/>
      <c r="T13" s="1"/>
      <c r="U13" s="1"/>
      <c r="V13" s="1"/>
      <c r="W13" s="1"/>
      <c r="X13" s="1"/>
      <c r="Y13" s="1"/>
      <c r="Z13" s="1"/>
      <c r="AA13" s="1"/>
      <c r="AB13" s="1"/>
      <c r="AC13" s="1"/>
      <c r="AD13" s="1"/>
    </row>
    <row r="14" spans="1:30" ht="14.4">
      <c r="A14" s="224"/>
      <c r="B14" s="225"/>
      <c r="C14" s="16" t="s">
        <v>36</v>
      </c>
      <c r="D14" s="21">
        <v>2.25</v>
      </c>
      <c r="E14" s="4">
        <v>9</v>
      </c>
      <c r="F14" s="17">
        <v>10</v>
      </c>
      <c r="G14" s="18" t="str">
        <f t="shared" si="0"/>
        <v>-</v>
      </c>
      <c r="H14" s="18" t="str">
        <f t="shared" si="1"/>
        <v>-</v>
      </c>
      <c r="I14" s="18" t="str">
        <f t="shared" si="2"/>
        <v>-</v>
      </c>
      <c r="J14" s="18">
        <f t="shared" si="3"/>
        <v>315.90000000000003</v>
      </c>
      <c r="K14" s="18" t="str">
        <f t="shared" si="4"/>
        <v>-</v>
      </c>
      <c r="L14" s="18" t="str">
        <f t="shared" si="5"/>
        <v>-</v>
      </c>
      <c r="M14" s="18" t="str">
        <f t="shared" si="6"/>
        <v>-</v>
      </c>
      <c r="N14" s="19"/>
      <c r="O14" s="1"/>
      <c r="P14" s="1"/>
      <c r="Q14" s="1"/>
      <c r="R14" s="1"/>
      <c r="S14" s="1"/>
      <c r="T14" s="1"/>
      <c r="U14" s="1"/>
      <c r="V14" s="1"/>
      <c r="W14" s="1"/>
      <c r="X14" s="1"/>
      <c r="Y14" s="1"/>
      <c r="Z14" s="1"/>
      <c r="AA14" s="1"/>
      <c r="AB14" s="1"/>
      <c r="AC14" s="1"/>
      <c r="AD14" s="1"/>
    </row>
    <row r="15" spans="1:30" ht="14.4">
      <c r="A15" s="224"/>
      <c r="B15" s="227" t="s">
        <v>42</v>
      </c>
      <c r="C15" s="22" t="s">
        <v>35</v>
      </c>
      <c r="D15" s="21">
        <v>1.3</v>
      </c>
      <c r="E15" s="4">
        <v>9</v>
      </c>
      <c r="F15" s="17">
        <v>10</v>
      </c>
      <c r="G15" s="18" t="str">
        <f t="shared" si="0"/>
        <v>-</v>
      </c>
      <c r="H15" s="18" t="str">
        <f t="shared" si="1"/>
        <v>-</v>
      </c>
      <c r="I15" s="18">
        <f t="shared" si="2"/>
        <v>117.00000000000001</v>
      </c>
      <c r="J15" s="18" t="str">
        <f t="shared" si="3"/>
        <v>-</v>
      </c>
      <c r="K15" s="18" t="str">
        <f t="shared" si="4"/>
        <v>-</v>
      </c>
      <c r="L15" s="18" t="str">
        <f t="shared" si="5"/>
        <v>-</v>
      </c>
      <c r="M15" s="18" t="str">
        <f t="shared" si="6"/>
        <v>-</v>
      </c>
      <c r="N15" s="19"/>
      <c r="O15" s="1"/>
      <c r="P15" s="1"/>
      <c r="Q15" s="1"/>
      <c r="R15" s="1"/>
      <c r="S15" s="1"/>
      <c r="T15" s="1"/>
      <c r="U15" s="1"/>
      <c r="V15" s="1"/>
      <c r="W15" s="1"/>
      <c r="X15" s="1"/>
      <c r="Y15" s="1"/>
      <c r="Z15" s="1"/>
      <c r="AA15" s="1"/>
      <c r="AB15" s="1"/>
      <c r="AC15" s="1"/>
      <c r="AD15" s="1"/>
    </row>
    <row r="16" spans="1:30" ht="14.4">
      <c r="A16" s="224"/>
      <c r="B16" s="225"/>
      <c r="C16" s="22" t="s">
        <v>35</v>
      </c>
      <c r="D16" s="21">
        <v>1.5</v>
      </c>
      <c r="E16" s="4">
        <v>7</v>
      </c>
      <c r="F16" s="17">
        <v>10</v>
      </c>
      <c r="G16" s="18" t="str">
        <f t="shared" si="0"/>
        <v>-</v>
      </c>
      <c r="H16" s="18" t="str">
        <f t="shared" si="1"/>
        <v>-</v>
      </c>
      <c r="I16" s="18">
        <f t="shared" si="2"/>
        <v>105</v>
      </c>
      <c r="J16" s="18" t="str">
        <f t="shared" si="3"/>
        <v>-</v>
      </c>
      <c r="K16" s="18" t="str">
        <f t="shared" si="4"/>
        <v>-</v>
      </c>
      <c r="L16" s="18" t="str">
        <f t="shared" si="5"/>
        <v>-</v>
      </c>
      <c r="M16" s="18" t="str">
        <f t="shared" si="6"/>
        <v>-</v>
      </c>
      <c r="N16" s="19"/>
      <c r="O16" s="1"/>
      <c r="P16" s="1"/>
      <c r="Q16" s="1"/>
      <c r="R16" s="1"/>
      <c r="S16" s="1"/>
      <c r="T16" s="1"/>
      <c r="U16" s="1"/>
      <c r="V16" s="1"/>
      <c r="W16" s="1"/>
      <c r="X16" s="1"/>
      <c r="Y16" s="1"/>
      <c r="Z16" s="1"/>
      <c r="AA16" s="1"/>
      <c r="AB16" s="1"/>
      <c r="AC16" s="1"/>
      <c r="AD16" s="1"/>
    </row>
    <row r="17" spans="1:30" ht="14.4">
      <c r="A17" s="225"/>
      <c r="B17" s="23" t="s">
        <v>43</v>
      </c>
      <c r="C17" s="24"/>
      <c r="D17" s="21"/>
      <c r="E17" s="4"/>
      <c r="F17" s="17"/>
      <c r="G17" s="25">
        <f t="shared" ref="G17:M17" si="7">SUM(G11:G16)</f>
        <v>0</v>
      </c>
      <c r="H17" s="25">
        <f t="shared" si="7"/>
        <v>0</v>
      </c>
      <c r="I17" s="25">
        <f t="shared" si="7"/>
        <v>222</v>
      </c>
      <c r="J17" s="25">
        <f t="shared" si="7"/>
        <v>1197.3000000000002</v>
      </c>
      <c r="K17" s="25">
        <f t="shared" si="7"/>
        <v>0</v>
      </c>
      <c r="L17" s="25">
        <f t="shared" si="7"/>
        <v>0</v>
      </c>
      <c r="M17" s="25">
        <f t="shared" si="7"/>
        <v>0</v>
      </c>
      <c r="N17" s="26">
        <f>SUM(G17:M17)</f>
        <v>1419.3000000000002</v>
      </c>
      <c r="O17" s="1"/>
      <c r="P17" s="1"/>
      <c r="Q17" s="1"/>
      <c r="R17" s="1"/>
      <c r="S17" s="1"/>
      <c r="T17" s="1"/>
      <c r="U17" s="1"/>
      <c r="V17" s="1"/>
      <c r="W17" s="1"/>
      <c r="X17" s="1"/>
      <c r="Y17" s="1"/>
      <c r="Z17" s="1"/>
      <c r="AA17" s="1"/>
      <c r="AB17" s="1"/>
      <c r="AC17" s="1"/>
      <c r="AD17" s="1"/>
    </row>
    <row r="18" spans="1:30" ht="41.4">
      <c r="A18" s="223" t="s">
        <v>59</v>
      </c>
      <c r="B18" s="27" t="s">
        <v>14</v>
      </c>
      <c r="C18" s="24"/>
      <c r="D18" s="21"/>
      <c r="E18" s="4"/>
      <c r="F18" s="17"/>
      <c r="G18" s="18"/>
      <c r="H18" s="18"/>
      <c r="I18" s="18"/>
      <c r="J18" s="18"/>
      <c r="K18" s="18"/>
      <c r="L18" s="18"/>
      <c r="M18" s="18"/>
      <c r="N18" s="28"/>
      <c r="O18" s="1"/>
      <c r="P18" s="1"/>
      <c r="Q18" s="1"/>
      <c r="R18" s="1"/>
      <c r="S18" s="1"/>
      <c r="T18" s="1"/>
      <c r="U18" s="1"/>
      <c r="V18" s="1"/>
      <c r="W18" s="1"/>
      <c r="X18" s="1"/>
      <c r="Y18" s="1"/>
      <c r="Z18" s="1"/>
      <c r="AA18" s="1"/>
      <c r="AB18" s="1"/>
      <c r="AC18" s="1"/>
      <c r="AD18" s="1"/>
    </row>
    <row r="19" spans="1:30" ht="14.4">
      <c r="A19" s="224"/>
      <c r="B19" s="227" t="s">
        <v>44</v>
      </c>
      <c r="C19" s="22" t="s">
        <v>37</v>
      </c>
      <c r="D19" s="21">
        <v>9</v>
      </c>
      <c r="E19" s="4">
        <v>9</v>
      </c>
      <c r="F19" s="17">
        <v>2</v>
      </c>
      <c r="G19" s="18" t="str">
        <f t="shared" ref="G19:G34" si="8">IF($G$8=C19,D19*E19*F19*$G$9,"-")</f>
        <v>-</v>
      </c>
      <c r="H19" s="18" t="str">
        <f t="shared" ref="H19:H34" si="9">IF($H$8=C19,D19*E19*F19*$H$9,"-")</f>
        <v>-</v>
      </c>
      <c r="I19" s="18" t="str">
        <f t="shared" ref="I19:I34" si="10">IF($I$8=C19,D19*E19*F19*$I$9,"-")</f>
        <v>-</v>
      </c>
      <c r="J19" s="18" t="str">
        <f t="shared" ref="J19:J34" si="11">IF($J$8=C19,D19*E19*F19*$J$9,"-")</f>
        <v>-</v>
      </c>
      <c r="K19" s="18">
        <f t="shared" ref="K19:K34" si="12">IF($K$8=C19,D19*E19*F19*$K$9,"-")</f>
        <v>364.5</v>
      </c>
      <c r="L19" s="18" t="str">
        <f t="shared" ref="L19:L34" si="13">IF($L$8=C19,D19*E19*F19*$L$9,"-")</f>
        <v>-</v>
      </c>
      <c r="M19" s="18" t="str">
        <f t="shared" ref="M19:M34" si="14">IF($M$8=C19,D19*E19*F19*$M$9,"-")</f>
        <v>-</v>
      </c>
      <c r="N19" s="28"/>
      <c r="O19" s="1"/>
      <c r="P19" s="1"/>
      <c r="Q19" s="1"/>
      <c r="R19" s="1"/>
      <c r="S19" s="1"/>
      <c r="T19" s="1"/>
      <c r="U19" s="1"/>
      <c r="V19" s="1"/>
      <c r="W19" s="1"/>
      <c r="X19" s="1"/>
      <c r="Y19" s="1"/>
      <c r="Z19" s="1"/>
      <c r="AA19" s="1"/>
      <c r="AB19" s="1"/>
      <c r="AC19" s="1"/>
      <c r="AD19" s="1"/>
    </row>
    <row r="20" spans="1:30" ht="14.4">
      <c r="A20" s="224"/>
      <c r="B20" s="224"/>
      <c r="C20" s="22" t="s">
        <v>37</v>
      </c>
      <c r="D20" s="21">
        <v>6</v>
      </c>
      <c r="E20" s="4">
        <v>6</v>
      </c>
      <c r="F20" s="17">
        <v>2</v>
      </c>
      <c r="G20" s="18" t="str">
        <f t="shared" si="8"/>
        <v>-</v>
      </c>
      <c r="H20" s="18" t="str">
        <f t="shared" si="9"/>
        <v>-</v>
      </c>
      <c r="I20" s="18" t="str">
        <f t="shared" si="10"/>
        <v>-</v>
      </c>
      <c r="J20" s="18" t="str">
        <f t="shared" si="11"/>
        <v>-</v>
      </c>
      <c r="K20" s="18">
        <f t="shared" si="12"/>
        <v>162</v>
      </c>
      <c r="L20" s="18" t="str">
        <f t="shared" si="13"/>
        <v>-</v>
      </c>
      <c r="M20" s="18" t="str">
        <f t="shared" si="14"/>
        <v>-</v>
      </c>
      <c r="N20" s="28"/>
      <c r="O20" s="1"/>
      <c r="P20" s="1"/>
      <c r="Q20" s="1"/>
      <c r="R20" s="1"/>
      <c r="S20" s="1"/>
      <c r="T20" s="1"/>
      <c r="U20" s="1"/>
      <c r="V20" s="1"/>
      <c r="W20" s="1"/>
      <c r="X20" s="1"/>
      <c r="Y20" s="1"/>
      <c r="Z20" s="1"/>
      <c r="AA20" s="1"/>
      <c r="AB20" s="1"/>
      <c r="AC20" s="1"/>
      <c r="AD20" s="1"/>
    </row>
    <row r="21" spans="1:30" ht="15.75" customHeight="1">
      <c r="A21" s="224"/>
      <c r="B21" s="225"/>
      <c r="C21" s="22" t="s">
        <v>37</v>
      </c>
      <c r="D21" s="21">
        <v>3</v>
      </c>
      <c r="E21" s="4">
        <v>5</v>
      </c>
      <c r="F21" s="17">
        <v>2</v>
      </c>
      <c r="G21" s="18" t="str">
        <f t="shared" si="8"/>
        <v>-</v>
      </c>
      <c r="H21" s="18" t="str">
        <f t="shared" si="9"/>
        <v>-</v>
      </c>
      <c r="I21" s="18" t="str">
        <f t="shared" si="10"/>
        <v>-</v>
      </c>
      <c r="J21" s="18" t="str">
        <f t="shared" si="11"/>
        <v>-</v>
      </c>
      <c r="K21" s="18">
        <f t="shared" si="12"/>
        <v>67.5</v>
      </c>
      <c r="L21" s="18" t="str">
        <f t="shared" si="13"/>
        <v>-</v>
      </c>
      <c r="M21" s="18" t="str">
        <f t="shared" si="14"/>
        <v>-</v>
      </c>
      <c r="N21" s="28"/>
      <c r="O21" s="29"/>
      <c r="P21" s="29"/>
      <c r="Q21" s="29"/>
      <c r="R21" s="29"/>
      <c r="S21" s="29"/>
      <c r="T21" s="29"/>
      <c r="U21" s="29"/>
      <c r="V21" s="29"/>
      <c r="W21" s="29"/>
      <c r="X21" s="29"/>
      <c r="Y21" s="29"/>
      <c r="Z21" s="29"/>
      <c r="AA21" s="29"/>
      <c r="AB21" s="29"/>
      <c r="AC21" s="29"/>
      <c r="AD21" s="29"/>
    </row>
    <row r="22" spans="1:30" ht="15.75" customHeight="1">
      <c r="A22" s="224"/>
      <c r="B22" s="4" t="s">
        <v>45</v>
      </c>
      <c r="C22" s="22" t="s">
        <v>34</v>
      </c>
      <c r="D22" s="21">
        <v>1.6</v>
      </c>
      <c r="E22" s="4">
        <v>78</v>
      </c>
      <c r="F22" s="17">
        <v>2</v>
      </c>
      <c r="G22" s="18" t="str">
        <f t="shared" si="8"/>
        <v>-</v>
      </c>
      <c r="H22" s="18">
        <f t="shared" si="9"/>
        <v>139.77600000000004</v>
      </c>
      <c r="I22" s="18" t="str">
        <f t="shared" si="10"/>
        <v>-</v>
      </c>
      <c r="J22" s="18" t="str">
        <f t="shared" si="11"/>
        <v>-</v>
      </c>
      <c r="K22" s="18" t="str">
        <f t="shared" si="12"/>
        <v>-</v>
      </c>
      <c r="L22" s="18" t="str">
        <f t="shared" si="13"/>
        <v>-</v>
      </c>
      <c r="M22" s="18" t="str">
        <f t="shared" si="14"/>
        <v>-</v>
      </c>
      <c r="N22" s="28"/>
      <c r="O22" s="1"/>
      <c r="P22" s="1"/>
      <c r="Q22" s="1"/>
      <c r="R22" s="1"/>
      <c r="S22" s="1"/>
      <c r="T22" s="1"/>
      <c r="U22" s="1"/>
      <c r="V22" s="1"/>
      <c r="W22" s="1"/>
      <c r="X22" s="1"/>
      <c r="Y22" s="1"/>
      <c r="Z22" s="1"/>
      <c r="AA22" s="1"/>
      <c r="AB22" s="1"/>
      <c r="AC22" s="1"/>
      <c r="AD22" s="1"/>
    </row>
    <row r="23" spans="1:30" ht="15.75" customHeight="1">
      <c r="A23" s="224"/>
      <c r="B23" s="30" t="s">
        <v>46</v>
      </c>
      <c r="C23" s="22" t="s">
        <v>37</v>
      </c>
      <c r="D23" s="21">
        <v>3.75</v>
      </c>
      <c r="E23" s="4">
        <v>6</v>
      </c>
      <c r="F23" s="17">
        <v>2</v>
      </c>
      <c r="G23" s="18" t="str">
        <f t="shared" si="8"/>
        <v>-</v>
      </c>
      <c r="H23" s="18" t="str">
        <f t="shared" si="9"/>
        <v>-</v>
      </c>
      <c r="I23" s="18" t="str">
        <f t="shared" si="10"/>
        <v>-</v>
      </c>
      <c r="J23" s="18" t="str">
        <f t="shared" si="11"/>
        <v>-</v>
      </c>
      <c r="K23" s="18">
        <f t="shared" si="12"/>
        <v>101.25</v>
      </c>
      <c r="L23" s="18" t="str">
        <f t="shared" si="13"/>
        <v>-</v>
      </c>
      <c r="M23" s="18" t="str">
        <f t="shared" si="14"/>
        <v>-</v>
      </c>
      <c r="N23" s="28"/>
      <c r="O23" s="29"/>
      <c r="P23" s="1"/>
      <c r="Q23" s="29"/>
      <c r="R23" s="1"/>
      <c r="S23" s="1"/>
      <c r="T23" s="29"/>
      <c r="U23" s="1"/>
      <c r="V23" s="1"/>
      <c r="W23" s="1"/>
      <c r="X23" s="1"/>
      <c r="Y23" s="1"/>
      <c r="Z23" s="1"/>
      <c r="AA23" s="1"/>
      <c r="AB23" s="1"/>
      <c r="AC23" s="1"/>
      <c r="AD23" s="1"/>
    </row>
    <row r="24" spans="1:30" ht="15.75" customHeight="1">
      <c r="A24" s="224"/>
      <c r="B24" s="4" t="s">
        <v>45</v>
      </c>
      <c r="C24" s="22" t="s">
        <v>34</v>
      </c>
      <c r="D24" s="21">
        <v>1.6</v>
      </c>
      <c r="E24" s="4">
        <v>14</v>
      </c>
      <c r="F24" s="17">
        <v>2</v>
      </c>
      <c r="G24" s="18" t="str">
        <f t="shared" si="8"/>
        <v>-</v>
      </c>
      <c r="H24" s="18">
        <f t="shared" si="9"/>
        <v>25.088000000000005</v>
      </c>
      <c r="I24" s="18" t="str">
        <f t="shared" si="10"/>
        <v>-</v>
      </c>
      <c r="J24" s="18" t="str">
        <f t="shared" si="11"/>
        <v>-</v>
      </c>
      <c r="K24" s="18" t="str">
        <f t="shared" si="12"/>
        <v>-</v>
      </c>
      <c r="L24" s="18" t="str">
        <f t="shared" si="13"/>
        <v>-</v>
      </c>
      <c r="M24" s="18" t="str">
        <f t="shared" si="14"/>
        <v>-</v>
      </c>
      <c r="N24" s="28"/>
      <c r="O24" s="29"/>
      <c r="P24" s="1"/>
      <c r="Q24" s="29"/>
      <c r="R24" s="1"/>
      <c r="S24" s="1"/>
      <c r="T24" s="29"/>
      <c r="U24" s="1"/>
      <c r="V24" s="1"/>
      <c r="W24" s="1"/>
      <c r="X24" s="1"/>
      <c r="Y24" s="1"/>
      <c r="Z24" s="1"/>
      <c r="AA24" s="1"/>
      <c r="AB24" s="1"/>
      <c r="AC24" s="1"/>
      <c r="AD24" s="1"/>
    </row>
    <row r="25" spans="1:30" ht="15.75" customHeight="1">
      <c r="A25" s="224"/>
      <c r="B25" s="30" t="s">
        <v>47</v>
      </c>
      <c r="C25" s="22" t="s">
        <v>37</v>
      </c>
      <c r="D25" s="21">
        <v>7</v>
      </c>
      <c r="E25" s="4">
        <v>6</v>
      </c>
      <c r="F25" s="17">
        <v>1</v>
      </c>
      <c r="G25" s="18" t="str">
        <f t="shared" si="8"/>
        <v>-</v>
      </c>
      <c r="H25" s="18" t="str">
        <f t="shared" si="9"/>
        <v>-</v>
      </c>
      <c r="I25" s="18" t="str">
        <f t="shared" si="10"/>
        <v>-</v>
      </c>
      <c r="J25" s="18" t="str">
        <f t="shared" si="11"/>
        <v>-</v>
      </c>
      <c r="K25" s="18">
        <f t="shared" si="12"/>
        <v>94.5</v>
      </c>
      <c r="L25" s="18" t="str">
        <f t="shared" si="13"/>
        <v>-</v>
      </c>
      <c r="M25" s="18" t="str">
        <f t="shared" si="14"/>
        <v>-</v>
      </c>
      <c r="N25" s="28"/>
      <c r="O25" s="29"/>
      <c r="P25" s="1"/>
      <c r="Q25" s="29"/>
      <c r="R25" s="1"/>
      <c r="S25" s="1"/>
      <c r="T25" s="29"/>
      <c r="U25" s="1"/>
      <c r="V25" s="1"/>
      <c r="W25" s="1"/>
      <c r="X25" s="1"/>
      <c r="Y25" s="1"/>
      <c r="Z25" s="1"/>
      <c r="AA25" s="1"/>
      <c r="AB25" s="1"/>
      <c r="AC25" s="1"/>
      <c r="AD25" s="1"/>
    </row>
    <row r="26" spans="1:30" ht="15.75" customHeight="1">
      <c r="A26" s="224"/>
      <c r="B26" s="30" t="s">
        <v>45</v>
      </c>
      <c r="C26" s="22" t="s">
        <v>34</v>
      </c>
      <c r="D26" s="21">
        <v>1.6</v>
      </c>
      <c r="E26" s="4">
        <v>30</v>
      </c>
      <c r="F26" s="17">
        <v>1</v>
      </c>
      <c r="G26" s="18" t="str">
        <f t="shared" si="8"/>
        <v>-</v>
      </c>
      <c r="H26" s="18">
        <f t="shared" si="9"/>
        <v>26.880000000000003</v>
      </c>
      <c r="I26" s="18" t="str">
        <f t="shared" si="10"/>
        <v>-</v>
      </c>
      <c r="J26" s="18" t="str">
        <f t="shared" si="11"/>
        <v>-</v>
      </c>
      <c r="K26" s="18" t="str">
        <f t="shared" si="12"/>
        <v>-</v>
      </c>
      <c r="L26" s="18" t="str">
        <f t="shared" si="13"/>
        <v>-</v>
      </c>
      <c r="M26" s="18" t="str">
        <f t="shared" si="14"/>
        <v>-</v>
      </c>
      <c r="N26" s="28"/>
      <c r="O26" s="1"/>
      <c r="P26" s="1"/>
      <c r="Q26" s="1"/>
      <c r="R26" s="1"/>
      <c r="S26" s="1"/>
      <c r="T26" s="1"/>
      <c r="U26" s="1"/>
      <c r="V26" s="1"/>
      <c r="W26" s="1"/>
      <c r="X26" s="1"/>
      <c r="Y26" s="1"/>
      <c r="Z26" s="1"/>
      <c r="AA26" s="1"/>
      <c r="AB26" s="1"/>
      <c r="AC26" s="1"/>
      <c r="AD26" s="1"/>
    </row>
    <row r="27" spans="1:30" ht="15.75" customHeight="1">
      <c r="A27" s="224"/>
      <c r="B27" s="227" t="s">
        <v>48</v>
      </c>
      <c r="C27" s="22" t="s">
        <v>37</v>
      </c>
      <c r="D27" s="21">
        <v>12</v>
      </c>
      <c r="E27" s="4">
        <v>3</v>
      </c>
      <c r="F27" s="17">
        <v>2</v>
      </c>
      <c r="G27" s="18" t="str">
        <f t="shared" si="8"/>
        <v>-</v>
      </c>
      <c r="H27" s="18" t="str">
        <f t="shared" si="9"/>
        <v>-</v>
      </c>
      <c r="I27" s="18" t="str">
        <f t="shared" si="10"/>
        <v>-</v>
      </c>
      <c r="J27" s="18" t="str">
        <f t="shared" si="11"/>
        <v>-</v>
      </c>
      <c r="K27" s="18">
        <f t="shared" si="12"/>
        <v>162</v>
      </c>
      <c r="L27" s="18" t="str">
        <f t="shared" si="13"/>
        <v>-</v>
      </c>
      <c r="M27" s="18" t="str">
        <f t="shared" si="14"/>
        <v>-</v>
      </c>
      <c r="N27" s="28"/>
      <c r="O27" s="1"/>
      <c r="P27" s="1"/>
      <c r="Q27" s="1"/>
      <c r="R27" s="1"/>
      <c r="S27" s="1"/>
      <c r="T27" s="1"/>
      <c r="U27" s="1"/>
      <c r="V27" s="1"/>
      <c r="W27" s="1"/>
      <c r="X27" s="1"/>
      <c r="Y27" s="1"/>
      <c r="Z27" s="1"/>
      <c r="AA27" s="1"/>
      <c r="AB27" s="1"/>
      <c r="AC27" s="1"/>
      <c r="AD27" s="1"/>
    </row>
    <row r="28" spans="1:30" ht="15.75" customHeight="1">
      <c r="A28" s="224"/>
      <c r="B28" s="224"/>
      <c r="C28" s="16" t="s">
        <v>37</v>
      </c>
      <c r="D28" s="21">
        <v>10</v>
      </c>
      <c r="E28" s="4">
        <v>6</v>
      </c>
      <c r="F28" s="17">
        <v>2</v>
      </c>
      <c r="G28" s="18" t="str">
        <f t="shared" si="8"/>
        <v>-</v>
      </c>
      <c r="H28" s="18" t="str">
        <f t="shared" si="9"/>
        <v>-</v>
      </c>
      <c r="I28" s="18" t="str">
        <f t="shared" si="10"/>
        <v>-</v>
      </c>
      <c r="J28" s="18" t="str">
        <f t="shared" si="11"/>
        <v>-</v>
      </c>
      <c r="K28" s="18">
        <f t="shared" si="12"/>
        <v>270</v>
      </c>
      <c r="L28" s="18" t="str">
        <f t="shared" si="13"/>
        <v>-</v>
      </c>
      <c r="M28" s="18" t="str">
        <f t="shared" si="14"/>
        <v>-</v>
      </c>
      <c r="N28" s="28"/>
      <c r="O28" s="1"/>
      <c r="P28" s="1"/>
      <c r="Q28" s="1"/>
      <c r="R28" s="1"/>
      <c r="S28" s="1"/>
      <c r="T28" s="1"/>
      <c r="U28" s="1"/>
      <c r="V28" s="1"/>
      <c r="W28" s="1"/>
      <c r="X28" s="1"/>
      <c r="Y28" s="1"/>
      <c r="Z28" s="1"/>
      <c r="AA28" s="1"/>
      <c r="AB28" s="1"/>
      <c r="AC28" s="1"/>
      <c r="AD28" s="1"/>
    </row>
    <row r="29" spans="1:30" ht="15.75" customHeight="1">
      <c r="A29" s="224"/>
      <c r="B29" s="225"/>
      <c r="C29" s="22" t="s">
        <v>37</v>
      </c>
      <c r="D29" s="21">
        <v>5</v>
      </c>
      <c r="E29" s="4">
        <v>6</v>
      </c>
      <c r="F29" s="17">
        <v>2</v>
      </c>
      <c r="G29" s="18" t="str">
        <f t="shared" si="8"/>
        <v>-</v>
      </c>
      <c r="H29" s="18" t="str">
        <f t="shared" si="9"/>
        <v>-</v>
      </c>
      <c r="I29" s="18" t="str">
        <f t="shared" si="10"/>
        <v>-</v>
      </c>
      <c r="J29" s="18" t="str">
        <f t="shared" si="11"/>
        <v>-</v>
      </c>
      <c r="K29" s="18">
        <f t="shared" si="12"/>
        <v>135</v>
      </c>
      <c r="L29" s="18" t="str">
        <f t="shared" si="13"/>
        <v>-</v>
      </c>
      <c r="M29" s="18" t="str">
        <f t="shared" si="14"/>
        <v>-</v>
      </c>
      <c r="N29" s="28"/>
      <c r="O29" s="1"/>
      <c r="P29" s="1"/>
      <c r="Q29" s="1"/>
      <c r="R29" s="1"/>
      <c r="S29" s="1"/>
      <c r="T29" s="1"/>
      <c r="U29" s="1"/>
      <c r="V29" s="1"/>
      <c r="W29" s="1"/>
      <c r="X29" s="1"/>
      <c r="Y29" s="1"/>
      <c r="Z29" s="1"/>
      <c r="AA29" s="1"/>
      <c r="AB29" s="1"/>
      <c r="AC29" s="1"/>
      <c r="AD29" s="1"/>
    </row>
    <row r="30" spans="1:30" ht="15.75" customHeight="1">
      <c r="A30" s="224"/>
      <c r="B30" s="30" t="s">
        <v>45</v>
      </c>
      <c r="C30" s="22" t="s">
        <v>34</v>
      </c>
      <c r="D30" s="21">
        <v>1.6</v>
      </c>
      <c r="E30" s="4">
        <v>86</v>
      </c>
      <c r="F30" s="17">
        <v>2</v>
      </c>
      <c r="G30" s="18" t="str">
        <f t="shared" si="8"/>
        <v>-</v>
      </c>
      <c r="H30" s="18">
        <f t="shared" si="9"/>
        <v>154.11199999999999</v>
      </c>
      <c r="I30" s="18" t="str">
        <f t="shared" si="10"/>
        <v>-</v>
      </c>
      <c r="J30" s="18" t="str">
        <f t="shared" si="11"/>
        <v>-</v>
      </c>
      <c r="K30" s="18" t="str">
        <f t="shared" si="12"/>
        <v>-</v>
      </c>
      <c r="L30" s="18" t="str">
        <f t="shared" si="13"/>
        <v>-</v>
      </c>
      <c r="M30" s="18" t="str">
        <f t="shared" si="14"/>
        <v>-</v>
      </c>
      <c r="N30" s="28"/>
      <c r="O30" s="1"/>
      <c r="P30" s="1"/>
      <c r="Q30" s="1"/>
      <c r="R30" s="1"/>
      <c r="S30" s="1"/>
      <c r="T30" s="1"/>
      <c r="U30" s="1"/>
      <c r="V30" s="1"/>
      <c r="W30" s="1"/>
      <c r="X30" s="1"/>
      <c r="Y30" s="1"/>
      <c r="Z30" s="1"/>
      <c r="AA30" s="1"/>
      <c r="AB30" s="1"/>
      <c r="AC30" s="1"/>
      <c r="AD30" s="1"/>
    </row>
    <row r="31" spans="1:30" ht="15.75" customHeight="1">
      <c r="A31" s="224"/>
      <c r="B31" s="30" t="s">
        <v>49</v>
      </c>
      <c r="C31" s="22" t="s">
        <v>37</v>
      </c>
      <c r="D31" s="21">
        <v>3.75</v>
      </c>
      <c r="E31" s="4">
        <v>6</v>
      </c>
      <c r="F31" s="17">
        <v>4</v>
      </c>
      <c r="G31" s="18" t="str">
        <f t="shared" si="8"/>
        <v>-</v>
      </c>
      <c r="H31" s="18" t="str">
        <f t="shared" si="9"/>
        <v>-</v>
      </c>
      <c r="I31" s="18" t="str">
        <f t="shared" si="10"/>
        <v>-</v>
      </c>
      <c r="J31" s="18" t="str">
        <f t="shared" si="11"/>
        <v>-</v>
      </c>
      <c r="K31" s="18">
        <f t="shared" si="12"/>
        <v>202.5</v>
      </c>
      <c r="L31" s="18" t="str">
        <f t="shared" si="13"/>
        <v>-</v>
      </c>
      <c r="M31" s="18" t="str">
        <f t="shared" si="14"/>
        <v>-</v>
      </c>
      <c r="N31" s="28"/>
      <c r="O31" s="1"/>
      <c r="P31" s="1"/>
      <c r="Q31" s="1"/>
      <c r="R31" s="1"/>
      <c r="S31" s="1"/>
      <c r="T31" s="1"/>
      <c r="U31" s="1"/>
      <c r="V31" s="1"/>
      <c r="W31" s="1"/>
      <c r="X31" s="1"/>
      <c r="Y31" s="1"/>
      <c r="Z31" s="1"/>
      <c r="AA31" s="1"/>
      <c r="AB31" s="1"/>
      <c r="AC31" s="1"/>
      <c r="AD31" s="1"/>
    </row>
    <row r="32" spans="1:30" ht="15.75" customHeight="1">
      <c r="A32" s="224"/>
      <c r="B32" s="30" t="s">
        <v>45</v>
      </c>
      <c r="C32" s="22" t="s">
        <v>34</v>
      </c>
      <c r="D32" s="21">
        <v>1.6</v>
      </c>
      <c r="E32" s="4">
        <v>24</v>
      </c>
      <c r="F32" s="17">
        <v>4</v>
      </c>
      <c r="G32" s="18" t="str">
        <f t="shared" si="8"/>
        <v>-</v>
      </c>
      <c r="H32" s="18">
        <f t="shared" si="9"/>
        <v>86.01600000000002</v>
      </c>
      <c r="I32" s="18" t="str">
        <f t="shared" si="10"/>
        <v>-</v>
      </c>
      <c r="J32" s="18" t="str">
        <f t="shared" si="11"/>
        <v>-</v>
      </c>
      <c r="K32" s="18" t="str">
        <f t="shared" si="12"/>
        <v>-</v>
      </c>
      <c r="L32" s="18" t="str">
        <f t="shared" si="13"/>
        <v>-</v>
      </c>
      <c r="M32" s="18" t="str">
        <f t="shared" si="14"/>
        <v>-</v>
      </c>
      <c r="N32" s="28"/>
      <c r="O32" s="1"/>
      <c r="P32" s="1"/>
      <c r="Q32" s="1"/>
      <c r="R32" s="1"/>
      <c r="S32" s="1"/>
      <c r="T32" s="1"/>
      <c r="U32" s="1"/>
      <c r="V32" s="1"/>
      <c r="W32" s="1"/>
      <c r="X32" s="1"/>
      <c r="Y32" s="1"/>
      <c r="Z32" s="1"/>
      <c r="AA32" s="1"/>
      <c r="AB32" s="1"/>
      <c r="AC32" s="1"/>
      <c r="AD32" s="1"/>
    </row>
    <row r="33" spans="1:30" ht="15.75" customHeight="1">
      <c r="A33" s="224"/>
      <c r="B33" s="30" t="s">
        <v>61</v>
      </c>
      <c r="C33" s="22" t="s">
        <v>35</v>
      </c>
      <c r="D33" s="21">
        <v>49</v>
      </c>
      <c r="E33" s="4">
        <v>3</v>
      </c>
      <c r="F33" s="17">
        <v>4</v>
      </c>
      <c r="G33" s="18" t="str">
        <f t="shared" si="8"/>
        <v>-</v>
      </c>
      <c r="H33" s="18" t="str">
        <f t="shared" si="9"/>
        <v>-</v>
      </c>
      <c r="I33" s="18">
        <f t="shared" si="10"/>
        <v>588</v>
      </c>
      <c r="J33" s="18" t="str">
        <f t="shared" si="11"/>
        <v>-</v>
      </c>
      <c r="K33" s="18" t="str">
        <f t="shared" si="12"/>
        <v>-</v>
      </c>
      <c r="L33" s="18" t="str">
        <f t="shared" si="13"/>
        <v>-</v>
      </c>
      <c r="M33" s="18" t="str">
        <f t="shared" si="14"/>
        <v>-</v>
      </c>
      <c r="N33" s="28"/>
      <c r="O33" s="1"/>
      <c r="P33" s="1"/>
      <c r="Q33" s="1"/>
      <c r="R33" s="1"/>
      <c r="S33" s="1"/>
      <c r="T33" s="1"/>
      <c r="U33" s="1"/>
      <c r="V33" s="1"/>
      <c r="W33" s="1"/>
      <c r="X33" s="1"/>
      <c r="Y33" s="1"/>
      <c r="Z33" s="1"/>
      <c r="AA33" s="1"/>
      <c r="AB33" s="1"/>
      <c r="AC33" s="1"/>
      <c r="AD33" s="1"/>
    </row>
    <row r="34" spans="1:30" ht="15.75" customHeight="1">
      <c r="A34" s="224"/>
      <c r="B34" s="30" t="s">
        <v>45</v>
      </c>
      <c r="C34" s="22" t="s">
        <v>34</v>
      </c>
      <c r="D34" s="21">
        <v>0.85</v>
      </c>
      <c r="E34" s="4">
        <v>186</v>
      </c>
      <c r="F34" s="17">
        <v>1</v>
      </c>
      <c r="G34" s="18" t="str">
        <f t="shared" si="8"/>
        <v>-</v>
      </c>
      <c r="H34" s="18">
        <f t="shared" si="9"/>
        <v>88.536000000000001</v>
      </c>
      <c r="I34" s="18" t="str">
        <f t="shared" si="10"/>
        <v>-</v>
      </c>
      <c r="J34" s="18" t="str">
        <f t="shared" si="11"/>
        <v>-</v>
      </c>
      <c r="K34" s="18" t="str">
        <f t="shared" si="12"/>
        <v>-</v>
      </c>
      <c r="L34" s="18" t="str">
        <f t="shared" si="13"/>
        <v>-</v>
      </c>
      <c r="M34" s="18" t="str">
        <f t="shared" si="14"/>
        <v>-</v>
      </c>
      <c r="N34" s="28"/>
      <c r="O34" s="1"/>
      <c r="P34" s="1"/>
      <c r="Q34" s="1"/>
      <c r="R34" s="1"/>
      <c r="S34" s="1"/>
      <c r="T34" s="1"/>
      <c r="U34" s="1"/>
      <c r="V34" s="1"/>
      <c r="W34" s="1"/>
      <c r="X34" s="1"/>
      <c r="Y34" s="1"/>
      <c r="Z34" s="1"/>
      <c r="AA34" s="1"/>
      <c r="AB34" s="1"/>
      <c r="AC34" s="1"/>
      <c r="AD34" s="1"/>
    </row>
    <row r="35" spans="1:30" ht="15.75" customHeight="1">
      <c r="A35" s="225"/>
      <c r="B35" s="23" t="s">
        <v>43</v>
      </c>
      <c r="C35" s="24"/>
      <c r="D35" s="21"/>
      <c r="E35" s="4"/>
      <c r="F35" s="17"/>
      <c r="G35" s="25">
        <f t="shared" ref="G35:M35" si="15">SUM(G19:G34)</f>
        <v>0</v>
      </c>
      <c r="H35" s="25">
        <f t="shared" si="15"/>
        <v>520.40800000000002</v>
      </c>
      <c r="I35" s="25">
        <f t="shared" si="15"/>
        <v>588</v>
      </c>
      <c r="J35" s="25">
        <f t="shared" si="15"/>
        <v>0</v>
      </c>
      <c r="K35" s="25">
        <f t="shared" si="15"/>
        <v>1559.25</v>
      </c>
      <c r="L35" s="25">
        <f t="shared" si="15"/>
        <v>0</v>
      </c>
      <c r="M35" s="25">
        <f t="shared" si="15"/>
        <v>0</v>
      </c>
      <c r="N35" s="31">
        <f>SUM(G35:M35)</f>
        <v>2667.6579999999999</v>
      </c>
      <c r="O35" s="1"/>
      <c r="P35" s="1"/>
      <c r="Q35" s="1"/>
      <c r="R35" s="1"/>
      <c r="S35" s="1"/>
      <c r="T35" s="1"/>
      <c r="U35" s="1"/>
      <c r="V35" s="1"/>
      <c r="W35" s="1"/>
      <c r="X35" s="1"/>
      <c r="Y35" s="1"/>
      <c r="Z35" s="1"/>
      <c r="AA35" s="1"/>
      <c r="AB35" s="1"/>
      <c r="AC35" s="1"/>
      <c r="AD35" s="1"/>
    </row>
    <row r="36" spans="1:30" ht="15.75" customHeight="1">
      <c r="A36" s="223" t="s">
        <v>15</v>
      </c>
      <c r="B36" s="27" t="s">
        <v>16</v>
      </c>
      <c r="C36" s="4"/>
      <c r="D36" s="4"/>
      <c r="E36" s="4"/>
      <c r="F36" s="4"/>
      <c r="G36" s="4"/>
      <c r="H36" s="4"/>
      <c r="I36" s="4"/>
      <c r="J36" s="4"/>
      <c r="K36" s="4"/>
      <c r="L36" s="4"/>
      <c r="M36" s="4"/>
      <c r="N36" s="28"/>
      <c r="O36" s="1"/>
      <c r="P36" s="1"/>
      <c r="Q36" s="1"/>
      <c r="R36" s="1"/>
      <c r="S36" s="1"/>
      <c r="T36" s="1"/>
      <c r="U36" s="1"/>
      <c r="V36" s="1"/>
      <c r="W36" s="1"/>
      <c r="X36" s="1"/>
      <c r="Y36" s="1"/>
      <c r="Z36" s="1"/>
      <c r="AA36" s="1"/>
      <c r="AB36" s="1"/>
      <c r="AC36" s="1"/>
      <c r="AD36" s="1"/>
    </row>
    <row r="37" spans="1:30" ht="15.75" customHeight="1">
      <c r="A37" s="224"/>
      <c r="B37" s="226" t="s">
        <v>51</v>
      </c>
      <c r="C37" s="22" t="s">
        <v>38</v>
      </c>
      <c r="D37" s="21">
        <v>4</v>
      </c>
      <c r="E37" s="4">
        <v>20</v>
      </c>
      <c r="F37" s="17">
        <v>14</v>
      </c>
      <c r="G37" s="18"/>
      <c r="H37" s="18" t="str">
        <f>IF($H$8=C37,D37*E37*F37*$H$9,"-")</f>
        <v>-</v>
      </c>
      <c r="I37" s="18" t="str">
        <f>IF($I$8=C37,D37*E37*F37*$I$9,"-")</f>
        <v>-</v>
      </c>
      <c r="J37" s="18" t="str">
        <f>IF($J$8=C37,D37*E37*F37*$J$9,"-")</f>
        <v>-</v>
      </c>
      <c r="K37" s="18" t="str">
        <f>IF($K$8=C37,D37*E37*F37*$K$9,"-")</f>
        <v>-</v>
      </c>
      <c r="L37" s="18">
        <f>IF($L$8=C37,D37*E37*F37*$L$9,"-")</f>
        <v>3404.8</v>
      </c>
      <c r="M37" s="18" t="str">
        <f>IF($M$8=C37,D37*E37*F37*$M$9,"-")</f>
        <v>-</v>
      </c>
      <c r="N37" s="28"/>
      <c r="O37" s="1"/>
      <c r="P37" s="1"/>
      <c r="Q37" s="1"/>
      <c r="R37" s="1"/>
      <c r="S37" s="1"/>
      <c r="T37" s="1"/>
      <c r="U37" s="1"/>
      <c r="V37" s="1"/>
      <c r="W37" s="1"/>
      <c r="X37" s="1"/>
      <c r="Y37" s="1"/>
      <c r="Z37" s="1"/>
      <c r="AA37" s="1"/>
      <c r="AB37" s="1"/>
      <c r="AC37" s="1"/>
      <c r="AD37" s="1"/>
    </row>
    <row r="38" spans="1:30" ht="15.75" customHeight="1">
      <c r="A38" s="224"/>
      <c r="B38" s="224"/>
      <c r="C38" s="16" t="s">
        <v>34</v>
      </c>
      <c r="D38" s="21">
        <v>3.8</v>
      </c>
      <c r="E38" s="4">
        <v>28</v>
      </c>
      <c r="F38" s="17">
        <v>14</v>
      </c>
      <c r="G38" s="18"/>
      <c r="H38" s="18">
        <f>IF($H$8=C38,D38*E38*F38*$H$9,"-")</f>
        <v>834.17600000000004</v>
      </c>
      <c r="I38" s="18" t="str">
        <f>IF($I$8=C38,D38*E38*F38*$I$9,"-")</f>
        <v>-</v>
      </c>
      <c r="J38" s="18" t="str">
        <f>IF($J$8=C38,D38*E38*F38*$J$9,"-")</f>
        <v>-</v>
      </c>
      <c r="K38" s="18" t="str">
        <f>IF($K$8=C38,D38*E38*F38*$K$9,"-")</f>
        <v>-</v>
      </c>
      <c r="L38" s="18" t="str">
        <f>IF($L$8=C38,D38*E38*F38*$L$9,"-")</f>
        <v>-</v>
      </c>
      <c r="M38" s="18" t="str">
        <f>IF($M$8=C38,D38*E38*F38*$M$9,"-")</f>
        <v>-</v>
      </c>
      <c r="N38" s="28"/>
      <c r="O38" s="1"/>
      <c r="P38" s="1"/>
      <c r="Q38" s="1"/>
      <c r="R38" s="1"/>
      <c r="S38" s="1"/>
      <c r="T38" s="1"/>
      <c r="U38" s="1"/>
      <c r="V38" s="1"/>
      <c r="W38" s="1"/>
      <c r="X38" s="1"/>
      <c r="Y38" s="1"/>
      <c r="Z38" s="1"/>
      <c r="AA38" s="1"/>
      <c r="AB38" s="1"/>
      <c r="AC38" s="1"/>
      <c r="AD38" s="1"/>
    </row>
    <row r="39" spans="1:30" ht="15.75" customHeight="1">
      <c r="A39" s="224"/>
      <c r="B39" s="224"/>
      <c r="C39" s="22" t="s">
        <v>34</v>
      </c>
      <c r="D39" s="21">
        <v>1.4</v>
      </c>
      <c r="E39" s="4">
        <f>28*2</f>
        <v>56</v>
      </c>
      <c r="F39" s="17">
        <v>14</v>
      </c>
      <c r="G39" s="18"/>
      <c r="H39" s="18">
        <f>IF($H$8=C39,D39*E39*F39*$H$9,"-")</f>
        <v>614.65600000000006</v>
      </c>
      <c r="I39" s="18" t="str">
        <f>IF($I$8=C39,D39*E39*F39*$I$9,"-")</f>
        <v>-</v>
      </c>
      <c r="J39" s="18" t="str">
        <f>IF($J$8=C39,D39*E39*F39*$J$9,"-")</f>
        <v>-</v>
      </c>
      <c r="K39" s="18" t="str">
        <f>IF($K$8=C39,D39*E39*F39*$K$9,"-")</f>
        <v>-</v>
      </c>
      <c r="L39" s="18" t="str">
        <f>IF($L$8=C39,D39*E39*F39*$L$9,"-")</f>
        <v>-</v>
      </c>
      <c r="M39" s="18" t="str">
        <f>IF($M$8=C39,D39*E39*F39*$M$9,"-")</f>
        <v>-</v>
      </c>
      <c r="N39" s="28"/>
      <c r="O39" s="1"/>
      <c r="P39" s="1"/>
      <c r="Q39" s="1"/>
      <c r="R39" s="1"/>
      <c r="S39" s="1"/>
      <c r="T39" s="1"/>
      <c r="U39" s="1"/>
      <c r="V39" s="1"/>
      <c r="W39" s="1"/>
      <c r="X39" s="1"/>
      <c r="Y39" s="1"/>
      <c r="Z39" s="1"/>
      <c r="AA39" s="1"/>
      <c r="AB39" s="1"/>
      <c r="AC39" s="1"/>
      <c r="AD39" s="1"/>
    </row>
    <row r="40" spans="1:30" ht="15.75" customHeight="1">
      <c r="A40" s="224"/>
      <c r="B40" s="225"/>
      <c r="C40" s="22" t="s">
        <v>34</v>
      </c>
      <c r="D40" s="21">
        <v>0.8</v>
      </c>
      <c r="E40" s="4">
        <f>28*3</f>
        <v>84</v>
      </c>
      <c r="F40" s="17">
        <v>14</v>
      </c>
      <c r="G40" s="18"/>
      <c r="H40" s="18">
        <f>IF($H$8=C40,D40*E40*F40*$H$9,"-")</f>
        <v>526.84800000000007</v>
      </c>
      <c r="I40" s="18" t="str">
        <f>IF($I$8=C40,D40*E40*F40*$I$9,"-")</f>
        <v>-</v>
      </c>
      <c r="J40" s="18" t="str">
        <f>IF($J$8=C40,D40*E40*F40*$J$9,"-")</f>
        <v>-</v>
      </c>
      <c r="K40" s="18" t="str">
        <f>IF($K$8=C40,D40*E40*F40*$K$9,"-")</f>
        <v>-</v>
      </c>
      <c r="L40" s="18" t="str">
        <f>IF($L$8=C40,D40*E40*F40*$L$9,"-")</f>
        <v>-</v>
      </c>
      <c r="M40" s="18" t="str">
        <f>IF($M$8=C40,D40*E40*F40*$M$9,"-")</f>
        <v>-</v>
      </c>
      <c r="N40" s="28"/>
      <c r="O40" s="1"/>
      <c r="P40" s="1"/>
      <c r="Q40" s="1"/>
      <c r="R40" s="1"/>
      <c r="S40" s="1"/>
      <c r="T40" s="1"/>
      <c r="U40" s="1"/>
      <c r="V40" s="1"/>
      <c r="W40" s="1"/>
      <c r="X40" s="1"/>
      <c r="Y40" s="1"/>
      <c r="Z40" s="1"/>
      <c r="AA40" s="1"/>
      <c r="AB40" s="1"/>
      <c r="AC40" s="1"/>
      <c r="AD40" s="1"/>
    </row>
    <row r="41" spans="1:30" ht="15.75" customHeight="1">
      <c r="A41" s="225"/>
      <c r="B41" s="23" t="s">
        <v>43</v>
      </c>
      <c r="C41" s="24"/>
      <c r="D41" s="21"/>
      <c r="E41" s="4"/>
      <c r="F41" s="17"/>
      <c r="G41" s="25">
        <f t="shared" ref="G41:M41" si="16">SUM(G37:G40)</f>
        <v>0</v>
      </c>
      <c r="H41" s="25">
        <f t="shared" si="16"/>
        <v>1975.6800000000003</v>
      </c>
      <c r="I41" s="25">
        <f t="shared" si="16"/>
        <v>0</v>
      </c>
      <c r="J41" s="25">
        <f t="shared" si="16"/>
        <v>0</v>
      </c>
      <c r="K41" s="25">
        <f t="shared" si="16"/>
        <v>0</v>
      </c>
      <c r="L41" s="25">
        <f t="shared" si="16"/>
        <v>3404.8</v>
      </c>
      <c r="M41" s="25">
        <f t="shared" si="16"/>
        <v>0</v>
      </c>
      <c r="N41" s="31">
        <f>SUM(G41:M41)</f>
        <v>5380.4800000000005</v>
      </c>
      <c r="O41" s="1"/>
      <c r="P41" s="1"/>
      <c r="Q41" s="1"/>
      <c r="R41" s="1"/>
      <c r="S41" s="1"/>
      <c r="T41" s="1"/>
      <c r="U41" s="1"/>
      <c r="V41" s="1"/>
      <c r="W41" s="1"/>
      <c r="X41" s="1"/>
      <c r="Y41" s="1"/>
      <c r="Z41" s="1"/>
      <c r="AA41" s="1"/>
      <c r="AB41" s="1"/>
      <c r="AC41" s="1"/>
      <c r="AD41" s="1"/>
    </row>
    <row r="42" spans="1:30" ht="15.75" customHeight="1">
      <c r="A42" s="223" t="s">
        <v>17</v>
      </c>
      <c r="B42" s="27" t="s">
        <v>50</v>
      </c>
      <c r="C42" s="32"/>
      <c r="D42" s="21"/>
      <c r="E42" s="4"/>
      <c r="F42" s="17"/>
      <c r="G42" s="18"/>
      <c r="H42" s="18"/>
      <c r="I42" s="18"/>
      <c r="J42" s="18"/>
      <c r="K42" s="18"/>
      <c r="L42" s="18"/>
      <c r="M42" s="18"/>
      <c r="N42" s="28"/>
      <c r="O42" s="1"/>
      <c r="P42" s="1"/>
      <c r="Q42" s="1"/>
      <c r="R42" s="1"/>
      <c r="S42" s="1"/>
      <c r="T42" s="1"/>
      <c r="U42" s="1"/>
      <c r="V42" s="1"/>
      <c r="W42" s="1"/>
      <c r="X42" s="1"/>
      <c r="Y42" s="1"/>
      <c r="Z42" s="1"/>
      <c r="AA42" s="1"/>
      <c r="AB42" s="1"/>
      <c r="AC42" s="1"/>
      <c r="AD42" s="1"/>
    </row>
    <row r="43" spans="1:30" ht="15.75" customHeight="1">
      <c r="A43" s="225"/>
      <c r="B43" s="23" t="s">
        <v>43</v>
      </c>
      <c r="C43" s="24"/>
      <c r="D43" s="21"/>
      <c r="E43" s="4"/>
      <c r="F43" s="17"/>
      <c r="G43" s="25"/>
      <c r="H43" s="25"/>
      <c r="I43" s="25"/>
      <c r="J43" s="25"/>
      <c r="K43" s="25"/>
      <c r="L43" s="25"/>
      <c r="M43" s="25"/>
      <c r="N43" s="31"/>
      <c r="O43" s="1"/>
      <c r="P43" s="1"/>
      <c r="Q43" s="1"/>
      <c r="R43" s="1"/>
      <c r="S43" s="1"/>
      <c r="T43" s="1"/>
      <c r="U43" s="1"/>
      <c r="V43" s="1"/>
      <c r="W43" s="1"/>
      <c r="X43" s="1"/>
      <c r="Y43" s="1"/>
      <c r="Z43" s="1"/>
      <c r="AA43" s="1"/>
      <c r="AB43" s="1"/>
      <c r="AC43" s="1"/>
      <c r="AD43" s="1"/>
    </row>
    <row r="44" spans="1:30" ht="15.75" customHeight="1">
      <c r="A44" s="228" t="s">
        <v>18</v>
      </c>
      <c r="B44" s="34" t="s">
        <v>62</v>
      </c>
      <c r="C44" s="24"/>
      <c r="D44" s="21"/>
      <c r="E44" s="4"/>
      <c r="F44" s="17"/>
      <c r="G44" s="18">
        <f>G45</f>
        <v>1620</v>
      </c>
      <c r="H44" s="25"/>
      <c r="I44" s="25"/>
      <c r="J44" s="25"/>
      <c r="K44" s="25"/>
      <c r="L44" s="25"/>
      <c r="M44" s="25"/>
      <c r="N44" s="4"/>
      <c r="O44" s="1"/>
      <c r="P44" s="1"/>
      <c r="Q44" s="1"/>
      <c r="R44" s="1"/>
      <c r="S44" s="1"/>
      <c r="T44" s="1"/>
      <c r="U44" s="1"/>
      <c r="V44" s="1"/>
      <c r="W44" s="1"/>
      <c r="X44" s="1"/>
      <c r="Y44" s="1"/>
      <c r="Z44" s="1"/>
      <c r="AA44" s="1"/>
      <c r="AB44" s="1"/>
      <c r="AC44" s="1"/>
      <c r="AD44" s="1"/>
    </row>
    <row r="45" spans="1:30" ht="15.75" customHeight="1">
      <c r="A45" s="225"/>
      <c r="B45" s="4" t="s">
        <v>52</v>
      </c>
      <c r="C45" s="35" t="s">
        <v>53</v>
      </c>
      <c r="D45" s="21"/>
      <c r="E45" s="4">
        <v>45</v>
      </c>
      <c r="F45" s="17">
        <v>36</v>
      </c>
      <c r="G45" s="18">
        <f>F45*E45</f>
        <v>1620</v>
      </c>
      <c r="H45" s="18" t="str">
        <f>IF($H$8=C45,D45*E45*F45*$H$9,"-")</f>
        <v>-</v>
      </c>
      <c r="I45" s="18" t="str">
        <f>IF($I$8=C45,D45*E45*F45*$I$9,"-")</f>
        <v>-</v>
      </c>
      <c r="J45" s="18" t="str">
        <f>IF($J$8=C45,D45*E45*F45*$J$9,"-")</f>
        <v>-</v>
      </c>
      <c r="K45" s="18" t="str">
        <f>IF($K$8=C45,D45*E45*F45*$K$9,"-")</f>
        <v>-</v>
      </c>
      <c r="L45" s="18" t="str">
        <f>IF($L$8=C45,D45*E45*F45*$L$9,"-")</f>
        <v>-</v>
      </c>
      <c r="M45" s="18" t="str">
        <f>IF($M$8=C45,D45*E45*F45*$M$9,"-")</f>
        <v>-</v>
      </c>
      <c r="N45" s="31">
        <f>SUM(G45:M45)</f>
        <v>1620</v>
      </c>
      <c r="O45" s="1"/>
      <c r="P45" s="1"/>
      <c r="Q45" s="1"/>
      <c r="R45" s="1"/>
      <c r="S45" s="1"/>
      <c r="T45" s="1"/>
      <c r="U45" s="1"/>
      <c r="V45" s="1"/>
      <c r="W45" s="1"/>
      <c r="X45" s="1"/>
      <c r="Y45" s="1"/>
      <c r="Z45" s="1"/>
      <c r="AA45" s="1"/>
      <c r="AB45" s="1"/>
      <c r="AC45" s="1"/>
      <c r="AD45" s="1"/>
    </row>
    <row r="46" spans="1:30" ht="15.75" customHeight="1">
      <c r="A46" s="228" t="s">
        <v>20</v>
      </c>
      <c r="B46" s="7" t="s">
        <v>19</v>
      </c>
      <c r="C46" s="32"/>
      <c r="D46" s="21"/>
      <c r="E46" s="4"/>
      <c r="F46" s="17"/>
      <c r="G46" s="18"/>
      <c r="H46" s="18"/>
      <c r="I46" s="18"/>
      <c r="J46" s="18"/>
      <c r="K46" s="18"/>
      <c r="L46" s="18"/>
      <c r="M46" s="18"/>
      <c r="N46" s="36"/>
      <c r="O46" s="1"/>
      <c r="P46" s="1"/>
      <c r="Q46" s="1"/>
      <c r="R46" s="1"/>
      <c r="S46" s="1"/>
      <c r="T46" s="1"/>
      <c r="U46" s="1"/>
      <c r="V46" s="1"/>
      <c r="W46" s="1"/>
      <c r="X46" s="1"/>
      <c r="Y46" s="1"/>
      <c r="Z46" s="1"/>
      <c r="AA46" s="1"/>
      <c r="AB46" s="1"/>
      <c r="AC46" s="1"/>
      <c r="AD46" s="1"/>
    </row>
    <row r="47" spans="1:30" ht="15.75" customHeight="1">
      <c r="A47" s="224"/>
      <c r="B47" s="227" t="s">
        <v>54</v>
      </c>
      <c r="C47" s="16" t="s">
        <v>35</v>
      </c>
      <c r="D47" s="21">
        <f>6.2/10</f>
        <v>0.62</v>
      </c>
      <c r="E47" s="4">
        <v>42</v>
      </c>
      <c r="F47" s="17">
        <v>2</v>
      </c>
      <c r="G47" s="18" t="str">
        <f>IF($G$8=C47,D47*E47*F47*$G$9,"-")</f>
        <v>-</v>
      </c>
      <c r="H47" s="18" t="str">
        <f>IF($H$8=C47,D47*E47*F47*$H$9,"-")</f>
        <v>-</v>
      </c>
      <c r="I47" s="18">
        <f>IF($I$8=C47,D47*E47*F47*$I$9,"-")</f>
        <v>52.08</v>
      </c>
      <c r="J47" s="18" t="str">
        <f>IF($J$8=C47,D47*E47*F47*$J$9,"-")</f>
        <v>-</v>
      </c>
      <c r="K47" s="18" t="str">
        <f>IF($K$8=C47,D47*E47*F47*$K$9,"-")</f>
        <v>-</v>
      </c>
      <c r="L47" s="18" t="str">
        <f>IF($L$8=C47,D47*E47*F47*$L$9,"-")</f>
        <v>-</v>
      </c>
      <c r="M47" s="18" t="str">
        <f>IF($M$8=C47,D47*E47*F47*$M$9,"-")</f>
        <v>-</v>
      </c>
      <c r="N47" s="28"/>
      <c r="O47" s="1"/>
      <c r="P47" s="1"/>
      <c r="Q47" s="1"/>
      <c r="R47" s="1"/>
      <c r="S47" s="1"/>
      <c r="T47" s="1"/>
      <c r="U47" s="1"/>
      <c r="V47" s="1"/>
      <c r="W47" s="1"/>
      <c r="X47" s="1"/>
      <c r="Y47" s="1"/>
      <c r="Z47" s="1"/>
      <c r="AA47" s="1"/>
      <c r="AB47" s="1"/>
      <c r="AC47" s="1"/>
      <c r="AD47" s="1"/>
    </row>
    <row r="48" spans="1:30" ht="15.75" customHeight="1">
      <c r="A48" s="224"/>
      <c r="B48" s="225"/>
      <c r="C48" s="16" t="s">
        <v>34</v>
      </c>
      <c r="D48" s="21">
        <f>2.2/10</f>
        <v>0.22000000000000003</v>
      </c>
      <c r="E48" s="4">
        <v>64</v>
      </c>
      <c r="F48" s="17">
        <v>2</v>
      </c>
      <c r="G48" s="18" t="str">
        <f>IF($G$8=C48,D48*E48*F48*$G$9,"-")</f>
        <v>-</v>
      </c>
      <c r="H48" s="18">
        <f>IF($H$8=C48,D48*E48*F48*$H$9,"-")</f>
        <v>15.769600000000004</v>
      </c>
      <c r="I48" s="18" t="str">
        <f>IF($I$8=C48,D48*E48*F48*$I$9,"-")</f>
        <v>-</v>
      </c>
      <c r="J48" s="18" t="str">
        <f>IF($J$8=C48,D48*E48*F48*$J$9,"-")</f>
        <v>-</v>
      </c>
      <c r="K48" s="18" t="str">
        <f>IF($K$8=C48,D48*E48*F48*$K$9,"-")</f>
        <v>-</v>
      </c>
      <c r="L48" s="18" t="str">
        <f>IF($L$8=C48,D48*E48*F48*$L$9,"-")</f>
        <v>-</v>
      </c>
      <c r="M48" s="18" t="str">
        <f>IF($M$8=C48,D48*E48*F48*$M$9,"-")</f>
        <v>-</v>
      </c>
      <c r="N48" s="37"/>
      <c r="O48" s="1"/>
      <c r="P48" s="1"/>
      <c r="Q48" s="1"/>
      <c r="R48" s="1"/>
      <c r="S48" s="1"/>
      <c r="T48" s="1"/>
      <c r="U48" s="1"/>
      <c r="V48" s="1"/>
      <c r="W48" s="1"/>
      <c r="X48" s="1"/>
      <c r="Y48" s="1"/>
      <c r="Z48" s="1"/>
      <c r="AA48" s="1"/>
      <c r="AB48" s="1"/>
      <c r="AC48" s="1"/>
      <c r="AD48" s="1"/>
    </row>
    <row r="49" spans="1:30" ht="15.75" customHeight="1">
      <c r="A49" s="225"/>
      <c r="B49" s="23" t="s">
        <v>43</v>
      </c>
      <c r="C49" s="32"/>
      <c r="D49" s="21"/>
      <c r="E49" s="4"/>
      <c r="F49" s="17"/>
      <c r="G49" s="18">
        <f t="shared" ref="G49:M49" si="17">SUM(G47:G48)</f>
        <v>0</v>
      </c>
      <c r="H49" s="18">
        <f t="shared" si="17"/>
        <v>15.769600000000004</v>
      </c>
      <c r="I49" s="18">
        <f t="shared" si="17"/>
        <v>52.08</v>
      </c>
      <c r="J49" s="18">
        <f t="shared" si="17"/>
        <v>0</v>
      </c>
      <c r="K49" s="18">
        <f t="shared" si="17"/>
        <v>0</v>
      </c>
      <c r="L49" s="18">
        <f t="shared" si="17"/>
        <v>0</v>
      </c>
      <c r="M49" s="18">
        <f t="shared" si="17"/>
        <v>0</v>
      </c>
      <c r="N49" s="31">
        <f>SUM(G49:M49)</f>
        <v>67.849600000000009</v>
      </c>
      <c r="O49" s="1"/>
      <c r="P49" s="1"/>
      <c r="Q49" s="1"/>
      <c r="R49" s="1"/>
      <c r="S49" s="1"/>
      <c r="T49" s="1"/>
      <c r="U49" s="1"/>
      <c r="V49" s="1"/>
      <c r="W49" s="1"/>
      <c r="X49" s="1"/>
      <c r="Y49" s="1"/>
      <c r="Z49" s="1"/>
      <c r="AA49" s="1"/>
      <c r="AB49" s="1"/>
      <c r="AC49" s="1"/>
      <c r="AD49" s="1"/>
    </row>
    <row r="50" spans="1:30" ht="15.75" customHeight="1">
      <c r="A50" s="228" t="s">
        <v>22</v>
      </c>
      <c r="B50" s="7" t="s">
        <v>21</v>
      </c>
      <c r="C50" s="32"/>
      <c r="D50" s="21"/>
      <c r="E50" s="4"/>
      <c r="F50" s="17"/>
      <c r="G50" s="18"/>
      <c r="H50" s="18"/>
      <c r="I50" s="18"/>
      <c r="J50" s="18"/>
      <c r="K50" s="18"/>
      <c r="L50" s="18"/>
      <c r="M50" s="18"/>
      <c r="N50" s="18"/>
      <c r="O50" s="1"/>
      <c r="P50" s="1"/>
      <c r="Q50" s="1"/>
      <c r="R50" s="1"/>
      <c r="S50" s="1"/>
      <c r="T50" s="1"/>
      <c r="U50" s="1"/>
      <c r="V50" s="1"/>
      <c r="W50" s="1"/>
      <c r="X50" s="1"/>
      <c r="Y50" s="1"/>
      <c r="Z50" s="1"/>
      <c r="AA50" s="1"/>
      <c r="AB50" s="1"/>
      <c r="AC50" s="1"/>
      <c r="AD50" s="1"/>
    </row>
    <row r="51" spans="1:30" ht="15.75" customHeight="1">
      <c r="A51" s="224"/>
      <c r="B51" s="227" t="s">
        <v>55</v>
      </c>
      <c r="C51" s="33" t="s">
        <v>34</v>
      </c>
      <c r="D51" s="46">
        <f>32/6</f>
        <v>5.333333333333333</v>
      </c>
      <c r="E51" s="4">
        <v>22</v>
      </c>
      <c r="F51" s="17">
        <v>1</v>
      </c>
      <c r="G51" s="18" t="str">
        <f>IF($G$8=C51,D51*E51*F51*$G$9,"-")</f>
        <v>-</v>
      </c>
      <c r="H51" s="6">
        <f>IF($H$8=C51,D51*E51*F51*$H$9,"-")</f>
        <v>65.706666666666663</v>
      </c>
      <c r="I51" s="6" t="str">
        <f>IF($I$8=C51,D51*E51*F51*$I$9,"-")</f>
        <v>-</v>
      </c>
      <c r="J51" s="18" t="str">
        <f>IF($J$8=C51,D51*E51*F51*$J$9,"-")</f>
        <v>-</v>
      </c>
      <c r="K51" s="18" t="str">
        <f>IF($K$8=C51,D51*E51*F51*$K$9,"-")</f>
        <v>-</v>
      </c>
      <c r="L51" s="18" t="str">
        <f>IF($L$8=C51,D51*E51*F51*$L$9,"-")</f>
        <v>-</v>
      </c>
      <c r="M51" s="18" t="str">
        <f>IF($M$8=C51,D51*E51*F51*$M$9,"-")</f>
        <v>-</v>
      </c>
      <c r="N51" s="28"/>
      <c r="O51" s="1"/>
      <c r="P51" s="1"/>
      <c r="Q51" s="1"/>
      <c r="R51" s="1"/>
      <c r="S51" s="1"/>
      <c r="T51" s="1"/>
      <c r="U51" s="1"/>
      <c r="V51" s="1"/>
      <c r="W51" s="1"/>
      <c r="X51" s="1"/>
      <c r="Y51" s="1"/>
      <c r="Z51" s="1"/>
      <c r="AA51" s="1"/>
      <c r="AB51" s="1"/>
      <c r="AC51" s="1"/>
      <c r="AD51" s="1"/>
    </row>
    <row r="52" spans="1:30" ht="15.75" customHeight="1">
      <c r="A52" s="224"/>
      <c r="B52" s="224"/>
      <c r="C52" s="16" t="s">
        <v>34</v>
      </c>
      <c r="D52" s="46">
        <f>2.6/6</f>
        <v>0.43333333333333335</v>
      </c>
      <c r="E52" s="4">
        <v>205</v>
      </c>
      <c r="F52" s="17">
        <v>1</v>
      </c>
      <c r="G52" s="18" t="str">
        <f>IF($G$8=C52,D52*E52*F52*$G$9,"-")</f>
        <v>-</v>
      </c>
      <c r="H52" s="6">
        <f>IF($H$8=C52,D52*E52*F52*$H$9,"-")</f>
        <v>49.746666666666677</v>
      </c>
      <c r="I52" s="6" t="str">
        <f>IF($I$8=C52,D52*E52*F52*$I$9,"-")</f>
        <v>-</v>
      </c>
      <c r="J52" s="18" t="str">
        <f>IF($J$8=C52,D52*E52*F52*$J$9,"-")</f>
        <v>-</v>
      </c>
      <c r="K52" s="18" t="str">
        <f>IF($K$8=C52,D52*E52*F52*$K$9,"-")</f>
        <v>-</v>
      </c>
      <c r="L52" s="18" t="str">
        <f>IF($L$8=C52,D52*E52*F52*$L$9,"-")</f>
        <v>-</v>
      </c>
      <c r="M52" s="18" t="str">
        <f>IF($M$8=C52,D52*E52*F52*$M$9,"-")</f>
        <v>-</v>
      </c>
      <c r="N52" s="28"/>
      <c r="O52" s="1"/>
      <c r="P52" s="1"/>
      <c r="Q52" s="1"/>
      <c r="R52" s="1"/>
      <c r="S52" s="1"/>
      <c r="T52" s="1"/>
      <c r="U52" s="1"/>
      <c r="V52" s="1"/>
      <c r="W52" s="1"/>
      <c r="X52" s="1"/>
      <c r="Y52" s="1"/>
      <c r="Z52" s="1"/>
      <c r="AA52" s="1"/>
      <c r="AB52" s="1"/>
      <c r="AC52" s="1"/>
      <c r="AD52" s="1"/>
    </row>
    <row r="53" spans="1:30" ht="15.75" customHeight="1">
      <c r="A53" s="224"/>
      <c r="B53" s="224"/>
      <c r="C53" s="16" t="s">
        <v>35</v>
      </c>
      <c r="D53" s="46">
        <f>35/6</f>
        <v>5.833333333333333</v>
      </c>
      <c r="E53" s="4">
        <v>4</v>
      </c>
      <c r="F53" s="17">
        <v>1</v>
      </c>
      <c r="G53" s="18" t="str">
        <f>IF($G$8=C53,D53*E53*F53*$G$9,"-")</f>
        <v>-</v>
      </c>
      <c r="H53" s="6" t="str">
        <f>IF($H$8=C53,D53*E53*F53*$H$9,"-")</f>
        <v>-</v>
      </c>
      <c r="I53" s="6">
        <f>IF($I$8=C53,D53*E53*F53*$I$9,"-")</f>
        <v>23.333333333333332</v>
      </c>
      <c r="J53" s="18" t="str">
        <f>IF($J$8=C53,D53*E53*F53*$J$9,"-")</f>
        <v>-</v>
      </c>
      <c r="K53" s="18" t="str">
        <f>IF($K$8=C53,D53*E53*F53*$K$9,"-")</f>
        <v>-</v>
      </c>
      <c r="L53" s="18" t="str">
        <f>IF($L$8=C53,D53*E53*F53*$L$9,"-")</f>
        <v>-</v>
      </c>
      <c r="M53" s="18" t="str">
        <f>IF($M$8=C53,D53*E53*F53*$M$9,"-")</f>
        <v>-</v>
      </c>
      <c r="N53" s="28"/>
      <c r="O53" s="1"/>
      <c r="P53" s="1"/>
      <c r="Q53" s="1"/>
      <c r="R53" s="1"/>
      <c r="S53" s="1"/>
      <c r="T53" s="1"/>
      <c r="U53" s="1"/>
      <c r="V53" s="1"/>
      <c r="W53" s="1"/>
      <c r="X53" s="1"/>
      <c r="Y53" s="1"/>
      <c r="Z53" s="1"/>
      <c r="AA53" s="1"/>
      <c r="AB53" s="1"/>
      <c r="AC53" s="1"/>
      <c r="AD53" s="1"/>
    </row>
    <row r="54" spans="1:30" ht="15.75" customHeight="1">
      <c r="A54" s="224"/>
      <c r="B54" s="225"/>
      <c r="C54" s="16" t="s">
        <v>34</v>
      </c>
      <c r="D54" s="46">
        <f>0.92/6</f>
        <v>0.15333333333333335</v>
      </c>
      <c r="E54" s="4">
        <v>205</v>
      </c>
      <c r="F54" s="17">
        <v>1</v>
      </c>
      <c r="G54" s="18" t="str">
        <f>IF($G$8=C54,D54*E54*F54*$G$9,"-")</f>
        <v>-</v>
      </c>
      <c r="H54" s="6">
        <f>IF($H$8=C54,D54*E54*F54*$H$9,"-")</f>
        <v>17.602666666666671</v>
      </c>
      <c r="I54" s="6" t="str">
        <f>IF($I$8=C54,D54*E54*F54*$I$9,"-")</f>
        <v>-</v>
      </c>
      <c r="J54" s="18" t="str">
        <f>IF($J$8=C54,D54*E54*F54*$J$9,"-")</f>
        <v>-</v>
      </c>
      <c r="K54" s="18" t="str">
        <f>IF($K$8=C54,D54*E54*F54*$K$9,"-")</f>
        <v>-</v>
      </c>
      <c r="L54" s="18" t="str">
        <f>IF($L$8=C54,D54*E54*F54*$L$9,"-")</f>
        <v>-</v>
      </c>
      <c r="M54" s="18" t="str">
        <f>IF($M$8=C54,D54*E54*F54*$M$9,"-")</f>
        <v>-</v>
      </c>
      <c r="N54" s="28"/>
      <c r="O54" s="1"/>
      <c r="P54" s="1"/>
      <c r="Q54" s="1"/>
      <c r="R54" s="1"/>
      <c r="S54" s="1"/>
      <c r="T54" s="1"/>
      <c r="U54" s="1"/>
      <c r="V54" s="1"/>
      <c r="W54" s="1"/>
      <c r="X54" s="1"/>
      <c r="Y54" s="1"/>
      <c r="Z54" s="1"/>
      <c r="AA54" s="1"/>
      <c r="AB54" s="1"/>
      <c r="AC54" s="1"/>
      <c r="AD54" s="1"/>
    </row>
    <row r="55" spans="1:30" ht="15.75" customHeight="1">
      <c r="A55" s="224"/>
      <c r="B55" s="23" t="s">
        <v>43</v>
      </c>
      <c r="C55" s="24"/>
      <c r="D55" s="21"/>
      <c r="E55" s="4"/>
      <c r="F55" s="17"/>
      <c r="G55" s="25">
        <f t="shared" ref="G55:M55" si="18">SUM(G51:G54)</f>
        <v>0</v>
      </c>
      <c r="H55" s="53">
        <f t="shared" si="18"/>
        <v>133.05600000000001</v>
      </c>
      <c r="I55" s="53">
        <f t="shared" si="18"/>
        <v>23.333333333333332</v>
      </c>
      <c r="J55" s="25">
        <f t="shared" si="18"/>
        <v>0</v>
      </c>
      <c r="K55" s="25">
        <f t="shared" si="18"/>
        <v>0</v>
      </c>
      <c r="L55" s="25">
        <f t="shared" si="18"/>
        <v>0</v>
      </c>
      <c r="M55" s="25">
        <f t="shared" si="18"/>
        <v>0</v>
      </c>
      <c r="N55" s="5">
        <f>SUM(G55:M55)</f>
        <v>156.38933333333335</v>
      </c>
      <c r="O55" s="1"/>
      <c r="P55" s="1"/>
      <c r="Q55" s="1"/>
      <c r="R55" s="1"/>
      <c r="S55" s="1"/>
      <c r="T55" s="1"/>
      <c r="U55" s="1"/>
      <c r="V55" s="1"/>
      <c r="W55" s="1"/>
      <c r="X55" s="1"/>
      <c r="Y55" s="1"/>
      <c r="Z55" s="1"/>
      <c r="AA55" s="1"/>
      <c r="AB55" s="1"/>
      <c r="AC55" s="1"/>
      <c r="AD55" s="1"/>
    </row>
    <row r="56" spans="1:30" ht="15.75" customHeight="1">
      <c r="A56" s="50"/>
      <c r="B56" s="51"/>
      <c r="C56" s="47"/>
      <c r="D56" s="13"/>
      <c r="E56" s="14"/>
      <c r="F56" s="48"/>
      <c r="G56" s="25"/>
      <c r="H56" s="25"/>
      <c r="I56" s="25"/>
      <c r="J56" s="25"/>
      <c r="K56" s="25"/>
      <c r="L56" s="25"/>
      <c r="M56" s="25"/>
      <c r="N56" s="49"/>
      <c r="O56" s="1"/>
      <c r="P56" s="1"/>
      <c r="Q56" s="1"/>
      <c r="R56" s="1"/>
      <c r="S56" s="1"/>
      <c r="T56" s="1"/>
      <c r="U56" s="1"/>
      <c r="V56" s="1"/>
      <c r="W56" s="1"/>
      <c r="X56" s="1"/>
      <c r="Y56" s="1"/>
      <c r="Z56" s="1"/>
      <c r="AA56" s="1"/>
      <c r="AB56" s="1"/>
      <c r="AC56" s="1"/>
      <c r="AD56" s="1"/>
    </row>
    <row r="57" spans="1:30" ht="15.75" customHeight="1">
      <c r="A57" s="50"/>
      <c r="B57" s="52"/>
      <c r="C57" s="47"/>
      <c r="D57" s="13"/>
      <c r="E57" s="14"/>
      <c r="F57" s="48"/>
      <c r="G57" s="25"/>
      <c r="H57" s="25"/>
      <c r="I57" s="25"/>
      <c r="J57" s="25"/>
      <c r="K57" s="25"/>
      <c r="L57" s="25"/>
      <c r="M57" s="25"/>
      <c r="N57" s="49"/>
      <c r="O57" s="1"/>
      <c r="P57" s="1"/>
      <c r="Q57" s="1"/>
      <c r="R57" s="1"/>
      <c r="S57" s="1"/>
      <c r="T57" s="1"/>
      <c r="U57" s="1"/>
      <c r="V57" s="1"/>
      <c r="W57" s="1"/>
      <c r="X57" s="1"/>
      <c r="Y57" s="1"/>
      <c r="Z57" s="1"/>
      <c r="AA57" s="1"/>
      <c r="AB57" s="1"/>
      <c r="AC57" s="1"/>
      <c r="AD57" s="1"/>
    </row>
    <row r="58" spans="1:30" ht="15.75" customHeight="1">
      <c r="A58" s="40"/>
      <c r="B58" s="40" t="s">
        <v>56</v>
      </c>
      <c r="C58" s="41"/>
      <c r="D58" s="41"/>
      <c r="E58" s="41"/>
      <c r="F58" s="41"/>
      <c r="G58" s="42">
        <f t="shared" ref="G58:M58" si="19">SUM(G10:G45)/2</f>
        <v>1620</v>
      </c>
      <c r="H58" s="42">
        <f t="shared" si="19"/>
        <v>2496.0880000000002</v>
      </c>
      <c r="I58" s="42">
        <f t="shared" si="19"/>
        <v>810</v>
      </c>
      <c r="J58" s="42">
        <f t="shared" si="19"/>
        <v>1197.3000000000002</v>
      </c>
      <c r="K58" s="42">
        <f t="shared" si="19"/>
        <v>1559.25</v>
      </c>
      <c r="L58" s="42">
        <f t="shared" si="19"/>
        <v>3404.8</v>
      </c>
      <c r="M58" s="42">
        <f t="shared" si="19"/>
        <v>0</v>
      </c>
      <c r="N58" s="43">
        <f>SUM(G58:M58)</f>
        <v>11087.438</v>
      </c>
      <c r="O58" s="1"/>
      <c r="P58" s="1"/>
      <c r="Q58" s="1"/>
      <c r="R58" s="1"/>
      <c r="S58" s="1"/>
      <c r="T58" s="1"/>
      <c r="U58" s="1"/>
      <c r="V58" s="1"/>
      <c r="W58" s="1"/>
      <c r="X58" s="1"/>
      <c r="Y58" s="1"/>
      <c r="Z58" s="1"/>
      <c r="AA58" s="1"/>
      <c r="AB58" s="1"/>
      <c r="AC58" s="1"/>
      <c r="AD58" s="1"/>
    </row>
    <row r="59" spans="1:30"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0"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0"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1:30"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1:30"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30"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1:30"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1:30"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1:30"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1:30"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spans="1:30"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spans="1:30"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spans="1:30"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spans="1:30"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spans="1:3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spans="1:30"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1:30"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ht="15.75" customHeight="1"/>
    <row r="260" spans="1:30" ht="15.75" customHeight="1"/>
    <row r="261" spans="1:30" ht="15.75" customHeight="1"/>
    <row r="262" spans="1:30" ht="15.75" customHeight="1"/>
    <row r="263" spans="1:30" ht="15.75" customHeight="1"/>
    <row r="264" spans="1:30" ht="15.75" customHeight="1"/>
    <row r="265" spans="1:30" ht="15.75" customHeight="1"/>
    <row r="266" spans="1:30" ht="15.75" customHeight="1"/>
    <row r="267" spans="1:30" ht="15.75" customHeight="1"/>
    <row r="268" spans="1:30" ht="15.75" customHeight="1"/>
    <row r="269" spans="1:30" ht="15.75" customHeight="1"/>
    <row r="270" spans="1:30" ht="15.75" customHeight="1"/>
    <row r="271" spans="1:30" ht="15.75" customHeight="1"/>
    <row r="272" spans="1:30"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G7:M7"/>
    <mergeCell ref="N7:N9"/>
    <mergeCell ref="A5:N5"/>
    <mergeCell ref="A1:M1"/>
    <mergeCell ref="A2:M2"/>
    <mergeCell ref="F7:F9"/>
    <mergeCell ref="E7:E9"/>
    <mergeCell ref="D7:D9"/>
    <mergeCell ref="B7:B9"/>
    <mergeCell ref="A7:A9"/>
    <mergeCell ref="B51:B54"/>
    <mergeCell ref="B47:B48"/>
    <mergeCell ref="A46:A49"/>
    <mergeCell ref="A44:A45"/>
    <mergeCell ref="A50:A55"/>
    <mergeCell ref="A36:A41"/>
    <mergeCell ref="B37:B40"/>
    <mergeCell ref="A42:A43"/>
    <mergeCell ref="A10:A17"/>
    <mergeCell ref="A18:A35"/>
    <mergeCell ref="B19:B21"/>
    <mergeCell ref="B15:B16"/>
    <mergeCell ref="B11:B12"/>
    <mergeCell ref="B13:B14"/>
    <mergeCell ref="B27:B29"/>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O215"/>
  <sheetViews>
    <sheetView zoomScale="70" zoomScaleNormal="70" workbookViewId="0">
      <selection activeCell="A18" sqref="A18"/>
    </sheetView>
  </sheetViews>
  <sheetFormatPr baseColWidth="10" defaultColWidth="11.44140625" defaultRowHeight="18"/>
  <cols>
    <col min="1" max="1" width="54.44140625" style="196" customWidth="1"/>
    <col min="2" max="2" width="11.44140625" style="197"/>
    <col min="3" max="3" width="23.109375" style="198" bestFit="1" customWidth="1"/>
    <col min="4" max="6" width="23.109375" style="198" customWidth="1"/>
    <col min="7" max="7" width="11.44140625" style="182" hidden="1" customWidth="1"/>
    <col min="8" max="8" width="22.88671875" style="182" hidden="1" customWidth="1"/>
    <col min="9" max="9" width="11.44140625" style="182" hidden="1" customWidth="1"/>
    <col min="10" max="10" width="14.44140625" style="154" hidden="1" customWidth="1"/>
    <col min="11" max="11" width="14.44140625" style="154" customWidth="1"/>
    <col min="12" max="12" width="14.44140625" style="154" bestFit="1" customWidth="1"/>
    <col min="13" max="16384" width="11.44140625" style="154"/>
  </cols>
  <sheetData>
    <row r="1" spans="1:12">
      <c r="A1" s="241" t="s">
        <v>186</v>
      </c>
      <c r="B1" s="242"/>
      <c r="C1" s="242"/>
      <c r="D1" s="242"/>
      <c r="E1" s="242"/>
      <c r="F1" s="242"/>
      <c r="G1" s="242"/>
      <c r="H1" s="242"/>
      <c r="I1" s="243"/>
    </row>
    <row r="2" spans="1:12">
      <c r="A2" s="244" t="s">
        <v>187</v>
      </c>
      <c r="B2" s="245"/>
      <c r="C2" s="245"/>
      <c r="D2" s="245"/>
      <c r="E2" s="245"/>
      <c r="F2" s="245"/>
      <c r="G2" s="245"/>
      <c r="H2" s="245"/>
      <c r="I2" s="246"/>
    </row>
    <row r="3" spans="1:12">
      <c r="A3" s="155"/>
      <c r="B3" s="156"/>
      <c r="C3" s="157"/>
      <c r="D3" s="157"/>
      <c r="E3" s="157"/>
      <c r="F3" s="157"/>
      <c r="G3" s="158"/>
      <c r="H3" s="158"/>
      <c r="I3" s="159"/>
    </row>
    <row r="4" spans="1:12">
      <c r="A4" s="155"/>
      <c r="B4" s="156"/>
      <c r="C4" s="157"/>
      <c r="D4" s="160" t="s">
        <v>188</v>
      </c>
      <c r="E4" s="160" t="s">
        <v>189</v>
      </c>
      <c r="F4" s="160" t="s">
        <v>190</v>
      </c>
      <c r="G4" s="158"/>
      <c r="H4" s="158"/>
      <c r="I4" s="159"/>
    </row>
    <row r="5" spans="1:12">
      <c r="A5" s="161" t="s">
        <v>191</v>
      </c>
      <c r="B5" s="162" t="s">
        <v>183</v>
      </c>
      <c r="C5" s="163" t="s">
        <v>192</v>
      </c>
      <c r="D5" s="163"/>
      <c r="E5" s="163"/>
      <c r="F5" s="163"/>
      <c r="G5" s="158"/>
      <c r="H5" s="158"/>
      <c r="I5" s="159"/>
      <c r="L5" s="154" t="s">
        <v>193</v>
      </c>
    </row>
    <row r="6" spans="1:12">
      <c r="A6" s="155" t="s">
        <v>194</v>
      </c>
      <c r="B6" s="156" t="s">
        <v>183</v>
      </c>
      <c r="C6" s="164">
        <v>90504.78360000001</v>
      </c>
      <c r="D6" s="157">
        <v>86195.032000000007</v>
      </c>
      <c r="E6" s="157">
        <f>+D6*1.05</f>
        <v>90504.78360000001</v>
      </c>
      <c r="F6" s="157">
        <f>+D6</f>
        <v>86195.032000000007</v>
      </c>
      <c r="G6" s="158">
        <v>1.19</v>
      </c>
      <c r="H6" s="158">
        <v>65848</v>
      </c>
      <c r="I6" s="159">
        <v>1.1000000000000001</v>
      </c>
      <c r="K6" s="165">
        <f t="shared" ref="K6:K12" si="0">+F6/D6</f>
        <v>1</v>
      </c>
      <c r="L6" s="166">
        <f t="shared" ref="L6:L12" si="1">+IF(F6=0,0,D6-F6)</f>
        <v>0</v>
      </c>
    </row>
    <row r="7" spans="1:12" ht="18.75" customHeight="1">
      <c r="A7" s="155" t="s">
        <v>195</v>
      </c>
      <c r="B7" s="156" t="s">
        <v>6</v>
      </c>
      <c r="C7" s="164">
        <v>4119.8850000000002</v>
      </c>
      <c r="D7" s="157">
        <v>3923.7000000000003</v>
      </c>
      <c r="E7" s="157">
        <f>+D7*1.05</f>
        <v>4119.8850000000002</v>
      </c>
      <c r="F7" s="157">
        <v>3225</v>
      </c>
      <c r="G7" s="158">
        <v>1</v>
      </c>
      <c r="H7" s="158">
        <v>3567</v>
      </c>
      <c r="I7" s="159">
        <v>1.1000000000000001</v>
      </c>
      <c r="K7" s="165">
        <f t="shared" si="0"/>
        <v>0.82192828197874446</v>
      </c>
      <c r="L7" s="166">
        <f t="shared" si="1"/>
        <v>698.70000000000027</v>
      </c>
    </row>
    <row r="8" spans="1:12" ht="18.75" customHeight="1">
      <c r="A8" s="155" t="s">
        <v>196</v>
      </c>
      <c r="B8" s="156" t="s">
        <v>6</v>
      </c>
      <c r="C8" s="167">
        <v>3225</v>
      </c>
      <c r="D8" s="157">
        <v>2726.9</v>
      </c>
      <c r="E8" s="157"/>
      <c r="F8" s="157">
        <v>3225</v>
      </c>
      <c r="G8" s="158">
        <v>1</v>
      </c>
      <c r="H8" s="158">
        <v>2479</v>
      </c>
      <c r="I8" s="159">
        <v>1.1000000000000001</v>
      </c>
      <c r="K8" s="165">
        <f t="shared" si="0"/>
        <v>1.1826616304228244</v>
      </c>
      <c r="L8" s="166">
        <f t="shared" si="1"/>
        <v>-498.09999999999991</v>
      </c>
    </row>
    <row r="9" spans="1:12">
      <c r="A9" s="155" t="s">
        <v>197</v>
      </c>
      <c r="B9" s="156" t="s">
        <v>6</v>
      </c>
      <c r="C9" s="164">
        <v>2005.0800000000002</v>
      </c>
      <c r="D9" s="157">
        <v>1909.6000000000001</v>
      </c>
      <c r="E9" s="157">
        <f>+D9*1.05</f>
        <v>2005.0800000000002</v>
      </c>
      <c r="F9" s="157">
        <f>+D9</f>
        <v>1909.6000000000001</v>
      </c>
      <c r="G9" s="158">
        <v>1</v>
      </c>
      <c r="H9" s="158">
        <v>1736</v>
      </c>
      <c r="I9" s="159">
        <v>1.1000000000000001</v>
      </c>
      <c r="K9" s="165">
        <f t="shared" si="0"/>
        <v>1</v>
      </c>
      <c r="L9" s="166">
        <f t="shared" si="1"/>
        <v>0</v>
      </c>
    </row>
    <row r="10" spans="1:12">
      <c r="A10" s="155" t="s">
        <v>198</v>
      </c>
      <c r="B10" s="156" t="s">
        <v>183</v>
      </c>
      <c r="C10" s="164">
        <v>2109.0300000000002</v>
      </c>
      <c r="D10" s="157">
        <v>2008.6000000000001</v>
      </c>
      <c r="E10" s="157">
        <f t="shared" ref="E10:E12" si="2">+D10*1.05</f>
        <v>2109.0300000000002</v>
      </c>
      <c r="F10" s="157">
        <f t="shared" ref="F10:F11" si="3">+D10</f>
        <v>2008.6000000000001</v>
      </c>
      <c r="G10" s="158">
        <v>1</v>
      </c>
      <c r="H10" s="158">
        <v>1826</v>
      </c>
      <c r="I10" s="159">
        <v>1.1000000000000001</v>
      </c>
      <c r="K10" s="165">
        <f t="shared" si="0"/>
        <v>1</v>
      </c>
      <c r="L10" s="166">
        <f t="shared" si="1"/>
        <v>0</v>
      </c>
    </row>
    <row r="11" spans="1:12">
      <c r="A11" s="155" t="s">
        <v>199</v>
      </c>
      <c r="B11" s="156" t="s">
        <v>183</v>
      </c>
      <c r="C11" s="164">
        <v>2310</v>
      </c>
      <c r="D11" s="157">
        <v>2200</v>
      </c>
      <c r="E11" s="157">
        <f t="shared" si="2"/>
        <v>2310</v>
      </c>
      <c r="F11" s="157">
        <f t="shared" si="3"/>
        <v>2200</v>
      </c>
      <c r="G11" s="158">
        <v>1</v>
      </c>
      <c r="H11" s="158">
        <v>2000</v>
      </c>
      <c r="I11" s="159">
        <v>1.1000000000000001</v>
      </c>
      <c r="K11" s="165">
        <f t="shared" si="0"/>
        <v>1</v>
      </c>
      <c r="L11" s="166">
        <f t="shared" si="1"/>
        <v>0</v>
      </c>
    </row>
    <row r="12" spans="1:12" ht="18.75" customHeight="1">
      <c r="A12" s="155" t="s">
        <v>200</v>
      </c>
      <c r="B12" s="156" t="s">
        <v>183</v>
      </c>
      <c r="C12" s="164">
        <v>12243.000000000002</v>
      </c>
      <c r="D12" s="157">
        <v>11660.000000000002</v>
      </c>
      <c r="E12" s="157">
        <f t="shared" si="2"/>
        <v>12243.000000000002</v>
      </c>
      <c r="F12" s="157">
        <v>7702</v>
      </c>
      <c r="G12" s="158">
        <v>1</v>
      </c>
      <c r="H12" s="158">
        <v>10600</v>
      </c>
      <c r="I12" s="159">
        <v>1.1000000000000001</v>
      </c>
      <c r="K12" s="165">
        <f t="shared" si="0"/>
        <v>0.6605488850771869</v>
      </c>
      <c r="L12" s="166">
        <f t="shared" si="1"/>
        <v>3958.0000000000018</v>
      </c>
    </row>
    <row r="13" spans="1:12">
      <c r="A13" s="155"/>
      <c r="B13" s="156"/>
      <c r="C13" s="157"/>
      <c r="D13" s="157"/>
      <c r="E13" s="157"/>
      <c r="F13" s="157"/>
      <c r="G13" s="158"/>
      <c r="H13" s="158"/>
      <c r="I13" s="159"/>
      <c r="K13" s="165"/>
      <c r="L13" s="166"/>
    </row>
    <row r="14" spans="1:12">
      <c r="A14" s="155" t="s">
        <v>185</v>
      </c>
      <c r="B14" s="156"/>
      <c r="C14" s="157"/>
      <c r="D14" s="157"/>
      <c r="E14" s="157"/>
      <c r="F14" s="157"/>
      <c r="G14" s="158"/>
      <c r="H14" s="158"/>
      <c r="I14" s="159"/>
      <c r="K14" s="165"/>
      <c r="L14" s="166"/>
    </row>
    <row r="15" spans="1:12">
      <c r="A15" s="155"/>
      <c r="B15" s="156"/>
      <c r="C15" s="157"/>
      <c r="D15" s="157"/>
      <c r="E15" s="157"/>
      <c r="F15" s="157"/>
      <c r="G15" s="158"/>
      <c r="H15" s="158"/>
      <c r="I15" s="159"/>
      <c r="K15" s="165"/>
      <c r="L15" s="166"/>
    </row>
    <row r="16" spans="1:12">
      <c r="A16" s="155"/>
      <c r="B16" s="156"/>
      <c r="C16" s="157"/>
      <c r="D16" s="157"/>
      <c r="E16" s="157"/>
      <c r="F16" s="157"/>
      <c r="G16" s="158"/>
      <c r="H16" s="158"/>
      <c r="I16" s="159"/>
      <c r="K16" s="165"/>
      <c r="L16" s="166"/>
    </row>
    <row r="17" spans="1:12">
      <c r="A17" s="155"/>
      <c r="B17" s="156"/>
      <c r="C17" s="157"/>
      <c r="D17" s="157"/>
      <c r="E17" s="157"/>
      <c r="F17" s="157"/>
      <c r="G17" s="158"/>
      <c r="H17" s="158"/>
      <c r="I17" s="159"/>
      <c r="K17" s="165"/>
      <c r="L17" s="166"/>
    </row>
    <row r="18" spans="1:12" ht="36">
      <c r="A18" s="155" t="s">
        <v>201</v>
      </c>
      <c r="B18" s="156" t="s">
        <v>183</v>
      </c>
      <c r="C18" s="167">
        <v>121475</v>
      </c>
      <c r="D18" s="157">
        <v>120543.19200000001</v>
      </c>
      <c r="E18" s="157"/>
      <c r="F18" s="157">
        <v>121475</v>
      </c>
      <c r="G18" s="158">
        <v>1.19</v>
      </c>
      <c r="H18" s="158">
        <v>92088</v>
      </c>
      <c r="I18" s="159">
        <v>1.1000000000000001</v>
      </c>
      <c r="K18" s="165">
        <f t="shared" ref="K18:K28" si="4">+F18/D18</f>
        <v>1.0077300757059759</v>
      </c>
      <c r="L18" s="166">
        <f t="shared" ref="L18:L28" si="5">+IF(F18=0,0,D18-F18)</f>
        <v>-931.80799999998999</v>
      </c>
    </row>
    <row r="19" spans="1:12">
      <c r="A19" s="155" t="s">
        <v>202</v>
      </c>
      <c r="B19" s="156" t="s">
        <v>183</v>
      </c>
      <c r="C19" s="167">
        <v>9300</v>
      </c>
      <c r="D19" s="157">
        <v>8901.2000000000007</v>
      </c>
      <c r="E19" s="157"/>
      <c r="F19" s="157">
        <v>9300</v>
      </c>
      <c r="G19" s="158">
        <v>1.19</v>
      </c>
      <c r="H19" s="158">
        <v>6800</v>
      </c>
      <c r="I19" s="159">
        <v>1.1000000000000001</v>
      </c>
      <c r="K19" s="165">
        <f t="shared" si="4"/>
        <v>1.0448029479171346</v>
      </c>
      <c r="L19" s="166">
        <f t="shared" si="5"/>
        <v>-398.79999999999927</v>
      </c>
    </row>
    <row r="20" spans="1:12">
      <c r="A20" s="155" t="s">
        <v>203</v>
      </c>
      <c r="B20" s="156" t="s">
        <v>183</v>
      </c>
      <c r="C20" s="167">
        <v>15510</v>
      </c>
      <c r="D20" s="157">
        <v>11650.1</v>
      </c>
      <c r="E20" s="157"/>
      <c r="F20" s="157">
        <v>15510</v>
      </c>
      <c r="G20" s="158">
        <v>1.19</v>
      </c>
      <c r="H20" s="158">
        <v>8900</v>
      </c>
      <c r="I20" s="159">
        <v>1.1000000000000001</v>
      </c>
      <c r="K20" s="165">
        <f t="shared" si="4"/>
        <v>1.3313190444717213</v>
      </c>
      <c r="L20" s="166">
        <f t="shared" si="5"/>
        <v>-3859.8999999999996</v>
      </c>
    </row>
    <row r="21" spans="1:12">
      <c r="A21" s="155" t="s">
        <v>204</v>
      </c>
      <c r="B21" s="156" t="s">
        <v>183</v>
      </c>
      <c r="C21" s="164">
        <v>9346.260000000002</v>
      </c>
      <c r="D21" s="157">
        <v>8901.2000000000007</v>
      </c>
      <c r="E21" s="157">
        <f t="shared" ref="E21" si="6">+D21*1.05</f>
        <v>9346.260000000002</v>
      </c>
      <c r="F21" s="157">
        <v>8200</v>
      </c>
      <c r="G21" s="158">
        <v>1.19</v>
      </c>
      <c r="H21" s="158">
        <v>6800</v>
      </c>
      <c r="I21" s="159">
        <v>1.1000000000000001</v>
      </c>
      <c r="K21" s="165">
        <f t="shared" si="4"/>
        <v>0.92122410461510795</v>
      </c>
      <c r="L21" s="166">
        <f t="shared" si="5"/>
        <v>701.20000000000073</v>
      </c>
    </row>
    <row r="22" spans="1:12" ht="36">
      <c r="A22" s="155" t="s">
        <v>205</v>
      </c>
      <c r="B22" s="156" t="s">
        <v>183</v>
      </c>
      <c r="C22" s="164">
        <v>10155.811050000002</v>
      </c>
      <c r="D22" s="157">
        <v>9672.2010000000009</v>
      </c>
      <c r="E22" s="157">
        <f>+D22*1.05</f>
        <v>10155.811050000002</v>
      </c>
      <c r="F22" s="157">
        <f>+D22</f>
        <v>9672.2010000000009</v>
      </c>
      <c r="G22" s="158">
        <v>1.19</v>
      </c>
      <c r="H22" s="158">
        <v>7389</v>
      </c>
      <c r="I22" s="159">
        <v>1.1000000000000001</v>
      </c>
      <c r="K22" s="165">
        <f t="shared" si="4"/>
        <v>1</v>
      </c>
      <c r="L22" s="166">
        <f t="shared" si="5"/>
        <v>0</v>
      </c>
    </row>
    <row r="23" spans="1:12" ht="36">
      <c r="A23" s="155" t="s">
        <v>206</v>
      </c>
      <c r="B23" s="156" t="s">
        <v>183</v>
      </c>
      <c r="C23" s="164">
        <v>44889.537000000004</v>
      </c>
      <c r="D23" s="157">
        <v>42751.94</v>
      </c>
      <c r="E23" s="157">
        <f t="shared" ref="E23:E28" si="7">+D23*1.05</f>
        <v>44889.537000000004</v>
      </c>
      <c r="F23" s="157">
        <f t="shared" ref="F23:F28" si="8">+D23</f>
        <v>42751.94</v>
      </c>
      <c r="G23" s="158">
        <v>1.19</v>
      </c>
      <c r="H23" s="158">
        <v>32660</v>
      </c>
      <c r="I23" s="159">
        <v>1.1000000000000001</v>
      </c>
      <c r="K23" s="165">
        <f t="shared" si="4"/>
        <v>1</v>
      </c>
      <c r="L23" s="166">
        <f t="shared" si="5"/>
        <v>0</v>
      </c>
    </row>
    <row r="24" spans="1:12" ht="36">
      <c r="A24" s="155" t="s">
        <v>207</v>
      </c>
      <c r="B24" s="156" t="s">
        <v>183</v>
      </c>
      <c r="C24" s="164">
        <v>86634.332400000014</v>
      </c>
      <c r="D24" s="157">
        <v>82508.888000000006</v>
      </c>
      <c r="E24" s="157">
        <f t="shared" si="7"/>
        <v>86634.332400000014</v>
      </c>
      <c r="F24" s="157">
        <f t="shared" si="8"/>
        <v>82508.888000000006</v>
      </c>
      <c r="G24" s="158">
        <v>1.19</v>
      </c>
      <c r="H24" s="158">
        <v>63032</v>
      </c>
      <c r="I24" s="159">
        <v>1.1000000000000001</v>
      </c>
      <c r="K24" s="165">
        <f t="shared" si="4"/>
        <v>1</v>
      </c>
      <c r="L24" s="166">
        <f t="shared" si="5"/>
        <v>0</v>
      </c>
    </row>
    <row r="25" spans="1:12" ht="36">
      <c r="A25" s="155" t="s">
        <v>208</v>
      </c>
      <c r="B25" s="156"/>
      <c r="C25" s="164">
        <v>112024.54725</v>
      </c>
      <c r="D25" s="157">
        <v>106690.045</v>
      </c>
      <c r="E25" s="157">
        <f t="shared" si="7"/>
        <v>112024.54725</v>
      </c>
      <c r="F25" s="157">
        <f t="shared" si="8"/>
        <v>106690.045</v>
      </c>
      <c r="G25" s="158">
        <v>1.19</v>
      </c>
      <c r="H25" s="158">
        <v>81505</v>
      </c>
      <c r="I25" s="159">
        <v>1.1000000000000001</v>
      </c>
      <c r="K25" s="165">
        <f t="shared" si="4"/>
        <v>1</v>
      </c>
      <c r="L25" s="166">
        <f t="shared" si="5"/>
        <v>0</v>
      </c>
    </row>
    <row r="26" spans="1:12" ht="36">
      <c r="A26" s="155" t="s">
        <v>209</v>
      </c>
      <c r="B26" s="156" t="s">
        <v>183</v>
      </c>
      <c r="C26" s="164">
        <v>318460.06500000006</v>
      </c>
      <c r="D26" s="157">
        <v>303295.30000000005</v>
      </c>
      <c r="E26" s="157">
        <f t="shared" si="7"/>
        <v>318460.06500000006</v>
      </c>
      <c r="F26" s="157">
        <f t="shared" si="8"/>
        <v>303295.30000000005</v>
      </c>
      <c r="G26" s="158">
        <v>1.19</v>
      </c>
      <c r="H26" s="158">
        <v>231700</v>
      </c>
      <c r="I26" s="159">
        <v>1.1000000000000001</v>
      </c>
      <c r="K26" s="165">
        <f t="shared" si="4"/>
        <v>1</v>
      </c>
      <c r="L26" s="166">
        <f t="shared" si="5"/>
        <v>0</v>
      </c>
    </row>
    <row r="27" spans="1:12">
      <c r="A27" s="155" t="s">
        <v>210</v>
      </c>
      <c r="B27" s="156" t="s">
        <v>183</v>
      </c>
      <c r="C27" s="164">
        <v>190911.10500000001</v>
      </c>
      <c r="D27" s="157">
        <v>181820.1</v>
      </c>
      <c r="E27" s="157">
        <f t="shared" si="7"/>
        <v>190911.10500000001</v>
      </c>
      <c r="F27" s="157">
        <f t="shared" si="8"/>
        <v>181820.1</v>
      </c>
      <c r="G27" s="158">
        <v>1.19</v>
      </c>
      <c r="H27" s="158">
        <v>138900</v>
      </c>
      <c r="I27" s="159">
        <v>1.1000000000000001</v>
      </c>
      <c r="K27" s="165">
        <f t="shared" si="4"/>
        <v>1</v>
      </c>
      <c r="L27" s="166">
        <f t="shared" si="5"/>
        <v>0</v>
      </c>
    </row>
    <row r="28" spans="1:12">
      <c r="A28" s="155" t="s">
        <v>211</v>
      </c>
      <c r="B28" s="156" t="s">
        <v>183</v>
      </c>
      <c r="C28" s="164">
        <v>5497.8</v>
      </c>
      <c r="D28" s="157">
        <v>5236</v>
      </c>
      <c r="E28" s="157">
        <f t="shared" si="7"/>
        <v>5497.8</v>
      </c>
      <c r="F28" s="157">
        <f t="shared" si="8"/>
        <v>5236</v>
      </c>
      <c r="G28" s="158">
        <v>1.19</v>
      </c>
      <c r="H28" s="158">
        <v>4000</v>
      </c>
      <c r="I28" s="159">
        <v>1.1000000000000001</v>
      </c>
      <c r="K28" s="165">
        <f t="shared" si="4"/>
        <v>1</v>
      </c>
      <c r="L28" s="166">
        <f t="shared" si="5"/>
        <v>0</v>
      </c>
    </row>
    <row r="29" spans="1:12">
      <c r="A29" s="155"/>
      <c r="B29" s="156"/>
      <c r="C29" s="157"/>
      <c r="D29" s="157"/>
      <c r="E29" s="157"/>
      <c r="F29" s="157"/>
      <c r="G29" s="158"/>
      <c r="H29" s="158"/>
      <c r="I29" s="159"/>
      <c r="K29" s="165"/>
      <c r="L29" s="166"/>
    </row>
    <row r="30" spans="1:12">
      <c r="A30" s="155"/>
      <c r="B30" s="156"/>
      <c r="C30" s="157"/>
      <c r="D30" s="157"/>
      <c r="E30" s="157"/>
      <c r="F30" s="157"/>
      <c r="G30" s="158"/>
      <c r="H30" s="158"/>
      <c r="I30" s="159"/>
      <c r="K30" s="165"/>
      <c r="L30" s="166"/>
    </row>
    <row r="31" spans="1:12">
      <c r="A31" s="155"/>
      <c r="B31" s="156"/>
      <c r="C31" s="157"/>
      <c r="D31" s="157"/>
      <c r="E31" s="157"/>
      <c r="F31" s="157"/>
      <c r="G31" s="158"/>
      <c r="H31" s="158"/>
      <c r="I31" s="159"/>
      <c r="K31" s="165"/>
      <c r="L31" s="166"/>
    </row>
    <row r="32" spans="1:12">
      <c r="A32" s="155" t="s">
        <v>212</v>
      </c>
      <c r="B32" s="156" t="s">
        <v>183</v>
      </c>
      <c r="C32" s="167">
        <v>8250</v>
      </c>
      <c r="D32" s="157">
        <v>6937.7000000000007</v>
      </c>
      <c r="E32" s="157"/>
      <c r="F32" s="157">
        <v>8250</v>
      </c>
      <c r="G32" s="158">
        <v>1.19</v>
      </c>
      <c r="H32" s="158">
        <v>5300</v>
      </c>
      <c r="I32" s="159">
        <v>1.1000000000000001</v>
      </c>
      <c r="K32" s="165">
        <f>+F32/D32</f>
        <v>1.1891549072459171</v>
      </c>
      <c r="L32" s="166">
        <f>+IF(F32=0,0,D32-F32)</f>
        <v>-1312.2999999999993</v>
      </c>
    </row>
    <row r="33" spans="1:12">
      <c r="A33" s="155" t="s">
        <v>213</v>
      </c>
      <c r="B33" s="156" t="s">
        <v>183</v>
      </c>
      <c r="C33" s="167">
        <v>157900</v>
      </c>
      <c r="D33" s="157">
        <v>120540.57400000001</v>
      </c>
      <c r="E33" s="157"/>
      <c r="F33" s="157">
        <v>157900</v>
      </c>
      <c r="G33" s="158">
        <v>1.19</v>
      </c>
      <c r="H33" s="158">
        <v>92086</v>
      </c>
      <c r="I33" s="159">
        <v>1.1000000000000001</v>
      </c>
      <c r="K33" s="165">
        <f>+F33/D33</f>
        <v>1.3099323718169784</v>
      </c>
      <c r="L33" s="166">
        <f>+IF(F33=0,0,D33-F33)</f>
        <v>-37359.425999999992</v>
      </c>
    </row>
    <row r="34" spans="1:12">
      <c r="A34" s="155" t="s">
        <v>214</v>
      </c>
      <c r="B34" s="156" t="s">
        <v>183</v>
      </c>
      <c r="C34" s="157">
        <f>+G34*H34*I34</f>
        <v>0</v>
      </c>
      <c r="D34" s="157">
        <v>0</v>
      </c>
      <c r="E34" s="157"/>
      <c r="F34" s="157"/>
      <c r="G34" s="158">
        <v>1.19</v>
      </c>
      <c r="H34" s="158"/>
      <c r="I34" s="159">
        <v>1.1000000000000001</v>
      </c>
      <c r="K34" s="165"/>
      <c r="L34" s="166"/>
    </row>
    <row r="35" spans="1:12">
      <c r="A35" s="155" t="s">
        <v>215</v>
      </c>
      <c r="B35" s="156" t="s">
        <v>183</v>
      </c>
      <c r="C35" s="164">
        <v>114468.31935000001</v>
      </c>
      <c r="D35" s="157">
        <v>109017.447</v>
      </c>
      <c r="E35" s="157">
        <f t="shared" ref="E35:E36" si="9">+D35*1.05</f>
        <v>114468.31935000001</v>
      </c>
      <c r="F35" s="157">
        <f>+D35</f>
        <v>109017.447</v>
      </c>
      <c r="G35" s="158">
        <v>1.19</v>
      </c>
      <c r="H35" s="158">
        <v>83283</v>
      </c>
      <c r="I35" s="159">
        <v>1.1000000000000001</v>
      </c>
      <c r="K35" s="165">
        <f>+F35/D35</f>
        <v>1</v>
      </c>
      <c r="L35" s="166">
        <f>+IF(F35=0,0,D35-F35)</f>
        <v>0</v>
      </c>
    </row>
    <row r="36" spans="1:12">
      <c r="A36" s="155" t="s">
        <v>216</v>
      </c>
      <c r="B36" s="156" t="s">
        <v>183</v>
      </c>
      <c r="C36" s="164">
        <v>206167.50000000003</v>
      </c>
      <c r="D36" s="157">
        <v>196350.00000000003</v>
      </c>
      <c r="E36" s="157">
        <f t="shared" si="9"/>
        <v>206167.50000000003</v>
      </c>
      <c r="F36" s="157">
        <f>+D36</f>
        <v>196350.00000000003</v>
      </c>
      <c r="G36" s="158">
        <v>1.19</v>
      </c>
      <c r="H36" s="158">
        <v>150000</v>
      </c>
      <c r="I36" s="159">
        <v>1.1000000000000001</v>
      </c>
      <c r="K36" s="165">
        <f>+F36/D36</f>
        <v>1</v>
      </c>
      <c r="L36" s="166">
        <f>+IF(F36=0,0,D36-F36)</f>
        <v>0</v>
      </c>
    </row>
    <row r="37" spans="1:12">
      <c r="A37" s="155"/>
      <c r="B37" s="156"/>
      <c r="C37" s="157"/>
      <c r="D37" s="157"/>
      <c r="E37" s="157"/>
      <c r="F37" s="157"/>
      <c r="G37" s="158"/>
      <c r="H37" s="158"/>
      <c r="I37" s="159"/>
      <c r="K37" s="165"/>
      <c r="L37" s="166"/>
    </row>
    <row r="38" spans="1:12">
      <c r="A38" s="155"/>
      <c r="B38" s="156"/>
      <c r="C38" s="157"/>
      <c r="D38" s="157"/>
      <c r="E38" s="157"/>
      <c r="F38" s="157"/>
      <c r="G38" s="158"/>
      <c r="H38" s="158"/>
      <c r="I38" s="159"/>
      <c r="K38" s="165"/>
      <c r="L38" s="166"/>
    </row>
    <row r="39" spans="1:12">
      <c r="A39" s="155"/>
      <c r="B39" s="156"/>
      <c r="C39" s="157"/>
      <c r="D39" s="157"/>
      <c r="E39" s="157"/>
      <c r="F39" s="157"/>
      <c r="G39" s="158"/>
      <c r="H39" s="158"/>
      <c r="I39" s="159"/>
      <c r="K39" s="165"/>
      <c r="L39" s="166"/>
    </row>
    <row r="40" spans="1:12">
      <c r="A40" s="155"/>
      <c r="B40" s="156"/>
      <c r="C40" s="157"/>
      <c r="D40" s="157"/>
      <c r="E40" s="157"/>
      <c r="F40" s="157"/>
      <c r="G40" s="158"/>
      <c r="H40" s="158"/>
      <c r="I40" s="159"/>
      <c r="K40" s="165"/>
      <c r="L40" s="166"/>
    </row>
    <row r="41" spans="1:12">
      <c r="A41" s="155"/>
      <c r="B41" s="156"/>
      <c r="C41" s="157"/>
      <c r="D41" s="157"/>
      <c r="E41" s="157"/>
      <c r="F41" s="157"/>
      <c r="G41" s="158"/>
      <c r="H41" s="158"/>
      <c r="I41" s="159"/>
      <c r="K41" s="165"/>
      <c r="L41" s="166"/>
    </row>
    <row r="42" spans="1:12">
      <c r="A42" s="155"/>
      <c r="B42" s="156"/>
      <c r="C42" s="157"/>
      <c r="D42" s="157"/>
      <c r="E42" s="157"/>
      <c r="F42" s="157"/>
      <c r="G42" s="158"/>
      <c r="H42" s="158"/>
      <c r="I42" s="159"/>
      <c r="K42" s="165"/>
      <c r="L42" s="166"/>
    </row>
    <row r="43" spans="1:12">
      <c r="A43" s="155" t="s">
        <v>217</v>
      </c>
      <c r="B43" s="156" t="s">
        <v>218</v>
      </c>
      <c r="C43" s="164">
        <v>2061.6750000000002</v>
      </c>
      <c r="D43" s="157">
        <v>1963.5000000000002</v>
      </c>
      <c r="E43" s="157">
        <f t="shared" ref="E43:E50" si="10">+D43*1.05</f>
        <v>2061.6750000000002</v>
      </c>
      <c r="F43" s="157">
        <f>+D43</f>
        <v>1963.5000000000002</v>
      </c>
      <c r="G43" s="158">
        <v>1.19</v>
      </c>
      <c r="H43" s="158">
        <v>1500</v>
      </c>
      <c r="I43" s="159">
        <v>1.1000000000000001</v>
      </c>
      <c r="K43" s="165">
        <f t="shared" ref="K43:K59" si="11">+F43/D43</f>
        <v>1</v>
      </c>
      <c r="L43" s="166">
        <f t="shared" ref="L43:L59" si="12">+IF(F43=0,0,D43-F43)</f>
        <v>0</v>
      </c>
    </row>
    <row r="44" spans="1:12">
      <c r="A44" s="155" t="s">
        <v>219</v>
      </c>
      <c r="B44" s="156" t="s">
        <v>183</v>
      </c>
      <c r="C44" s="164">
        <v>19242.3</v>
      </c>
      <c r="D44" s="157">
        <v>18326</v>
      </c>
      <c r="E44" s="157">
        <f t="shared" si="10"/>
        <v>19242.3</v>
      </c>
      <c r="F44" s="157">
        <f>+D44</f>
        <v>18326</v>
      </c>
      <c r="G44" s="158">
        <v>1.19</v>
      </c>
      <c r="H44" s="158">
        <v>14000</v>
      </c>
      <c r="I44" s="159">
        <v>1.1000000000000001</v>
      </c>
      <c r="K44" s="165">
        <f t="shared" si="11"/>
        <v>1</v>
      </c>
      <c r="L44" s="166">
        <f t="shared" si="12"/>
        <v>0</v>
      </c>
    </row>
    <row r="45" spans="1:12">
      <c r="A45" s="155" t="s">
        <v>220</v>
      </c>
      <c r="B45" s="156" t="s">
        <v>183</v>
      </c>
      <c r="C45" s="164">
        <v>1374.45</v>
      </c>
      <c r="D45" s="157">
        <v>1309</v>
      </c>
      <c r="E45" s="157">
        <f t="shared" si="10"/>
        <v>1374.45</v>
      </c>
      <c r="F45" s="157">
        <v>1050</v>
      </c>
      <c r="G45" s="158">
        <v>1.19</v>
      </c>
      <c r="H45" s="158">
        <v>1000</v>
      </c>
      <c r="I45" s="159">
        <v>1.1000000000000001</v>
      </c>
      <c r="K45" s="165">
        <f t="shared" si="11"/>
        <v>0.80213903743315507</v>
      </c>
      <c r="L45" s="166">
        <f t="shared" si="12"/>
        <v>259</v>
      </c>
    </row>
    <row r="46" spans="1:12">
      <c r="A46" s="155" t="s">
        <v>221</v>
      </c>
      <c r="B46" s="156" t="s">
        <v>183</v>
      </c>
      <c r="C46" s="164">
        <v>10995.6</v>
      </c>
      <c r="D46" s="157">
        <v>10472</v>
      </c>
      <c r="E46" s="157">
        <f t="shared" si="10"/>
        <v>10995.6</v>
      </c>
      <c r="F46" s="157">
        <f>+D46</f>
        <v>10472</v>
      </c>
      <c r="G46" s="158">
        <v>1.19</v>
      </c>
      <c r="H46" s="158">
        <v>8000</v>
      </c>
      <c r="I46" s="159">
        <v>1.1000000000000001</v>
      </c>
      <c r="K46" s="165">
        <f t="shared" si="11"/>
        <v>1</v>
      </c>
      <c r="L46" s="166">
        <f t="shared" si="12"/>
        <v>0</v>
      </c>
    </row>
    <row r="47" spans="1:12">
      <c r="A47" s="155" t="s">
        <v>222</v>
      </c>
      <c r="B47" s="156" t="s">
        <v>183</v>
      </c>
      <c r="C47" s="164">
        <v>35735.700000000004</v>
      </c>
      <c r="D47" s="157">
        <v>34034</v>
      </c>
      <c r="E47" s="157">
        <f t="shared" si="10"/>
        <v>35735.700000000004</v>
      </c>
      <c r="F47" s="157">
        <f t="shared" ref="F47:F50" si="13">+D47</f>
        <v>34034</v>
      </c>
      <c r="G47" s="158">
        <v>1.19</v>
      </c>
      <c r="H47" s="158">
        <v>26000</v>
      </c>
      <c r="I47" s="159">
        <v>1.1000000000000001</v>
      </c>
      <c r="K47" s="165">
        <f t="shared" si="11"/>
        <v>1</v>
      </c>
      <c r="L47" s="166">
        <f t="shared" si="12"/>
        <v>0</v>
      </c>
    </row>
    <row r="48" spans="1:12">
      <c r="A48" s="155" t="s">
        <v>223</v>
      </c>
      <c r="B48" s="156" t="s">
        <v>183</v>
      </c>
      <c r="C48" s="164">
        <v>38484.6</v>
      </c>
      <c r="D48" s="157">
        <v>36652</v>
      </c>
      <c r="E48" s="157">
        <f t="shared" si="10"/>
        <v>38484.6</v>
      </c>
      <c r="F48" s="157">
        <f t="shared" si="13"/>
        <v>36652</v>
      </c>
      <c r="G48" s="158">
        <v>1.19</v>
      </c>
      <c r="H48" s="158">
        <v>28000</v>
      </c>
      <c r="I48" s="159">
        <v>1.1000000000000001</v>
      </c>
      <c r="K48" s="165">
        <f t="shared" si="11"/>
        <v>1</v>
      </c>
      <c r="L48" s="166">
        <f t="shared" si="12"/>
        <v>0</v>
      </c>
    </row>
    <row r="49" spans="1:12">
      <c r="A49" s="155" t="s">
        <v>224</v>
      </c>
      <c r="B49" s="156" t="s">
        <v>183</v>
      </c>
      <c r="C49" s="164">
        <v>6872.2500000000009</v>
      </c>
      <c r="D49" s="157">
        <v>6545.0000000000009</v>
      </c>
      <c r="E49" s="157">
        <f t="shared" si="10"/>
        <v>6872.2500000000009</v>
      </c>
      <c r="F49" s="157">
        <f t="shared" si="13"/>
        <v>6545.0000000000009</v>
      </c>
      <c r="G49" s="158">
        <v>1.19</v>
      </c>
      <c r="H49" s="158">
        <v>5000</v>
      </c>
      <c r="I49" s="159">
        <v>1.1000000000000001</v>
      </c>
      <c r="K49" s="165">
        <f t="shared" si="11"/>
        <v>1</v>
      </c>
      <c r="L49" s="166">
        <f t="shared" si="12"/>
        <v>0</v>
      </c>
    </row>
    <row r="50" spans="1:12">
      <c r="A50" s="155" t="s">
        <v>225</v>
      </c>
      <c r="B50" s="156" t="s">
        <v>6</v>
      </c>
      <c r="C50" s="164">
        <v>4810.5750000000007</v>
      </c>
      <c r="D50" s="157">
        <v>4581.5000000000009</v>
      </c>
      <c r="E50" s="157">
        <f t="shared" si="10"/>
        <v>4810.5750000000007</v>
      </c>
      <c r="F50" s="157">
        <f t="shared" si="13"/>
        <v>4581.5000000000009</v>
      </c>
      <c r="G50" s="158">
        <v>1.19</v>
      </c>
      <c r="H50" s="158">
        <v>10500</v>
      </c>
      <c r="I50" s="159">
        <v>1.1000000000000001</v>
      </c>
      <c r="K50" s="165">
        <f t="shared" si="11"/>
        <v>1</v>
      </c>
      <c r="L50" s="166">
        <f t="shared" si="12"/>
        <v>0</v>
      </c>
    </row>
    <row r="51" spans="1:12">
      <c r="A51" s="155" t="s">
        <v>226</v>
      </c>
      <c r="B51" s="156" t="s">
        <v>6</v>
      </c>
      <c r="C51" s="167">
        <v>2007</v>
      </c>
      <c r="D51" s="157">
        <v>1658.0666666666668</v>
      </c>
      <c r="E51" s="157"/>
      <c r="F51" s="157">
        <v>2007</v>
      </c>
      <c r="G51" s="158">
        <v>1.19</v>
      </c>
      <c r="H51" s="158">
        <v>3800</v>
      </c>
      <c r="I51" s="159">
        <v>1.1000000000000001</v>
      </c>
      <c r="K51" s="165">
        <f t="shared" si="11"/>
        <v>1.2104459008483774</v>
      </c>
      <c r="L51" s="166">
        <f t="shared" si="12"/>
        <v>-348.93333333333317</v>
      </c>
    </row>
    <row r="52" spans="1:12">
      <c r="A52" s="155" t="s">
        <v>227</v>
      </c>
      <c r="B52" s="156" t="s">
        <v>6</v>
      </c>
      <c r="C52" s="167">
        <v>1533</v>
      </c>
      <c r="D52" s="157">
        <v>1221.7333333333333</v>
      </c>
      <c r="E52" s="157"/>
      <c r="F52" s="157">
        <v>1533</v>
      </c>
      <c r="G52" s="158">
        <v>1.19</v>
      </c>
      <c r="H52" s="158">
        <v>2800</v>
      </c>
      <c r="I52" s="159">
        <v>1.1000000000000001</v>
      </c>
      <c r="K52" s="165">
        <f t="shared" si="11"/>
        <v>1.2547746371275783</v>
      </c>
      <c r="L52" s="166">
        <f t="shared" si="12"/>
        <v>-311.26666666666665</v>
      </c>
    </row>
    <row r="53" spans="1:12">
      <c r="A53" s="155" t="s">
        <v>228</v>
      </c>
      <c r="B53" s="156" t="s">
        <v>6</v>
      </c>
      <c r="C53" s="164">
        <v>5929.0000000000009</v>
      </c>
      <c r="D53" s="157">
        <v>5646.666666666667</v>
      </c>
      <c r="E53" s="157">
        <f t="shared" ref="E53:E67" si="14">+D53*1.05</f>
        <v>5929.0000000000009</v>
      </c>
      <c r="F53" s="157">
        <v>5066</v>
      </c>
      <c r="G53" s="158">
        <v>1</v>
      </c>
      <c r="H53" s="158">
        <v>15400</v>
      </c>
      <c r="I53" s="159">
        <v>1.1000000000000001</v>
      </c>
      <c r="K53" s="165">
        <f t="shared" si="11"/>
        <v>0.8971664698937426</v>
      </c>
      <c r="L53" s="166">
        <f t="shared" si="12"/>
        <v>580.66666666666697</v>
      </c>
    </row>
    <row r="54" spans="1:12" s="172" customFormat="1">
      <c r="A54" s="168" t="s">
        <v>229</v>
      </c>
      <c r="B54" s="169" t="s">
        <v>6</v>
      </c>
      <c r="C54" s="164">
        <v>8585.5000000000018</v>
      </c>
      <c r="D54" s="167">
        <v>8176.6666666666679</v>
      </c>
      <c r="E54" s="157">
        <f t="shared" si="14"/>
        <v>8585.5000000000018</v>
      </c>
      <c r="F54" s="157">
        <f>+D54</f>
        <v>8176.6666666666679</v>
      </c>
      <c r="G54" s="170">
        <v>1</v>
      </c>
      <c r="H54" s="170">
        <v>22300</v>
      </c>
      <c r="I54" s="171">
        <v>1.1000000000000001</v>
      </c>
      <c r="K54" s="165">
        <f t="shared" si="11"/>
        <v>1</v>
      </c>
      <c r="L54" s="166">
        <f t="shared" si="12"/>
        <v>0</v>
      </c>
    </row>
    <row r="55" spans="1:12" s="172" customFormat="1">
      <c r="A55" s="168" t="s">
        <v>230</v>
      </c>
      <c r="B55" s="169" t="s">
        <v>6</v>
      </c>
      <c r="C55" s="164">
        <v>14957.25</v>
      </c>
      <c r="D55" s="167">
        <v>14245</v>
      </c>
      <c r="E55" s="157">
        <f t="shared" si="14"/>
        <v>14957.25</v>
      </c>
      <c r="F55" s="157">
        <f t="shared" ref="F55:F59" si="15">+D55</f>
        <v>14245</v>
      </c>
      <c r="G55" s="170">
        <v>1</v>
      </c>
      <c r="H55" s="170">
        <v>38850</v>
      </c>
      <c r="I55" s="171">
        <v>1.1000000000000001</v>
      </c>
      <c r="K55" s="165">
        <f t="shared" si="11"/>
        <v>1</v>
      </c>
      <c r="L55" s="166">
        <f t="shared" si="12"/>
        <v>0</v>
      </c>
    </row>
    <row r="56" spans="1:12" s="172" customFormat="1">
      <c r="A56" s="168" t="s">
        <v>231</v>
      </c>
      <c r="B56" s="169" t="s">
        <v>6</v>
      </c>
      <c r="C56" s="164">
        <v>16709.000000000004</v>
      </c>
      <c r="D56" s="167">
        <v>15913.333333333336</v>
      </c>
      <c r="E56" s="157">
        <f t="shared" si="14"/>
        <v>16709.000000000004</v>
      </c>
      <c r="F56" s="157">
        <f t="shared" si="15"/>
        <v>15913.333333333336</v>
      </c>
      <c r="G56" s="170">
        <v>1</v>
      </c>
      <c r="H56" s="170">
        <v>43400</v>
      </c>
      <c r="I56" s="171">
        <v>1.1000000000000001</v>
      </c>
      <c r="K56" s="165">
        <f t="shared" si="11"/>
        <v>1</v>
      </c>
      <c r="L56" s="166">
        <f t="shared" si="12"/>
        <v>0</v>
      </c>
    </row>
    <row r="57" spans="1:12" s="172" customFormat="1">
      <c r="A57" s="168" t="s">
        <v>232</v>
      </c>
      <c r="B57" s="169" t="s">
        <v>6</v>
      </c>
      <c r="C57" s="164">
        <v>34284.250000000007</v>
      </c>
      <c r="D57" s="167">
        <v>32651.666666666672</v>
      </c>
      <c r="E57" s="157">
        <f t="shared" si="14"/>
        <v>34284.250000000007</v>
      </c>
      <c r="F57" s="157">
        <f t="shared" si="15"/>
        <v>32651.666666666672</v>
      </c>
      <c r="G57" s="170">
        <v>1</v>
      </c>
      <c r="H57" s="170">
        <v>89050</v>
      </c>
      <c r="I57" s="171">
        <v>1.1000000000000001</v>
      </c>
      <c r="K57" s="165">
        <f t="shared" si="11"/>
        <v>1</v>
      </c>
      <c r="L57" s="166">
        <f t="shared" si="12"/>
        <v>0</v>
      </c>
    </row>
    <row r="58" spans="1:12" s="172" customFormat="1">
      <c r="A58" s="168" t="s">
        <v>233</v>
      </c>
      <c r="B58" s="169" t="s">
        <v>6</v>
      </c>
      <c r="C58" s="164">
        <v>40309.500000000007</v>
      </c>
      <c r="D58" s="167">
        <v>38390.000000000007</v>
      </c>
      <c r="E58" s="157">
        <f t="shared" si="14"/>
        <v>40309.500000000007</v>
      </c>
      <c r="F58" s="157">
        <f t="shared" si="15"/>
        <v>38390.000000000007</v>
      </c>
      <c r="G58" s="170">
        <v>1</v>
      </c>
      <c r="H58" s="170">
        <v>104700</v>
      </c>
      <c r="I58" s="171">
        <v>1.1000000000000001</v>
      </c>
      <c r="K58" s="165">
        <f t="shared" si="11"/>
        <v>1</v>
      </c>
      <c r="L58" s="166">
        <f t="shared" si="12"/>
        <v>0</v>
      </c>
    </row>
    <row r="59" spans="1:12" s="172" customFormat="1">
      <c r="A59" s="168" t="s">
        <v>234</v>
      </c>
      <c r="B59" s="169" t="s">
        <v>183</v>
      </c>
      <c r="C59" s="164">
        <v>2310</v>
      </c>
      <c r="D59" s="167">
        <v>2200</v>
      </c>
      <c r="E59" s="157">
        <f t="shared" si="14"/>
        <v>2310</v>
      </c>
      <c r="F59" s="157">
        <f t="shared" si="15"/>
        <v>2200</v>
      </c>
      <c r="G59" s="170">
        <v>1</v>
      </c>
      <c r="H59" s="170">
        <v>2000</v>
      </c>
      <c r="I59" s="171">
        <v>1.1000000000000001</v>
      </c>
      <c r="K59" s="165">
        <f t="shared" si="11"/>
        <v>1</v>
      </c>
      <c r="L59" s="166">
        <f t="shared" si="12"/>
        <v>0</v>
      </c>
    </row>
    <row r="60" spans="1:12" s="172" customFormat="1">
      <c r="A60" s="168"/>
      <c r="B60" s="169"/>
      <c r="C60" s="167"/>
      <c r="D60" s="167"/>
      <c r="E60" s="167"/>
      <c r="F60" s="167"/>
      <c r="G60" s="170"/>
      <c r="H60" s="170"/>
      <c r="I60" s="171"/>
      <c r="K60" s="165"/>
      <c r="L60" s="166"/>
    </row>
    <row r="61" spans="1:12" s="172" customFormat="1">
      <c r="A61" s="168" t="s">
        <v>235</v>
      </c>
      <c r="B61" s="169" t="s">
        <v>236</v>
      </c>
      <c r="C61" s="164">
        <v>145638.09645000001</v>
      </c>
      <c r="D61" s="167">
        <v>138702.94899999999</v>
      </c>
      <c r="E61" s="157">
        <f t="shared" si="14"/>
        <v>145638.09645000001</v>
      </c>
      <c r="F61" s="167">
        <f>+D61</f>
        <v>138702.94899999999</v>
      </c>
      <c r="G61" s="170">
        <v>1.19</v>
      </c>
      <c r="H61" s="170">
        <v>105961</v>
      </c>
      <c r="I61" s="171">
        <v>1.1000000000000001</v>
      </c>
      <c r="K61" s="165">
        <f t="shared" ref="K61:K67" si="16">+F61/D61</f>
        <v>1</v>
      </c>
      <c r="L61" s="166">
        <f t="shared" ref="L61:L67" si="17">+IF(F61=0,0,D61-F61)</f>
        <v>0</v>
      </c>
    </row>
    <row r="62" spans="1:12">
      <c r="A62" s="155" t="s">
        <v>237</v>
      </c>
      <c r="B62" s="156" t="s">
        <v>183</v>
      </c>
      <c r="C62" s="164">
        <v>145638.09645000001</v>
      </c>
      <c r="D62" s="157">
        <v>138702.94899999999</v>
      </c>
      <c r="E62" s="157">
        <f t="shared" si="14"/>
        <v>145638.09645000001</v>
      </c>
      <c r="F62" s="157">
        <v>137900</v>
      </c>
      <c r="G62" s="158">
        <v>1.19</v>
      </c>
      <c r="H62" s="158">
        <v>105961</v>
      </c>
      <c r="I62" s="159">
        <v>1.1000000000000001</v>
      </c>
      <c r="K62" s="165">
        <f t="shared" si="16"/>
        <v>0.9942110170995716</v>
      </c>
      <c r="L62" s="166">
        <f t="shared" si="17"/>
        <v>802.94899999999325</v>
      </c>
    </row>
    <row r="63" spans="1:12" ht="36">
      <c r="A63" s="155" t="s">
        <v>238</v>
      </c>
      <c r="B63" s="156" t="s">
        <v>182</v>
      </c>
      <c r="C63" s="164">
        <v>12814.913650000002</v>
      </c>
      <c r="D63" s="157">
        <v>12204.679666666669</v>
      </c>
      <c r="E63" s="157">
        <f t="shared" si="14"/>
        <v>12814.913650000002</v>
      </c>
      <c r="F63" s="157">
        <f>+D63</f>
        <v>12204.679666666669</v>
      </c>
      <c r="G63" s="158">
        <v>1.19</v>
      </c>
      <c r="H63" s="158">
        <v>55942</v>
      </c>
      <c r="I63" s="159">
        <v>1.1000000000000001</v>
      </c>
      <c r="K63" s="165">
        <f t="shared" si="16"/>
        <v>1</v>
      </c>
      <c r="L63" s="166">
        <f t="shared" si="17"/>
        <v>0</v>
      </c>
    </row>
    <row r="64" spans="1:12" ht="36">
      <c r="A64" s="155" t="s">
        <v>239</v>
      </c>
      <c r="B64" s="156" t="s">
        <v>182</v>
      </c>
      <c r="C64" s="164">
        <v>7603.228325000001</v>
      </c>
      <c r="D64" s="157">
        <v>7241.1698333333343</v>
      </c>
      <c r="E64" s="157">
        <f t="shared" si="14"/>
        <v>7603.228325000001</v>
      </c>
      <c r="F64" s="157">
        <f t="shared" ref="F64:F65" si="18">+D64</f>
        <v>7241.1698333333343</v>
      </c>
      <c r="G64" s="158">
        <v>1.19</v>
      </c>
      <c r="H64" s="158">
        <v>33191</v>
      </c>
      <c r="I64" s="159">
        <v>1.1000000000000001</v>
      </c>
      <c r="K64" s="165">
        <f t="shared" si="16"/>
        <v>1</v>
      </c>
      <c r="L64" s="166">
        <f t="shared" si="17"/>
        <v>0</v>
      </c>
    </row>
    <row r="65" spans="1:12" ht="36">
      <c r="A65" s="155" t="s">
        <v>240</v>
      </c>
      <c r="B65" s="156" t="s">
        <v>182</v>
      </c>
      <c r="C65" s="164">
        <v>3515.6140250000003</v>
      </c>
      <c r="D65" s="157">
        <v>3348.2038333333335</v>
      </c>
      <c r="E65" s="157">
        <f t="shared" si="14"/>
        <v>3515.6140250000003</v>
      </c>
      <c r="F65" s="157">
        <f t="shared" si="18"/>
        <v>3348.2038333333335</v>
      </c>
      <c r="G65" s="158">
        <v>1.19</v>
      </c>
      <c r="H65" s="158">
        <v>15347</v>
      </c>
      <c r="I65" s="159">
        <v>1.1000000000000001</v>
      </c>
      <c r="K65" s="165">
        <f t="shared" si="16"/>
        <v>1</v>
      </c>
      <c r="L65" s="166">
        <f t="shared" si="17"/>
        <v>0</v>
      </c>
    </row>
    <row r="66" spans="1:12">
      <c r="A66" s="155" t="s">
        <v>241</v>
      </c>
      <c r="B66" s="156" t="s">
        <v>182</v>
      </c>
      <c r="C66" s="167">
        <f>+G66*H66*I66/3</f>
        <v>1497.9323333333334</v>
      </c>
      <c r="D66" s="157">
        <v>1497.9323333333334</v>
      </c>
      <c r="E66" s="157"/>
      <c r="F66" s="157">
        <v>2781</v>
      </c>
      <c r="G66" s="158">
        <v>1.19</v>
      </c>
      <c r="H66" s="158">
        <v>3433</v>
      </c>
      <c r="I66" s="159">
        <v>1.1000000000000001</v>
      </c>
      <c r="K66" s="165">
        <f t="shared" si="16"/>
        <v>1.8565591636649363</v>
      </c>
      <c r="L66" s="166">
        <f t="shared" si="17"/>
        <v>-1283.0676666666666</v>
      </c>
    </row>
    <row r="67" spans="1:12">
      <c r="A67" s="155" t="s">
        <v>242</v>
      </c>
      <c r="B67" s="156" t="s">
        <v>182</v>
      </c>
      <c r="C67" s="164">
        <v>1832.6</v>
      </c>
      <c r="D67" s="157">
        <v>1745.3333333333333</v>
      </c>
      <c r="E67" s="157">
        <f t="shared" si="14"/>
        <v>1832.6</v>
      </c>
      <c r="F67" s="157">
        <f>+D67</f>
        <v>1745.3333333333333</v>
      </c>
      <c r="G67" s="158">
        <v>1.19</v>
      </c>
      <c r="H67" s="158">
        <v>4000</v>
      </c>
      <c r="I67" s="159">
        <v>1.1000000000000001</v>
      </c>
      <c r="K67" s="165">
        <f t="shared" si="16"/>
        <v>1</v>
      </c>
      <c r="L67" s="166">
        <f t="shared" si="17"/>
        <v>0</v>
      </c>
    </row>
    <row r="68" spans="1:12">
      <c r="A68" s="155"/>
      <c r="B68" s="156"/>
      <c r="C68" s="157"/>
      <c r="D68" s="157"/>
      <c r="E68" s="157"/>
      <c r="F68" s="157"/>
      <c r="G68" s="158"/>
      <c r="H68" s="158"/>
      <c r="I68" s="159"/>
      <c r="K68" s="165"/>
      <c r="L68" s="166"/>
    </row>
    <row r="69" spans="1:12">
      <c r="A69" s="155"/>
      <c r="B69" s="156"/>
      <c r="C69" s="157"/>
      <c r="D69" s="157"/>
      <c r="E69" s="157"/>
      <c r="F69" s="157"/>
      <c r="G69" s="158"/>
      <c r="H69" s="158"/>
      <c r="I69" s="159"/>
      <c r="K69" s="165"/>
      <c r="L69" s="166"/>
    </row>
    <row r="70" spans="1:12">
      <c r="A70" s="155"/>
      <c r="B70" s="156"/>
      <c r="C70" s="157"/>
      <c r="D70" s="157"/>
      <c r="E70" s="157"/>
      <c r="F70" s="157"/>
      <c r="G70" s="158"/>
      <c r="H70" s="158"/>
      <c r="I70" s="159"/>
      <c r="K70" s="165"/>
      <c r="L70" s="166"/>
    </row>
    <row r="71" spans="1:12" ht="36">
      <c r="A71" s="155" t="s">
        <v>243</v>
      </c>
      <c r="B71" s="156" t="s">
        <v>183</v>
      </c>
      <c r="C71" s="164">
        <v>893392.50000000012</v>
      </c>
      <c r="D71" s="157">
        <v>850850.00000000012</v>
      </c>
      <c r="E71" s="157">
        <f>+D71*1.05</f>
        <v>893392.50000000012</v>
      </c>
      <c r="F71" s="157">
        <f>+D71</f>
        <v>850850.00000000012</v>
      </c>
      <c r="G71" s="158">
        <v>1.19</v>
      </c>
      <c r="H71" s="158">
        <v>650000</v>
      </c>
      <c r="I71" s="159">
        <v>1.1000000000000001</v>
      </c>
      <c r="K71" s="165">
        <f>+F71/D71</f>
        <v>1</v>
      </c>
      <c r="L71" s="166">
        <f>+IF(F71=0,0,D71-F71)</f>
        <v>0</v>
      </c>
    </row>
    <row r="72" spans="1:12" s="172" customFormat="1">
      <c r="A72" s="168" t="s">
        <v>244</v>
      </c>
      <c r="B72" s="169" t="s">
        <v>9</v>
      </c>
      <c r="C72" s="164">
        <v>93462.6</v>
      </c>
      <c r="D72" s="167">
        <v>89012</v>
      </c>
      <c r="E72" s="157">
        <f t="shared" ref="E72:E77" si="19">+D72*1.05</f>
        <v>93462.6</v>
      </c>
      <c r="F72" s="157">
        <f>+D72</f>
        <v>89012</v>
      </c>
      <c r="G72" s="170">
        <v>1.19</v>
      </c>
      <c r="H72" s="170">
        <v>68000</v>
      </c>
      <c r="I72" s="171">
        <v>1.1000000000000001</v>
      </c>
      <c r="K72" s="165">
        <f>+F72/D72</f>
        <v>1</v>
      </c>
      <c r="L72" s="166">
        <f>+IF(F72=0,0,D72-F72)</f>
        <v>0</v>
      </c>
    </row>
    <row r="73" spans="1:12">
      <c r="A73" s="155" t="s">
        <v>245</v>
      </c>
      <c r="B73" s="156" t="s">
        <v>182</v>
      </c>
      <c r="C73" s="164">
        <v>48105.750000000007</v>
      </c>
      <c r="D73" s="157">
        <v>45815.000000000007</v>
      </c>
      <c r="E73" s="157">
        <f t="shared" si="19"/>
        <v>48105.750000000007</v>
      </c>
      <c r="F73" s="157">
        <v>21000</v>
      </c>
      <c r="G73" s="158">
        <v>1.19</v>
      </c>
      <c r="H73" s="158">
        <v>35000</v>
      </c>
      <c r="I73" s="159">
        <v>1.1000000000000001</v>
      </c>
      <c r="K73" s="165">
        <f>+F73/D73</f>
        <v>0.45836516424751711</v>
      </c>
      <c r="L73" s="166">
        <f>+IF(F73=0,0,D73-F73)</f>
        <v>24815.000000000007</v>
      </c>
    </row>
    <row r="74" spans="1:12">
      <c r="A74" s="155"/>
      <c r="B74" s="156"/>
      <c r="C74" s="167"/>
      <c r="D74" s="157"/>
      <c r="E74" s="157"/>
      <c r="F74" s="157"/>
      <c r="G74" s="158"/>
      <c r="H74" s="158"/>
      <c r="I74" s="159"/>
      <c r="K74" s="165"/>
      <c r="L74" s="166"/>
    </row>
    <row r="75" spans="1:12">
      <c r="A75" s="155" t="s">
        <v>246</v>
      </c>
      <c r="B75" s="156" t="s">
        <v>183</v>
      </c>
      <c r="C75" s="164">
        <v>217506.71250000005</v>
      </c>
      <c r="D75" s="157">
        <v>207149.25000000003</v>
      </c>
      <c r="E75" s="157">
        <f t="shared" si="19"/>
        <v>217506.71250000005</v>
      </c>
      <c r="F75" s="157">
        <f>+D75</f>
        <v>207149.25000000003</v>
      </c>
      <c r="G75" s="158">
        <v>1.19</v>
      </c>
      <c r="H75" s="158">
        <v>158250</v>
      </c>
      <c r="I75" s="159">
        <v>1.1000000000000001</v>
      </c>
      <c r="K75" s="165">
        <f>+F75/D75</f>
        <v>1</v>
      </c>
      <c r="L75" s="166">
        <f>+IF(F75=0,0,D75-F75)</f>
        <v>0</v>
      </c>
    </row>
    <row r="76" spans="1:12" s="172" customFormat="1" ht="54">
      <c r="A76" s="168" t="s">
        <v>247</v>
      </c>
      <c r="B76" s="169" t="s">
        <v>183</v>
      </c>
      <c r="C76" s="164">
        <v>1786785.0000000002</v>
      </c>
      <c r="D76" s="167">
        <v>1701700.0000000002</v>
      </c>
      <c r="E76" s="157">
        <f t="shared" si="19"/>
        <v>1786785.0000000002</v>
      </c>
      <c r="F76" s="157">
        <f t="shared" ref="F76:F77" si="20">+D76</f>
        <v>1701700.0000000002</v>
      </c>
      <c r="G76" s="170">
        <v>1.19</v>
      </c>
      <c r="H76" s="170">
        <v>1300000</v>
      </c>
      <c r="I76" s="171">
        <v>1.1000000000000001</v>
      </c>
      <c r="K76" s="165">
        <f>+F76/D76</f>
        <v>1</v>
      </c>
      <c r="L76" s="166">
        <f>+IF(F76=0,0,D76-F76)</f>
        <v>0</v>
      </c>
    </row>
    <row r="77" spans="1:12">
      <c r="A77" s="155" t="s">
        <v>248</v>
      </c>
      <c r="B77" s="156" t="s">
        <v>182</v>
      </c>
      <c r="C77" s="164">
        <v>27489.000000000004</v>
      </c>
      <c r="D77" s="157">
        <v>26180.000000000004</v>
      </c>
      <c r="E77" s="157">
        <f t="shared" si="19"/>
        <v>27489.000000000004</v>
      </c>
      <c r="F77" s="157">
        <f t="shared" si="20"/>
        <v>26180.000000000004</v>
      </c>
      <c r="G77" s="158">
        <v>1.19</v>
      </c>
      <c r="H77" s="158">
        <v>20000</v>
      </c>
      <c r="I77" s="159">
        <v>1.1000000000000001</v>
      </c>
      <c r="K77" s="165">
        <f>+F77/D77</f>
        <v>1</v>
      </c>
      <c r="L77" s="166">
        <f>+IF(F77=0,0,D77-F77)</f>
        <v>0</v>
      </c>
    </row>
    <row r="78" spans="1:12">
      <c r="A78" s="155" t="s">
        <v>249</v>
      </c>
      <c r="B78" s="156" t="s">
        <v>183</v>
      </c>
      <c r="C78" s="167">
        <v>18750</v>
      </c>
      <c r="D78" s="157">
        <v>15708.000000000002</v>
      </c>
      <c r="E78" s="157"/>
      <c r="F78" s="157">
        <v>18750</v>
      </c>
      <c r="G78" s="158">
        <v>1.19</v>
      </c>
      <c r="H78" s="158">
        <v>12000</v>
      </c>
      <c r="I78" s="159">
        <v>1.1000000000000001</v>
      </c>
      <c r="K78" s="165">
        <f>+F78/D78</f>
        <v>1.1936592818945759</v>
      </c>
      <c r="L78" s="166">
        <f>+IF(F78=0,0,D78-F78)</f>
        <v>-3041.9999999999982</v>
      </c>
    </row>
    <row r="79" spans="1:12">
      <c r="A79" s="155"/>
      <c r="B79" s="156"/>
      <c r="C79" s="157"/>
      <c r="D79" s="157"/>
      <c r="E79" s="157"/>
      <c r="F79" s="157"/>
      <c r="G79" s="158"/>
      <c r="H79" s="158"/>
      <c r="I79" s="159"/>
      <c r="K79" s="165"/>
      <c r="L79" s="166"/>
    </row>
    <row r="80" spans="1:12">
      <c r="A80" s="155" t="s">
        <v>250</v>
      </c>
      <c r="B80" s="156" t="s">
        <v>183</v>
      </c>
      <c r="C80" s="164">
        <v>164934</v>
      </c>
      <c r="D80" s="157">
        <v>157080</v>
      </c>
      <c r="E80" s="157">
        <f t="shared" ref="E80:E90" si="21">+D80*1.05</f>
        <v>164934</v>
      </c>
      <c r="F80" s="157">
        <f>+D80</f>
        <v>157080</v>
      </c>
      <c r="G80" s="158">
        <v>1.19</v>
      </c>
      <c r="H80" s="158">
        <v>120000</v>
      </c>
      <c r="I80" s="159">
        <v>1.1000000000000001</v>
      </c>
      <c r="K80" s="165">
        <f t="shared" ref="K80:K86" si="22">+F80/D80</f>
        <v>1</v>
      </c>
      <c r="L80" s="166">
        <f t="shared" ref="L80:L86" si="23">+IF(F80=0,0,D80-F80)</f>
        <v>0</v>
      </c>
    </row>
    <row r="81" spans="1:12" ht="36">
      <c r="A81" s="155" t="s">
        <v>251</v>
      </c>
      <c r="B81" s="156" t="s">
        <v>183</v>
      </c>
      <c r="C81" s="164">
        <v>644617.05000000005</v>
      </c>
      <c r="D81" s="157">
        <v>613921</v>
      </c>
      <c r="E81" s="157">
        <f t="shared" si="21"/>
        <v>644617.05000000005</v>
      </c>
      <c r="F81" s="157">
        <f t="shared" ref="F81:F82" si="24">+D81</f>
        <v>613921</v>
      </c>
      <c r="G81" s="158">
        <v>1.19</v>
      </c>
      <c r="H81" s="158">
        <v>469000</v>
      </c>
      <c r="I81" s="159">
        <v>1.1000000000000001</v>
      </c>
      <c r="K81" s="165">
        <f t="shared" si="22"/>
        <v>1</v>
      </c>
      <c r="L81" s="166">
        <f t="shared" si="23"/>
        <v>0</v>
      </c>
    </row>
    <row r="82" spans="1:12" ht="36">
      <c r="A82" s="155" t="s">
        <v>252</v>
      </c>
      <c r="B82" s="156" t="s">
        <v>183</v>
      </c>
      <c r="C82" s="164">
        <v>2474010</v>
      </c>
      <c r="D82" s="157">
        <v>2356200</v>
      </c>
      <c r="E82" s="157">
        <f t="shared" si="21"/>
        <v>2474010</v>
      </c>
      <c r="F82" s="157">
        <f t="shared" si="24"/>
        <v>2356200</v>
      </c>
      <c r="G82" s="158">
        <v>1.19</v>
      </c>
      <c r="H82" s="158">
        <v>1800000</v>
      </c>
      <c r="I82" s="159">
        <v>1.1000000000000001</v>
      </c>
      <c r="K82" s="165">
        <f t="shared" si="22"/>
        <v>1</v>
      </c>
      <c r="L82" s="166">
        <f t="shared" si="23"/>
        <v>0</v>
      </c>
    </row>
    <row r="83" spans="1:12">
      <c r="A83" s="155" t="s">
        <v>253</v>
      </c>
      <c r="B83" s="156" t="s">
        <v>182</v>
      </c>
      <c r="C83" s="167"/>
      <c r="D83" s="157">
        <v>2094.4</v>
      </c>
      <c r="E83" s="157"/>
      <c r="F83" s="157">
        <v>2434</v>
      </c>
      <c r="G83" s="158">
        <v>1.19</v>
      </c>
      <c r="H83" s="158">
        <v>1600</v>
      </c>
      <c r="I83" s="159">
        <v>1.1000000000000001</v>
      </c>
      <c r="K83" s="165">
        <f t="shared" si="22"/>
        <v>1.1621466768525592</v>
      </c>
      <c r="L83" s="166">
        <f t="shared" si="23"/>
        <v>-339.59999999999991</v>
      </c>
    </row>
    <row r="84" spans="1:12" s="172" customFormat="1">
      <c r="A84" s="168" t="s">
        <v>254</v>
      </c>
      <c r="B84" s="169" t="s">
        <v>182</v>
      </c>
      <c r="C84" s="164">
        <v>18326.000000000004</v>
      </c>
      <c r="D84" s="167">
        <v>17453.333333333336</v>
      </c>
      <c r="E84" s="157">
        <f t="shared" si="21"/>
        <v>18326.000000000004</v>
      </c>
      <c r="F84" s="167">
        <v>14767</v>
      </c>
      <c r="G84" s="170">
        <v>1.19</v>
      </c>
      <c r="H84" s="170">
        <v>40000</v>
      </c>
      <c r="I84" s="171">
        <v>1.1000000000000001</v>
      </c>
      <c r="K84" s="165">
        <f t="shared" si="22"/>
        <v>0.84608479755538568</v>
      </c>
      <c r="L84" s="166">
        <f t="shared" si="23"/>
        <v>2686.3333333333358</v>
      </c>
    </row>
    <row r="85" spans="1:12" s="172" customFormat="1">
      <c r="A85" s="168" t="s">
        <v>255</v>
      </c>
      <c r="B85" s="169" t="s">
        <v>182</v>
      </c>
      <c r="C85" s="164">
        <v>42149.80000000001</v>
      </c>
      <c r="D85" s="167">
        <v>40142.666666666672</v>
      </c>
      <c r="E85" s="157">
        <f t="shared" si="21"/>
        <v>42149.80000000001</v>
      </c>
      <c r="F85" s="167">
        <f>+D85</f>
        <v>40142.666666666672</v>
      </c>
      <c r="G85" s="170">
        <v>1.19</v>
      </c>
      <c r="H85" s="170">
        <v>92000</v>
      </c>
      <c r="I85" s="171">
        <v>1.1000000000000001</v>
      </c>
      <c r="K85" s="165">
        <f t="shared" si="22"/>
        <v>1</v>
      </c>
      <c r="L85" s="166">
        <f t="shared" si="23"/>
        <v>0</v>
      </c>
    </row>
    <row r="86" spans="1:12" s="172" customFormat="1">
      <c r="A86" s="168" t="s">
        <v>256</v>
      </c>
      <c r="B86" s="169" t="s">
        <v>182</v>
      </c>
      <c r="C86" s="164">
        <v>93004.450000000012</v>
      </c>
      <c r="D86" s="167">
        <v>88575.666666666672</v>
      </c>
      <c r="E86" s="157">
        <f t="shared" si="21"/>
        <v>93004.450000000012</v>
      </c>
      <c r="F86" s="167">
        <f>+D86</f>
        <v>88575.666666666672</v>
      </c>
      <c r="G86" s="170">
        <v>1.19</v>
      </c>
      <c r="H86" s="170">
        <v>203000</v>
      </c>
      <c r="I86" s="171">
        <v>1.1000000000000001</v>
      </c>
      <c r="K86" s="165">
        <f t="shared" si="22"/>
        <v>1</v>
      </c>
      <c r="L86" s="166">
        <f t="shared" si="23"/>
        <v>0</v>
      </c>
    </row>
    <row r="87" spans="1:12">
      <c r="A87" s="155"/>
      <c r="B87" s="156"/>
      <c r="C87" s="157"/>
      <c r="D87" s="157"/>
      <c r="E87" s="157"/>
      <c r="F87" s="157"/>
      <c r="G87" s="158"/>
      <c r="H87" s="158"/>
      <c r="I87" s="159"/>
      <c r="K87" s="165"/>
      <c r="L87" s="166"/>
    </row>
    <row r="88" spans="1:12">
      <c r="A88" s="155" t="s">
        <v>257</v>
      </c>
      <c r="B88" s="156" t="s">
        <v>183</v>
      </c>
      <c r="C88" s="164">
        <v>6459.9150000000009</v>
      </c>
      <c r="D88" s="157">
        <v>6152.3</v>
      </c>
      <c r="E88" s="157">
        <f t="shared" si="21"/>
        <v>6459.9150000000009</v>
      </c>
      <c r="F88" s="157">
        <v>2150</v>
      </c>
      <c r="G88" s="158">
        <v>1.19</v>
      </c>
      <c r="H88" s="158">
        <v>4700</v>
      </c>
      <c r="I88" s="159">
        <v>1.1000000000000001</v>
      </c>
      <c r="K88" s="165">
        <f>+F88/D88</f>
        <v>0.34946280252913542</v>
      </c>
      <c r="L88" s="166">
        <f>+IF(F88=0,0,D88-F88)</f>
        <v>4002.3</v>
      </c>
    </row>
    <row r="89" spans="1:12">
      <c r="A89" s="155" t="s">
        <v>258</v>
      </c>
      <c r="B89" s="156" t="s">
        <v>183</v>
      </c>
      <c r="C89" s="164">
        <v>137445.00000000003</v>
      </c>
      <c r="D89" s="157">
        <v>130900.00000000001</v>
      </c>
      <c r="E89" s="157">
        <f t="shared" si="21"/>
        <v>137445.00000000003</v>
      </c>
      <c r="F89" s="157">
        <f>+D89</f>
        <v>130900.00000000001</v>
      </c>
      <c r="G89" s="158">
        <v>1.19</v>
      </c>
      <c r="H89" s="158">
        <v>100000</v>
      </c>
      <c r="I89" s="159">
        <v>1.1000000000000001</v>
      </c>
      <c r="K89" s="165">
        <f>+F89/D89</f>
        <v>1</v>
      </c>
      <c r="L89" s="166">
        <f>+IF(F89=0,0,D89-F89)</f>
        <v>0</v>
      </c>
    </row>
    <row r="90" spans="1:12" ht="36">
      <c r="A90" s="155" t="s">
        <v>259</v>
      </c>
      <c r="B90" s="156" t="s">
        <v>183</v>
      </c>
      <c r="C90" s="164">
        <v>164934</v>
      </c>
      <c r="D90" s="157">
        <v>157080</v>
      </c>
      <c r="E90" s="157">
        <f t="shared" si="21"/>
        <v>164934</v>
      </c>
      <c r="F90" s="157">
        <f>+D90</f>
        <v>157080</v>
      </c>
      <c r="G90" s="158">
        <v>1.19</v>
      </c>
      <c r="H90" s="158">
        <v>120000</v>
      </c>
      <c r="I90" s="159">
        <v>1.1000000000000001</v>
      </c>
      <c r="K90" s="165">
        <f>+F90/D90</f>
        <v>1</v>
      </c>
      <c r="L90" s="166">
        <f>+IF(F90=0,0,D90-F90)</f>
        <v>0</v>
      </c>
    </row>
    <row r="91" spans="1:12">
      <c r="A91" s="155"/>
      <c r="B91" s="156"/>
      <c r="C91" s="157"/>
      <c r="D91" s="157"/>
      <c r="E91" s="157"/>
      <c r="F91" s="157"/>
      <c r="G91" s="158"/>
      <c r="H91" s="158"/>
      <c r="I91" s="159"/>
      <c r="K91" s="165"/>
      <c r="L91" s="166"/>
    </row>
    <row r="92" spans="1:12">
      <c r="A92" s="155"/>
      <c r="B92" s="156"/>
      <c r="C92" s="157"/>
      <c r="D92" s="157"/>
      <c r="E92" s="157"/>
      <c r="F92" s="157"/>
      <c r="G92" s="158"/>
      <c r="H92" s="158"/>
      <c r="I92" s="159"/>
      <c r="K92" s="165"/>
      <c r="L92" s="166"/>
    </row>
    <row r="93" spans="1:12">
      <c r="A93" s="155"/>
      <c r="B93" s="156"/>
      <c r="C93" s="157"/>
      <c r="D93" s="157"/>
      <c r="E93" s="157"/>
      <c r="F93" s="157"/>
      <c r="G93" s="158"/>
      <c r="H93" s="158"/>
      <c r="I93" s="159"/>
      <c r="K93" s="165"/>
      <c r="L93" s="166"/>
    </row>
    <row r="94" spans="1:12">
      <c r="A94" s="155"/>
      <c r="B94" s="156"/>
      <c r="C94" s="157"/>
      <c r="D94" s="157"/>
      <c r="E94" s="157"/>
      <c r="F94" s="157"/>
      <c r="G94" s="158"/>
      <c r="H94" s="158"/>
      <c r="I94" s="159"/>
      <c r="K94" s="165"/>
      <c r="L94" s="166"/>
    </row>
    <row r="95" spans="1:12" s="172" customFormat="1" ht="36">
      <c r="A95" s="168" t="s">
        <v>260</v>
      </c>
      <c r="B95" s="169" t="s">
        <v>183</v>
      </c>
      <c r="C95" s="164">
        <v>3298680.0000000005</v>
      </c>
      <c r="D95" s="167">
        <v>3141600.0000000005</v>
      </c>
      <c r="E95" s="157">
        <f t="shared" ref="E95:E104" si="25">+D95*1.05</f>
        <v>3298680.0000000005</v>
      </c>
      <c r="F95" s="167">
        <f>+D95</f>
        <v>3141600.0000000005</v>
      </c>
      <c r="G95" s="170">
        <v>1.19</v>
      </c>
      <c r="H95" s="170">
        <v>2400000</v>
      </c>
      <c r="I95" s="171">
        <v>1.1000000000000001</v>
      </c>
      <c r="K95" s="165">
        <f>+F95/D95</f>
        <v>1</v>
      </c>
      <c r="L95" s="166">
        <f>+IF(F95=0,0,D95-F95)</f>
        <v>0</v>
      </c>
    </row>
    <row r="96" spans="1:12">
      <c r="A96" s="155"/>
      <c r="B96" s="156"/>
      <c r="C96" s="167"/>
      <c r="D96" s="157"/>
      <c r="E96" s="157"/>
      <c r="F96" s="157"/>
      <c r="G96" s="158"/>
      <c r="H96" s="158"/>
      <c r="I96" s="159"/>
      <c r="K96" s="165"/>
      <c r="L96" s="166"/>
    </row>
    <row r="97" spans="1:12" ht="36">
      <c r="A97" s="168" t="s">
        <v>261</v>
      </c>
      <c r="B97" s="169" t="s">
        <v>183</v>
      </c>
      <c r="C97" s="164">
        <v>13881945.000000002</v>
      </c>
      <c r="D97" s="167">
        <v>13220900.000000002</v>
      </c>
      <c r="E97" s="157">
        <f t="shared" si="25"/>
        <v>13881945.000000002</v>
      </c>
      <c r="F97" s="167">
        <f>+D97</f>
        <v>13220900.000000002</v>
      </c>
      <c r="G97" s="170">
        <v>1.19</v>
      </c>
      <c r="H97" s="173">
        <v>10100000</v>
      </c>
      <c r="I97" s="171">
        <v>1.1000000000000001</v>
      </c>
      <c r="K97" s="165">
        <f t="shared" ref="K97:K104" si="26">+F97/D97</f>
        <v>1</v>
      </c>
      <c r="L97" s="166">
        <f t="shared" ref="L97:L104" si="27">+IF(F97=0,0,D97-F97)</f>
        <v>0</v>
      </c>
    </row>
    <row r="98" spans="1:12" ht="36">
      <c r="A98" s="168" t="s">
        <v>262</v>
      </c>
      <c r="B98" s="169" t="s">
        <v>183</v>
      </c>
      <c r="C98" s="164">
        <v>334950</v>
      </c>
      <c r="D98" s="167">
        <v>319000</v>
      </c>
      <c r="E98" s="157">
        <f t="shared" si="25"/>
        <v>334950</v>
      </c>
      <c r="F98" s="167">
        <f t="shared" ref="F98:F104" si="28">+D98</f>
        <v>319000</v>
      </c>
      <c r="G98" s="170">
        <v>1</v>
      </c>
      <c r="H98" s="173">
        <v>290000</v>
      </c>
      <c r="I98" s="171">
        <v>1.1000000000000001</v>
      </c>
      <c r="K98" s="165">
        <f t="shared" si="26"/>
        <v>1</v>
      </c>
      <c r="L98" s="166">
        <f t="shared" si="27"/>
        <v>0</v>
      </c>
    </row>
    <row r="99" spans="1:12">
      <c r="A99" s="168" t="s">
        <v>263</v>
      </c>
      <c r="B99" s="169" t="s">
        <v>183</v>
      </c>
      <c r="C99" s="164">
        <v>2598750</v>
      </c>
      <c r="D99" s="167">
        <v>2475000</v>
      </c>
      <c r="E99" s="157">
        <f t="shared" si="25"/>
        <v>2598750</v>
      </c>
      <c r="F99" s="167">
        <f t="shared" si="28"/>
        <v>2475000</v>
      </c>
      <c r="G99" s="170">
        <v>1</v>
      </c>
      <c r="H99" s="173">
        <v>2250000</v>
      </c>
      <c r="I99" s="171">
        <v>1.1000000000000001</v>
      </c>
      <c r="K99" s="165">
        <f t="shared" si="26"/>
        <v>1</v>
      </c>
      <c r="L99" s="166">
        <f t="shared" si="27"/>
        <v>0</v>
      </c>
    </row>
    <row r="100" spans="1:12" s="172" customFormat="1" ht="54">
      <c r="A100" s="168" t="s">
        <v>264</v>
      </c>
      <c r="B100" s="169" t="s">
        <v>183</v>
      </c>
      <c r="C100" s="164">
        <v>32327064.000000004</v>
      </c>
      <c r="D100" s="167">
        <v>30787680.000000004</v>
      </c>
      <c r="E100" s="157">
        <f t="shared" si="25"/>
        <v>32327064.000000004</v>
      </c>
      <c r="F100" s="167">
        <f t="shared" si="28"/>
        <v>30787680.000000004</v>
      </c>
      <c r="G100" s="170">
        <v>1.19</v>
      </c>
      <c r="H100" s="173">
        <v>23520000</v>
      </c>
      <c r="I100" s="171">
        <v>1.1000000000000001</v>
      </c>
      <c r="K100" s="165">
        <f t="shared" si="26"/>
        <v>1</v>
      </c>
      <c r="L100" s="166">
        <f t="shared" si="27"/>
        <v>0</v>
      </c>
    </row>
    <row r="101" spans="1:12" s="172" customFormat="1" ht="36">
      <c r="A101" s="168" t="s">
        <v>265</v>
      </c>
      <c r="B101" s="169" t="s">
        <v>183</v>
      </c>
      <c r="C101" s="164">
        <v>6283985.4000000013</v>
      </c>
      <c r="D101" s="167">
        <v>5984748.0000000009</v>
      </c>
      <c r="E101" s="157">
        <f t="shared" si="25"/>
        <v>6283985.4000000013</v>
      </c>
      <c r="F101" s="167">
        <f t="shared" si="28"/>
        <v>5984748.0000000009</v>
      </c>
      <c r="G101" s="170">
        <v>1.19</v>
      </c>
      <c r="H101" s="173">
        <v>4572000</v>
      </c>
      <c r="I101" s="171">
        <v>1.1000000000000001</v>
      </c>
      <c r="K101" s="165">
        <f t="shared" si="26"/>
        <v>1</v>
      </c>
      <c r="L101" s="166">
        <f t="shared" si="27"/>
        <v>0</v>
      </c>
    </row>
    <row r="102" spans="1:12" s="172" customFormat="1" ht="36">
      <c r="A102" s="168" t="s">
        <v>266</v>
      </c>
      <c r="B102" s="169" t="s">
        <v>183</v>
      </c>
      <c r="C102" s="164">
        <v>6283985.4000000013</v>
      </c>
      <c r="D102" s="167">
        <v>5984748.0000000009</v>
      </c>
      <c r="E102" s="157">
        <f t="shared" si="25"/>
        <v>6283985.4000000013</v>
      </c>
      <c r="F102" s="167">
        <f t="shared" si="28"/>
        <v>5984748.0000000009</v>
      </c>
      <c r="G102" s="170">
        <v>1.19</v>
      </c>
      <c r="H102" s="173">
        <v>4572000</v>
      </c>
      <c r="I102" s="171">
        <v>1.1000000000000001</v>
      </c>
      <c r="K102" s="165">
        <f t="shared" si="26"/>
        <v>1</v>
      </c>
      <c r="L102" s="166">
        <f t="shared" si="27"/>
        <v>0</v>
      </c>
    </row>
    <row r="103" spans="1:12" s="172" customFormat="1" ht="36">
      <c r="A103" s="168" t="s">
        <v>267</v>
      </c>
      <c r="B103" s="169" t="s">
        <v>183</v>
      </c>
      <c r="C103" s="164">
        <v>4260795.0000000009</v>
      </c>
      <c r="D103" s="167">
        <v>4057900.0000000005</v>
      </c>
      <c r="E103" s="157">
        <f t="shared" si="25"/>
        <v>4260795.0000000009</v>
      </c>
      <c r="F103" s="167">
        <f t="shared" si="28"/>
        <v>4057900.0000000005</v>
      </c>
      <c r="G103" s="170">
        <v>1.19</v>
      </c>
      <c r="H103" s="173">
        <v>3100000</v>
      </c>
      <c r="I103" s="171">
        <v>1.1000000000000001</v>
      </c>
      <c r="K103" s="165">
        <f t="shared" si="26"/>
        <v>1</v>
      </c>
      <c r="L103" s="166">
        <f t="shared" si="27"/>
        <v>0</v>
      </c>
    </row>
    <row r="104" spans="1:12">
      <c r="A104" s="155" t="s">
        <v>268</v>
      </c>
      <c r="B104" s="156" t="s">
        <v>183</v>
      </c>
      <c r="C104" s="164">
        <v>164934</v>
      </c>
      <c r="D104" s="157">
        <v>157080</v>
      </c>
      <c r="E104" s="157">
        <f t="shared" si="25"/>
        <v>164934</v>
      </c>
      <c r="F104" s="167">
        <f t="shared" si="28"/>
        <v>157080</v>
      </c>
      <c r="G104" s="158">
        <v>1.19</v>
      </c>
      <c r="H104" s="158">
        <v>120000</v>
      </c>
      <c r="I104" s="159">
        <v>1.1000000000000001</v>
      </c>
      <c r="K104" s="165">
        <f t="shared" si="26"/>
        <v>1</v>
      </c>
      <c r="L104" s="166">
        <f t="shared" si="27"/>
        <v>0</v>
      </c>
    </row>
    <row r="105" spans="1:12" ht="36">
      <c r="A105" s="155" t="s">
        <v>269</v>
      </c>
      <c r="B105" s="156" t="s">
        <v>183</v>
      </c>
      <c r="C105" s="157"/>
      <c r="D105" s="157"/>
      <c r="E105" s="157"/>
      <c r="F105" s="157"/>
      <c r="G105" s="158"/>
      <c r="H105" s="158"/>
      <c r="I105" s="159"/>
      <c r="K105" s="165"/>
      <c r="L105" s="166"/>
    </row>
    <row r="106" spans="1:12" ht="72">
      <c r="A106" s="155" t="s">
        <v>270</v>
      </c>
      <c r="B106" s="156" t="s">
        <v>183</v>
      </c>
      <c r="C106" s="157" t="s">
        <v>271</v>
      </c>
      <c r="D106" s="157" t="s">
        <v>271</v>
      </c>
      <c r="E106" s="157"/>
      <c r="F106" s="157"/>
      <c r="G106" s="158"/>
      <c r="H106" s="158"/>
      <c r="I106" s="159"/>
      <c r="K106" s="165"/>
      <c r="L106" s="166"/>
    </row>
    <row r="107" spans="1:12">
      <c r="A107" s="155" t="s">
        <v>272</v>
      </c>
      <c r="B107" s="156" t="s">
        <v>182</v>
      </c>
      <c r="C107" s="164">
        <v>38565.450000000004</v>
      </c>
      <c r="D107" s="157">
        <v>36729</v>
      </c>
      <c r="E107" s="157">
        <f t="shared" ref="E107:E115" si="29">+D107*1.05</f>
        <v>38565.450000000004</v>
      </c>
      <c r="F107" s="157">
        <f>+D107</f>
        <v>36729</v>
      </c>
      <c r="G107" s="158">
        <v>1.05</v>
      </c>
      <c r="H107" s="158">
        <v>31800</v>
      </c>
      <c r="I107" s="159">
        <v>1.1000000000000001</v>
      </c>
      <c r="K107" s="165">
        <f t="shared" ref="K107:K113" si="30">+F107/D107</f>
        <v>1</v>
      </c>
      <c r="L107" s="166">
        <f t="shared" ref="L107:L113" si="31">+IF(F107=0,0,D107-F107)</f>
        <v>0</v>
      </c>
    </row>
    <row r="108" spans="1:12">
      <c r="A108" s="155" t="s">
        <v>273</v>
      </c>
      <c r="B108" s="156" t="s">
        <v>182</v>
      </c>
      <c r="C108" s="164">
        <v>24618.825000000004</v>
      </c>
      <c r="D108" s="157">
        <v>23446.500000000004</v>
      </c>
      <c r="E108" s="157">
        <f t="shared" si="29"/>
        <v>24618.825000000004</v>
      </c>
      <c r="F108" s="157">
        <f t="shared" ref="F108:F113" si="32">+D108</f>
        <v>23446.500000000004</v>
      </c>
      <c r="G108" s="158">
        <v>1.05</v>
      </c>
      <c r="H108" s="158">
        <v>20300</v>
      </c>
      <c r="I108" s="159">
        <v>1.1000000000000001</v>
      </c>
      <c r="K108" s="165">
        <f t="shared" si="30"/>
        <v>1</v>
      </c>
      <c r="L108" s="166">
        <f t="shared" si="31"/>
        <v>0</v>
      </c>
    </row>
    <row r="109" spans="1:12">
      <c r="A109" s="155" t="s">
        <v>274</v>
      </c>
      <c r="B109" s="156" t="s">
        <v>182</v>
      </c>
      <c r="C109" s="164">
        <v>19699.911000000004</v>
      </c>
      <c r="D109" s="157">
        <v>18761.820000000003</v>
      </c>
      <c r="E109" s="157">
        <f t="shared" si="29"/>
        <v>19699.911000000004</v>
      </c>
      <c r="F109" s="157">
        <f t="shared" si="32"/>
        <v>18761.820000000003</v>
      </c>
      <c r="G109" s="158">
        <v>1.05</v>
      </c>
      <c r="H109" s="158">
        <v>16244</v>
      </c>
      <c r="I109" s="159">
        <v>1.1000000000000001</v>
      </c>
      <c r="K109" s="165">
        <f t="shared" si="30"/>
        <v>1</v>
      </c>
      <c r="L109" s="166">
        <f t="shared" si="31"/>
        <v>0</v>
      </c>
    </row>
    <row r="110" spans="1:12">
      <c r="A110" s="155" t="s">
        <v>275</v>
      </c>
      <c r="B110" s="156" t="s">
        <v>182</v>
      </c>
      <c r="C110" s="164">
        <v>12055.947750000001</v>
      </c>
      <c r="D110" s="157">
        <v>11481.855000000001</v>
      </c>
      <c r="E110" s="157">
        <f t="shared" si="29"/>
        <v>12055.947750000001</v>
      </c>
      <c r="F110" s="157">
        <f t="shared" si="32"/>
        <v>11481.855000000001</v>
      </c>
      <c r="G110" s="158">
        <v>1.05</v>
      </c>
      <c r="H110" s="158">
        <v>9941</v>
      </c>
      <c r="I110" s="159">
        <v>1.1000000000000001</v>
      </c>
      <c r="K110" s="165">
        <f t="shared" si="30"/>
        <v>1</v>
      </c>
      <c r="L110" s="166">
        <f t="shared" si="31"/>
        <v>0</v>
      </c>
    </row>
    <row r="111" spans="1:12">
      <c r="A111" s="155" t="s">
        <v>276</v>
      </c>
      <c r="B111" s="156" t="s">
        <v>182</v>
      </c>
      <c r="C111" s="164">
        <v>7773.7275000000009</v>
      </c>
      <c r="D111" s="157">
        <v>7403.55</v>
      </c>
      <c r="E111" s="157">
        <f t="shared" si="29"/>
        <v>7773.7275000000009</v>
      </c>
      <c r="F111" s="157">
        <f t="shared" si="32"/>
        <v>7403.55</v>
      </c>
      <c r="G111" s="158">
        <v>1.05</v>
      </c>
      <c r="H111" s="158">
        <v>6410</v>
      </c>
      <c r="I111" s="159">
        <v>1.1000000000000001</v>
      </c>
      <c r="K111" s="165">
        <f t="shared" si="30"/>
        <v>1</v>
      </c>
      <c r="L111" s="166">
        <f t="shared" si="31"/>
        <v>0</v>
      </c>
    </row>
    <row r="112" spans="1:12">
      <c r="A112" s="155" t="s">
        <v>277</v>
      </c>
      <c r="B112" s="156" t="s">
        <v>182</v>
      </c>
      <c r="C112" s="164">
        <v>5037.7635</v>
      </c>
      <c r="D112" s="157">
        <v>4797.87</v>
      </c>
      <c r="E112" s="157">
        <f t="shared" si="29"/>
        <v>5037.7635</v>
      </c>
      <c r="F112" s="157">
        <f t="shared" si="32"/>
        <v>4797.87</v>
      </c>
      <c r="G112" s="158">
        <v>1.05</v>
      </c>
      <c r="H112" s="158">
        <v>4154</v>
      </c>
      <c r="I112" s="159">
        <v>1.1000000000000001</v>
      </c>
      <c r="K112" s="165">
        <f t="shared" si="30"/>
        <v>1</v>
      </c>
      <c r="L112" s="166">
        <f t="shared" si="31"/>
        <v>0</v>
      </c>
    </row>
    <row r="113" spans="1:12">
      <c r="A113" s="155" t="s">
        <v>278</v>
      </c>
      <c r="B113" s="156" t="s">
        <v>182</v>
      </c>
      <c r="C113" s="164">
        <v>3259.8720000000003</v>
      </c>
      <c r="D113" s="157">
        <v>3104.6400000000003</v>
      </c>
      <c r="E113" s="157">
        <f t="shared" si="29"/>
        <v>3259.8720000000003</v>
      </c>
      <c r="F113" s="157">
        <f t="shared" si="32"/>
        <v>3104.6400000000003</v>
      </c>
      <c r="G113" s="158">
        <v>1.05</v>
      </c>
      <c r="H113" s="158">
        <v>2688</v>
      </c>
      <c r="I113" s="159">
        <v>1.1000000000000001</v>
      </c>
      <c r="K113" s="165">
        <f t="shared" si="30"/>
        <v>1</v>
      </c>
      <c r="L113" s="166">
        <f t="shared" si="31"/>
        <v>0</v>
      </c>
    </row>
    <row r="114" spans="1:12">
      <c r="A114" s="155"/>
      <c r="B114" s="156"/>
      <c r="C114" s="157"/>
      <c r="D114" s="157"/>
      <c r="E114" s="157"/>
      <c r="F114" s="157"/>
      <c r="G114" s="158"/>
      <c r="H114" s="158"/>
      <c r="I114" s="159"/>
      <c r="K114" s="165"/>
      <c r="L114" s="166"/>
    </row>
    <row r="115" spans="1:12">
      <c r="A115" s="155" t="s">
        <v>279</v>
      </c>
      <c r="B115" s="156" t="s">
        <v>183</v>
      </c>
      <c r="C115" s="164">
        <v>8246.7000000000007</v>
      </c>
      <c r="D115" s="157">
        <v>7854.0000000000009</v>
      </c>
      <c r="E115" s="157">
        <f t="shared" si="29"/>
        <v>8246.7000000000007</v>
      </c>
      <c r="F115" s="157">
        <f>+D115</f>
        <v>7854.0000000000009</v>
      </c>
      <c r="G115" s="158">
        <v>1.19</v>
      </c>
      <c r="H115" s="158">
        <v>6000</v>
      </c>
      <c r="I115" s="159">
        <v>1.1000000000000001</v>
      </c>
      <c r="K115" s="165">
        <f>+F115/D115</f>
        <v>1</v>
      </c>
      <c r="L115" s="166">
        <f>+IF(F115=0,0,D115-F115)</f>
        <v>0</v>
      </c>
    </row>
    <row r="116" spans="1:12">
      <c r="A116" s="155"/>
      <c r="B116" s="156"/>
      <c r="C116" s="157"/>
      <c r="D116" s="157"/>
      <c r="E116" s="157"/>
      <c r="F116" s="157"/>
      <c r="G116" s="158"/>
      <c r="H116" s="158"/>
      <c r="I116" s="159"/>
      <c r="K116" s="165"/>
      <c r="L116" s="166"/>
    </row>
    <row r="117" spans="1:12">
      <c r="A117" s="155"/>
      <c r="B117" s="156"/>
      <c r="C117" s="157"/>
      <c r="D117" s="157"/>
      <c r="E117" s="157"/>
      <c r="F117" s="157"/>
      <c r="G117" s="158"/>
      <c r="H117" s="158"/>
      <c r="I117" s="159"/>
      <c r="K117" s="165"/>
      <c r="L117" s="166"/>
    </row>
    <row r="118" spans="1:12">
      <c r="A118" s="155"/>
      <c r="B118" s="156"/>
      <c r="C118" s="157"/>
      <c r="D118" s="157"/>
      <c r="E118" s="157"/>
      <c r="F118" s="157"/>
      <c r="G118" s="158"/>
      <c r="H118" s="158"/>
      <c r="I118" s="159"/>
      <c r="K118" s="165"/>
      <c r="L118" s="166"/>
    </row>
    <row r="119" spans="1:12">
      <c r="A119" s="155"/>
      <c r="B119" s="156"/>
      <c r="C119" s="157"/>
      <c r="D119" s="157"/>
      <c r="E119" s="157"/>
      <c r="F119" s="157"/>
      <c r="G119" s="158"/>
      <c r="H119" s="158"/>
      <c r="I119" s="159"/>
      <c r="K119" s="165"/>
      <c r="L119" s="166"/>
    </row>
    <row r="120" spans="1:12">
      <c r="A120" s="155"/>
      <c r="B120" s="156"/>
      <c r="C120" s="157"/>
      <c r="D120" s="157"/>
      <c r="E120" s="157"/>
      <c r="F120" s="157"/>
      <c r="G120" s="158"/>
      <c r="H120" s="158"/>
      <c r="I120" s="159"/>
      <c r="K120" s="165"/>
      <c r="L120" s="166"/>
    </row>
    <row r="121" spans="1:12" ht="36">
      <c r="A121" s="155" t="s">
        <v>280</v>
      </c>
      <c r="B121" s="156" t="s">
        <v>182</v>
      </c>
      <c r="C121" s="164">
        <v>11133.045000000002</v>
      </c>
      <c r="D121" s="157">
        <v>10602.900000000001</v>
      </c>
      <c r="E121" s="157">
        <f t="shared" ref="E121:E122" si="33">+D121*1.05</f>
        <v>11133.045000000002</v>
      </c>
      <c r="F121" s="157">
        <f>+D121</f>
        <v>10602.900000000001</v>
      </c>
      <c r="G121" s="158">
        <v>1.19</v>
      </c>
      <c r="H121" s="158">
        <v>8100</v>
      </c>
      <c r="I121" s="159">
        <v>1.1000000000000001</v>
      </c>
      <c r="K121" s="165">
        <f>+F121/D121</f>
        <v>1</v>
      </c>
      <c r="L121" s="166">
        <f>+IF(F121=0,0,D121-F121)</f>
        <v>0</v>
      </c>
    </row>
    <row r="122" spans="1:12" ht="36">
      <c r="A122" s="155" t="s">
        <v>281</v>
      </c>
      <c r="B122" s="156" t="s">
        <v>182</v>
      </c>
      <c r="C122" s="164">
        <v>16493.400000000001</v>
      </c>
      <c r="D122" s="157">
        <v>15708.000000000002</v>
      </c>
      <c r="E122" s="157">
        <f t="shared" si="33"/>
        <v>16493.400000000001</v>
      </c>
      <c r="F122" s="157">
        <f>+D122</f>
        <v>15708.000000000002</v>
      </c>
      <c r="G122" s="158">
        <v>1.19</v>
      </c>
      <c r="H122" s="158">
        <v>12000</v>
      </c>
      <c r="I122" s="159">
        <v>1.1000000000000001</v>
      </c>
      <c r="K122" s="165">
        <f>+F122/D122</f>
        <v>1</v>
      </c>
      <c r="L122" s="166">
        <f>+IF(F122=0,0,D122-F122)</f>
        <v>0</v>
      </c>
    </row>
    <row r="123" spans="1:12">
      <c r="A123" s="155"/>
      <c r="B123" s="156"/>
      <c r="C123" s="157"/>
      <c r="D123" s="157"/>
      <c r="E123" s="157"/>
      <c r="F123" s="157"/>
      <c r="G123" s="158"/>
      <c r="H123" s="158"/>
      <c r="I123" s="159"/>
      <c r="K123" s="165"/>
      <c r="L123" s="166"/>
    </row>
    <row r="124" spans="1:12" ht="72">
      <c r="A124" s="155" t="s">
        <v>282</v>
      </c>
      <c r="B124" s="156" t="s">
        <v>183</v>
      </c>
      <c r="C124" s="157"/>
      <c r="D124" s="157"/>
      <c r="E124" s="157"/>
      <c r="F124" s="157"/>
      <c r="G124" s="158"/>
      <c r="H124" s="158"/>
      <c r="I124" s="159"/>
      <c r="K124" s="165"/>
      <c r="L124" s="166"/>
    </row>
    <row r="125" spans="1:12" ht="216">
      <c r="A125" s="168" t="s">
        <v>283</v>
      </c>
      <c r="B125" s="156" t="s">
        <v>183</v>
      </c>
      <c r="C125" s="174">
        <v>26114550.000000004</v>
      </c>
      <c r="D125" s="175">
        <v>24871000.000000004</v>
      </c>
      <c r="E125" s="175">
        <f t="shared" ref="E125:E150" si="34">+D125*1.05</f>
        <v>26114550.000000004</v>
      </c>
      <c r="F125" s="175">
        <f>+D125</f>
        <v>24871000.000000004</v>
      </c>
      <c r="G125" s="176">
        <v>1.19</v>
      </c>
      <c r="H125" s="176">
        <v>19000000</v>
      </c>
      <c r="I125" s="177">
        <v>1.1000000000000001</v>
      </c>
      <c r="K125" s="178">
        <f>+F125/D125</f>
        <v>1</v>
      </c>
      <c r="L125" s="166">
        <f>+IF(F125=0,0,D125-F125)</f>
        <v>0</v>
      </c>
    </row>
    <row r="126" spans="1:12" ht="126">
      <c r="A126" s="168" t="s">
        <v>284</v>
      </c>
      <c r="B126" s="156" t="s">
        <v>183</v>
      </c>
      <c r="C126" s="174">
        <v>1511895</v>
      </c>
      <c r="D126" s="175">
        <v>1439900</v>
      </c>
      <c r="E126" s="175">
        <f t="shared" si="34"/>
        <v>1511895</v>
      </c>
      <c r="F126" s="175">
        <f>+D126</f>
        <v>1439900</v>
      </c>
      <c r="G126" s="176">
        <v>1.19</v>
      </c>
      <c r="H126" s="176">
        <v>1100000</v>
      </c>
      <c r="I126" s="177">
        <v>1.1000000000000001</v>
      </c>
      <c r="K126" s="165">
        <f>+F126/D126</f>
        <v>1</v>
      </c>
      <c r="L126" s="166">
        <f>+IF(F126=0,0,D126-F126)</f>
        <v>0</v>
      </c>
    </row>
    <row r="127" spans="1:12" ht="144">
      <c r="A127" s="168" t="s">
        <v>285</v>
      </c>
      <c r="B127" s="156" t="s">
        <v>183</v>
      </c>
      <c r="C127" s="174">
        <v>1718062.5000000002</v>
      </c>
      <c r="D127" s="175">
        <v>1636250.0000000002</v>
      </c>
      <c r="E127" s="175">
        <f t="shared" si="34"/>
        <v>1718062.5000000002</v>
      </c>
      <c r="F127" s="175">
        <f t="shared" ref="F127:F129" si="35">+D127</f>
        <v>1636250.0000000002</v>
      </c>
      <c r="G127" s="176">
        <v>1.19</v>
      </c>
      <c r="H127" s="176">
        <v>1250000</v>
      </c>
      <c r="I127" s="177">
        <v>1.1000000000000001</v>
      </c>
      <c r="K127" s="165">
        <f>+F127/D127</f>
        <v>1</v>
      </c>
      <c r="L127" s="166">
        <f>+IF(F127=0,0,D127-F127)</f>
        <v>0</v>
      </c>
    </row>
    <row r="128" spans="1:12" ht="144">
      <c r="A128" s="168" t="s">
        <v>286</v>
      </c>
      <c r="B128" s="156" t="s">
        <v>183</v>
      </c>
      <c r="C128" s="174">
        <v>12644940.000000002</v>
      </c>
      <c r="D128" s="175">
        <v>12042800.000000002</v>
      </c>
      <c r="E128" s="175">
        <f t="shared" si="34"/>
        <v>12644940.000000002</v>
      </c>
      <c r="F128" s="175">
        <f t="shared" si="35"/>
        <v>12042800.000000002</v>
      </c>
      <c r="G128" s="176">
        <v>1.19</v>
      </c>
      <c r="H128" s="176">
        <v>9200000</v>
      </c>
      <c r="I128" s="177">
        <v>1.1000000000000001</v>
      </c>
      <c r="K128" s="178">
        <f>+F128/D128</f>
        <v>1</v>
      </c>
      <c r="L128" s="166">
        <f>+IF(F128=0,0,D128-F128)</f>
        <v>0</v>
      </c>
    </row>
    <row r="129" spans="1:12" ht="216">
      <c r="A129" s="168" t="s">
        <v>287</v>
      </c>
      <c r="B129" s="169" t="s">
        <v>183</v>
      </c>
      <c r="C129" s="174">
        <v>71059065</v>
      </c>
      <c r="D129" s="179">
        <v>67675300</v>
      </c>
      <c r="E129" s="175">
        <f t="shared" si="34"/>
        <v>71059065</v>
      </c>
      <c r="F129" s="175">
        <f t="shared" si="35"/>
        <v>67675300</v>
      </c>
      <c r="G129" s="180">
        <v>1.19</v>
      </c>
      <c r="H129" s="180">
        <v>51700000</v>
      </c>
      <c r="I129" s="181">
        <v>1.1000000000000001</v>
      </c>
      <c r="K129" s="178">
        <f>+F129/D129</f>
        <v>1</v>
      </c>
      <c r="L129" s="166">
        <f>+IF(F129=0,0,D129-F129)</f>
        <v>0</v>
      </c>
    </row>
    <row r="130" spans="1:12">
      <c r="A130" s="155"/>
      <c r="B130" s="156"/>
      <c r="C130" s="175"/>
      <c r="D130" s="175"/>
      <c r="E130" s="175"/>
      <c r="F130" s="175"/>
      <c r="G130" s="176"/>
      <c r="H130" s="176"/>
      <c r="I130" s="177"/>
      <c r="K130" s="165"/>
      <c r="L130" s="166"/>
    </row>
    <row r="131" spans="1:12" ht="36">
      <c r="A131" s="155" t="s">
        <v>288</v>
      </c>
      <c r="B131" s="156" t="s">
        <v>183</v>
      </c>
      <c r="C131" s="174">
        <v>412648.23600000009</v>
      </c>
      <c r="D131" s="175">
        <v>392998.32000000007</v>
      </c>
      <c r="E131" s="175">
        <f t="shared" si="34"/>
        <v>412648.23600000009</v>
      </c>
      <c r="F131" s="175">
        <f>+D131</f>
        <v>392998.32000000007</v>
      </c>
      <c r="G131" s="176">
        <v>1.1000000000000001</v>
      </c>
      <c r="H131" s="176">
        <v>324792</v>
      </c>
      <c r="I131" s="177">
        <v>1.1000000000000001</v>
      </c>
      <c r="J131" s="182"/>
      <c r="K131" s="165">
        <f t="shared" ref="K131:K139" si="36">+F131/D131</f>
        <v>1</v>
      </c>
      <c r="L131" s="166">
        <f t="shared" ref="L131:L139" si="37">+IF(F131=0,0,D131-F131)</f>
        <v>0</v>
      </c>
    </row>
    <row r="132" spans="1:12" ht="36">
      <c r="A132" s="155" t="s">
        <v>289</v>
      </c>
      <c r="B132" s="156" t="s">
        <v>183</v>
      </c>
      <c r="C132" s="174">
        <v>398242.0365000001</v>
      </c>
      <c r="D132" s="175">
        <v>379278.13000000006</v>
      </c>
      <c r="E132" s="175">
        <f t="shared" si="34"/>
        <v>398242.0365000001</v>
      </c>
      <c r="F132" s="175">
        <f t="shared" ref="F132:F135" si="38">+D132</f>
        <v>379278.13000000006</v>
      </c>
      <c r="G132" s="176">
        <v>1.1000000000000001</v>
      </c>
      <c r="H132" s="176">
        <v>313453</v>
      </c>
      <c r="I132" s="177">
        <v>1.1000000000000001</v>
      </c>
      <c r="J132" s="182"/>
      <c r="K132" s="165">
        <f t="shared" si="36"/>
        <v>1</v>
      </c>
      <c r="L132" s="166">
        <f t="shared" si="37"/>
        <v>0</v>
      </c>
    </row>
    <row r="133" spans="1:12" ht="36">
      <c r="A133" s="155" t="s">
        <v>290</v>
      </c>
      <c r="B133" s="156" t="s">
        <v>183</v>
      </c>
      <c r="C133" s="174">
        <v>335843.97000000003</v>
      </c>
      <c r="D133" s="175">
        <v>319851.40000000002</v>
      </c>
      <c r="E133" s="175">
        <f t="shared" si="34"/>
        <v>335843.97000000003</v>
      </c>
      <c r="F133" s="175">
        <f t="shared" si="38"/>
        <v>319851.40000000002</v>
      </c>
      <c r="G133" s="176">
        <v>1.1000000000000001</v>
      </c>
      <c r="H133" s="176">
        <v>264340</v>
      </c>
      <c r="I133" s="177">
        <v>1.1000000000000001</v>
      </c>
      <c r="J133" s="182"/>
      <c r="K133" s="165">
        <f t="shared" si="36"/>
        <v>1</v>
      </c>
      <c r="L133" s="166">
        <f t="shared" si="37"/>
        <v>0</v>
      </c>
    </row>
    <row r="134" spans="1:12" ht="36">
      <c r="A134" s="155" t="s">
        <v>291</v>
      </c>
      <c r="B134" s="156" t="s">
        <v>183</v>
      </c>
      <c r="C134" s="174">
        <v>302850.35550000006</v>
      </c>
      <c r="D134" s="175">
        <v>288428.91000000003</v>
      </c>
      <c r="E134" s="175">
        <f t="shared" si="34"/>
        <v>302850.35550000006</v>
      </c>
      <c r="F134" s="175">
        <f t="shared" si="38"/>
        <v>288428.91000000003</v>
      </c>
      <c r="G134" s="176">
        <v>1.1000000000000001</v>
      </c>
      <c r="H134" s="176">
        <v>238371</v>
      </c>
      <c r="I134" s="177">
        <v>1.1000000000000001</v>
      </c>
      <c r="J134" s="182"/>
      <c r="K134" s="165">
        <f t="shared" si="36"/>
        <v>1</v>
      </c>
      <c r="L134" s="166">
        <f t="shared" si="37"/>
        <v>0</v>
      </c>
    </row>
    <row r="135" spans="1:12" ht="36">
      <c r="A135" s="155" t="s">
        <v>292</v>
      </c>
      <c r="B135" s="156" t="s">
        <v>183</v>
      </c>
      <c r="C135" s="174">
        <v>244724.98050000003</v>
      </c>
      <c r="D135" s="175">
        <v>233071.41000000003</v>
      </c>
      <c r="E135" s="175">
        <f t="shared" si="34"/>
        <v>244724.98050000003</v>
      </c>
      <c r="F135" s="175">
        <f t="shared" si="38"/>
        <v>233071.41000000003</v>
      </c>
      <c r="G135" s="176">
        <v>1.1000000000000001</v>
      </c>
      <c r="H135" s="176">
        <v>192621</v>
      </c>
      <c r="I135" s="177">
        <v>1.1000000000000001</v>
      </c>
      <c r="J135" s="182"/>
      <c r="K135" s="165">
        <f t="shared" si="36"/>
        <v>1</v>
      </c>
      <c r="L135" s="166">
        <f t="shared" si="37"/>
        <v>0</v>
      </c>
    </row>
    <row r="136" spans="1:12" ht="36">
      <c r="A136" s="168" t="s">
        <v>293</v>
      </c>
      <c r="B136" s="156" t="s">
        <v>183</v>
      </c>
      <c r="C136" s="174">
        <v>196927.50000000003</v>
      </c>
      <c r="D136" s="175">
        <v>187550.00000000003</v>
      </c>
      <c r="E136" s="175">
        <f t="shared" si="34"/>
        <v>196927.50000000003</v>
      </c>
      <c r="F136" s="175">
        <v>150703</v>
      </c>
      <c r="G136" s="176">
        <v>1.1000000000000001</v>
      </c>
      <c r="H136" s="176">
        <v>155000</v>
      </c>
      <c r="I136" s="177">
        <v>1.1000000000000001</v>
      </c>
      <c r="K136" s="165">
        <f t="shared" si="36"/>
        <v>0.80353505731804842</v>
      </c>
      <c r="L136" s="166">
        <f t="shared" si="37"/>
        <v>36847.000000000029</v>
      </c>
    </row>
    <row r="137" spans="1:12">
      <c r="A137" s="155" t="s">
        <v>294</v>
      </c>
      <c r="B137" s="156" t="s">
        <v>183</v>
      </c>
      <c r="C137" s="174">
        <v>13607.055</v>
      </c>
      <c r="D137" s="175">
        <v>12959.1</v>
      </c>
      <c r="E137" s="175">
        <f t="shared" si="34"/>
        <v>13607.055</v>
      </c>
      <c r="F137" s="175">
        <v>11500</v>
      </c>
      <c r="G137" s="176">
        <v>1.19</v>
      </c>
      <c r="H137" s="176">
        <v>9900</v>
      </c>
      <c r="I137" s="177">
        <v>1.1000000000000001</v>
      </c>
      <c r="K137" s="165">
        <f t="shared" si="36"/>
        <v>0.88740730451960392</v>
      </c>
      <c r="L137" s="166">
        <f t="shared" si="37"/>
        <v>1459.1000000000004</v>
      </c>
    </row>
    <row r="138" spans="1:12">
      <c r="A138" s="155" t="s">
        <v>295</v>
      </c>
      <c r="B138" s="156" t="s">
        <v>182</v>
      </c>
      <c r="C138" s="174">
        <v>3848.4600000000005</v>
      </c>
      <c r="D138" s="175">
        <v>3665.2000000000003</v>
      </c>
      <c r="E138" s="175">
        <f t="shared" si="34"/>
        <v>3848.4600000000005</v>
      </c>
      <c r="F138" s="175"/>
      <c r="G138" s="176">
        <v>1.19</v>
      </c>
      <c r="H138" s="176">
        <v>2800</v>
      </c>
      <c r="I138" s="177">
        <v>1.1000000000000001</v>
      </c>
      <c r="K138" s="165">
        <f t="shared" si="36"/>
        <v>0</v>
      </c>
      <c r="L138" s="166">
        <f t="shared" si="37"/>
        <v>0</v>
      </c>
    </row>
    <row r="139" spans="1:12">
      <c r="A139" s="155" t="s">
        <v>296</v>
      </c>
      <c r="B139" s="156" t="s">
        <v>183</v>
      </c>
      <c r="C139" s="174">
        <v>1374.45</v>
      </c>
      <c r="D139" s="175">
        <v>1309</v>
      </c>
      <c r="E139" s="175">
        <f t="shared" si="34"/>
        <v>1374.45</v>
      </c>
      <c r="F139" s="175">
        <v>750</v>
      </c>
      <c r="G139" s="176">
        <v>1.19</v>
      </c>
      <c r="H139" s="176">
        <v>1000</v>
      </c>
      <c r="I139" s="177">
        <v>1.1000000000000001</v>
      </c>
      <c r="K139" s="165">
        <f t="shared" si="36"/>
        <v>0.57295645530939654</v>
      </c>
      <c r="L139" s="166">
        <f t="shared" si="37"/>
        <v>559</v>
      </c>
    </row>
    <row r="140" spans="1:12">
      <c r="A140" s="155"/>
      <c r="B140" s="156"/>
      <c r="C140" s="157"/>
      <c r="D140" s="157"/>
      <c r="E140" s="157"/>
      <c r="F140" s="157"/>
      <c r="G140" s="158"/>
      <c r="H140" s="158"/>
      <c r="I140" s="159"/>
      <c r="K140" s="165"/>
      <c r="L140" s="166"/>
    </row>
    <row r="141" spans="1:12">
      <c r="A141" s="155" t="s">
        <v>297</v>
      </c>
      <c r="B141" s="156" t="s">
        <v>183</v>
      </c>
      <c r="C141" s="164">
        <v>49480.200000000012</v>
      </c>
      <c r="D141" s="157">
        <v>47124.000000000007</v>
      </c>
      <c r="E141" s="175">
        <f t="shared" si="34"/>
        <v>49480.200000000012</v>
      </c>
      <c r="F141" s="157">
        <f>+D141</f>
        <v>47124.000000000007</v>
      </c>
      <c r="G141" s="158">
        <v>1.19</v>
      </c>
      <c r="H141" s="158">
        <v>36000</v>
      </c>
      <c r="I141" s="159">
        <v>1.1000000000000001</v>
      </c>
      <c r="K141" s="165">
        <f t="shared" ref="K141:K148" si="39">+F141/D141</f>
        <v>1</v>
      </c>
      <c r="L141" s="166">
        <f t="shared" ref="L141:L148" si="40">+IF(F141=0,0,D141-F141)</f>
        <v>0</v>
      </c>
    </row>
    <row r="142" spans="1:12">
      <c r="A142" s="155" t="s">
        <v>298</v>
      </c>
      <c r="B142" s="156" t="s">
        <v>183</v>
      </c>
      <c r="C142" s="164">
        <v>30237.900000000005</v>
      </c>
      <c r="D142" s="157">
        <v>28798.000000000004</v>
      </c>
      <c r="E142" s="175">
        <f t="shared" si="34"/>
        <v>30237.900000000005</v>
      </c>
      <c r="F142" s="157">
        <f t="shared" ref="F142:F148" si="41">+D142</f>
        <v>28798.000000000004</v>
      </c>
      <c r="G142" s="158">
        <v>1.19</v>
      </c>
      <c r="H142" s="158">
        <v>22000</v>
      </c>
      <c r="I142" s="159">
        <v>1.1000000000000001</v>
      </c>
      <c r="K142" s="165">
        <f t="shared" si="39"/>
        <v>1</v>
      </c>
      <c r="L142" s="166">
        <f t="shared" si="40"/>
        <v>0</v>
      </c>
    </row>
    <row r="143" spans="1:12">
      <c r="A143" s="155" t="s">
        <v>299</v>
      </c>
      <c r="B143" s="156" t="s">
        <v>183</v>
      </c>
      <c r="C143" s="164">
        <v>2748.9</v>
      </c>
      <c r="D143" s="157">
        <v>2618</v>
      </c>
      <c r="E143" s="175">
        <f t="shared" si="34"/>
        <v>2748.9</v>
      </c>
      <c r="F143" s="157">
        <f t="shared" si="41"/>
        <v>2618</v>
      </c>
      <c r="G143" s="158">
        <v>1.19</v>
      </c>
      <c r="H143" s="158">
        <v>2000</v>
      </c>
      <c r="I143" s="159">
        <v>1.1000000000000001</v>
      </c>
      <c r="K143" s="165">
        <f t="shared" si="39"/>
        <v>1</v>
      </c>
      <c r="L143" s="166">
        <f t="shared" si="40"/>
        <v>0</v>
      </c>
    </row>
    <row r="144" spans="1:12">
      <c r="A144" s="155" t="s">
        <v>300</v>
      </c>
      <c r="B144" s="156" t="s">
        <v>183</v>
      </c>
      <c r="C144" s="164">
        <v>1649.3400000000004</v>
      </c>
      <c r="D144" s="157">
        <v>1570.8000000000002</v>
      </c>
      <c r="E144" s="175">
        <f t="shared" si="34"/>
        <v>1649.3400000000004</v>
      </c>
      <c r="F144" s="157">
        <f t="shared" si="41"/>
        <v>1570.8000000000002</v>
      </c>
      <c r="G144" s="158">
        <v>1.19</v>
      </c>
      <c r="H144" s="158">
        <v>1200</v>
      </c>
      <c r="I144" s="159">
        <v>1.1000000000000001</v>
      </c>
      <c r="K144" s="165">
        <f t="shared" si="39"/>
        <v>1</v>
      </c>
      <c r="L144" s="166">
        <f t="shared" si="40"/>
        <v>0</v>
      </c>
    </row>
    <row r="145" spans="1:12">
      <c r="A145" s="155" t="s">
        <v>301</v>
      </c>
      <c r="B145" s="156" t="s">
        <v>183</v>
      </c>
      <c r="C145" s="164">
        <v>8246.7000000000007</v>
      </c>
      <c r="D145" s="157">
        <v>7854.0000000000009</v>
      </c>
      <c r="E145" s="175">
        <f t="shared" si="34"/>
        <v>8246.7000000000007</v>
      </c>
      <c r="F145" s="157">
        <f t="shared" si="41"/>
        <v>7854.0000000000009</v>
      </c>
      <c r="G145" s="158">
        <v>1.19</v>
      </c>
      <c r="H145" s="158">
        <v>6000</v>
      </c>
      <c r="I145" s="159">
        <v>1.1000000000000001</v>
      </c>
      <c r="K145" s="165">
        <f t="shared" si="39"/>
        <v>1</v>
      </c>
      <c r="L145" s="166">
        <f t="shared" si="40"/>
        <v>0</v>
      </c>
    </row>
    <row r="146" spans="1:12">
      <c r="A146" s="155" t="s">
        <v>302</v>
      </c>
      <c r="B146" s="156" t="s">
        <v>182</v>
      </c>
      <c r="C146" s="164">
        <v>3436.1250000000005</v>
      </c>
      <c r="D146" s="157">
        <v>3272.5000000000005</v>
      </c>
      <c r="E146" s="175">
        <f t="shared" si="34"/>
        <v>3436.1250000000005</v>
      </c>
      <c r="F146" s="157">
        <f t="shared" si="41"/>
        <v>3272.5000000000005</v>
      </c>
      <c r="G146" s="158">
        <v>1.19</v>
      </c>
      <c r="H146" s="158">
        <v>2500</v>
      </c>
      <c r="I146" s="159">
        <v>1.1000000000000001</v>
      </c>
      <c r="K146" s="165">
        <f t="shared" si="39"/>
        <v>1</v>
      </c>
      <c r="L146" s="166">
        <f t="shared" si="40"/>
        <v>0</v>
      </c>
    </row>
    <row r="147" spans="1:12">
      <c r="A147" s="155" t="s">
        <v>303</v>
      </c>
      <c r="B147" s="156" t="s">
        <v>183</v>
      </c>
      <c r="C147" s="164">
        <v>19242.3</v>
      </c>
      <c r="D147" s="157">
        <v>18326</v>
      </c>
      <c r="E147" s="175">
        <f t="shared" si="34"/>
        <v>19242.3</v>
      </c>
      <c r="F147" s="157">
        <f t="shared" si="41"/>
        <v>18326</v>
      </c>
      <c r="G147" s="158">
        <v>1.19</v>
      </c>
      <c r="H147" s="158">
        <v>14000</v>
      </c>
      <c r="I147" s="159">
        <v>1.1000000000000001</v>
      </c>
      <c r="K147" s="165">
        <f t="shared" si="39"/>
        <v>1</v>
      </c>
      <c r="L147" s="166">
        <f t="shared" si="40"/>
        <v>0</v>
      </c>
    </row>
    <row r="148" spans="1:12">
      <c r="A148" s="155" t="s">
        <v>304</v>
      </c>
      <c r="B148" s="156" t="s">
        <v>183</v>
      </c>
      <c r="C148" s="164">
        <v>3848.4600000000005</v>
      </c>
      <c r="D148" s="157">
        <v>3665.2000000000003</v>
      </c>
      <c r="E148" s="175">
        <f t="shared" si="34"/>
        <v>3848.4600000000005</v>
      </c>
      <c r="F148" s="157">
        <f t="shared" si="41"/>
        <v>3665.2000000000003</v>
      </c>
      <c r="G148" s="158">
        <v>1.19</v>
      </c>
      <c r="H148" s="158">
        <v>2800</v>
      </c>
      <c r="I148" s="159">
        <v>1.1000000000000001</v>
      </c>
      <c r="K148" s="165">
        <f t="shared" si="39"/>
        <v>1</v>
      </c>
      <c r="L148" s="166">
        <f t="shared" si="40"/>
        <v>0</v>
      </c>
    </row>
    <row r="149" spans="1:12">
      <c r="A149" s="155"/>
      <c r="B149" s="156"/>
      <c r="C149" s="157"/>
      <c r="D149" s="157"/>
      <c r="E149" s="157"/>
      <c r="F149" s="157"/>
      <c r="G149" s="158"/>
      <c r="H149" s="158"/>
      <c r="I149" s="159"/>
      <c r="K149" s="165"/>
      <c r="L149" s="166"/>
    </row>
    <row r="150" spans="1:12">
      <c r="A150" s="155" t="s">
        <v>305</v>
      </c>
      <c r="B150" s="156" t="s">
        <v>183</v>
      </c>
      <c r="C150" s="164">
        <v>534661.05000000005</v>
      </c>
      <c r="D150" s="157">
        <v>509201.00000000006</v>
      </c>
      <c r="E150" s="175">
        <f t="shared" si="34"/>
        <v>534661.05000000005</v>
      </c>
      <c r="F150" s="157">
        <f>+D150</f>
        <v>509201.00000000006</v>
      </c>
      <c r="G150" s="158">
        <v>1.19</v>
      </c>
      <c r="H150" s="158">
        <v>389000</v>
      </c>
      <c r="I150" s="159">
        <v>1.1000000000000001</v>
      </c>
      <c r="K150" s="165">
        <f>+F150/D150</f>
        <v>1</v>
      </c>
      <c r="L150" s="166">
        <f>+IF(F150=0,0,D150-F150)</f>
        <v>0</v>
      </c>
    </row>
    <row r="151" spans="1:12">
      <c r="A151" s="155"/>
      <c r="B151" s="156"/>
      <c r="C151" s="157"/>
      <c r="D151" s="157"/>
      <c r="E151" s="157"/>
      <c r="F151" s="157"/>
      <c r="G151" s="158"/>
      <c r="H151" s="158"/>
      <c r="I151" s="159"/>
      <c r="K151" s="165"/>
      <c r="L151" s="166"/>
    </row>
    <row r="152" spans="1:12">
      <c r="A152" s="155"/>
      <c r="B152" s="156"/>
      <c r="C152" s="157"/>
      <c r="D152" s="157"/>
      <c r="E152" s="157"/>
      <c r="F152" s="157"/>
      <c r="G152" s="158"/>
      <c r="H152" s="158"/>
      <c r="I152" s="159"/>
      <c r="K152" s="165"/>
      <c r="L152" s="166"/>
    </row>
    <row r="153" spans="1:12">
      <c r="A153" s="155" t="s">
        <v>306</v>
      </c>
      <c r="B153" s="156" t="s">
        <v>183</v>
      </c>
      <c r="C153" s="164">
        <v>109956.00000000001</v>
      </c>
      <c r="D153" s="157">
        <v>104720.00000000001</v>
      </c>
      <c r="E153" s="175">
        <f t="shared" ref="E153:E200" si="42">+D153*1.05</f>
        <v>109956.00000000001</v>
      </c>
      <c r="F153" s="157">
        <f>+D153</f>
        <v>104720.00000000001</v>
      </c>
      <c r="G153" s="158">
        <v>1.19</v>
      </c>
      <c r="H153" s="158">
        <v>80000</v>
      </c>
      <c r="I153" s="159">
        <v>1.1000000000000001</v>
      </c>
      <c r="K153" s="165">
        <f t="shared" ref="K153:K163" si="43">+F153/D153</f>
        <v>1</v>
      </c>
      <c r="L153" s="166">
        <f t="shared" ref="L153:L163" si="44">+IF(F153=0,0,D153-F153)</f>
        <v>0</v>
      </c>
    </row>
    <row r="154" spans="1:12" ht="36">
      <c r="A154" s="155" t="s">
        <v>307</v>
      </c>
      <c r="B154" s="156" t="s">
        <v>183</v>
      </c>
      <c r="C154" s="164">
        <v>116828.25000000001</v>
      </c>
      <c r="D154" s="157">
        <v>111265.00000000001</v>
      </c>
      <c r="E154" s="175">
        <f t="shared" si="42"/>
        <v>116828.25000000001</v>
      </c>
      <c r="F154" s="157">
        <f t="shared" ref="F154:F163" si="45">+D154</f>
        <v>111265.00000000001</v>
      </c>
      <c r="G154" s="158">
        <v>1.19</v>
      </c>
      <c r="H154" s="158">
        <v>85000</v>
      </c>
      <c r="I154" s="159">
        <v>1.1000000000000001</v>
      </c>
      <c r="K154" s="165">
        <f t="shared" si="43"/>
        <v>1</v>
      </c>
      <c r="L154" s="166">
        <f t="shared" si="44"/>
        <v>0</v>
      </c>
    </row>
    <row r="155" spans="1:12" ht="24.75" customHeight="1">
      <c r="A155" s="155" t="s">
        <v>308</v>
      </c>
      <c r="B155" s="156" t="s">
        <v>183</v>
      </c>
      <c r="C155" s="164">
        <v>401339.40000000008</v>
      </c>
      <c r="D155" s="157">
        <v>382228.00000000006</v>
      </c>
      <c r="E155" s="175">
        <f t="shared" si="42"/>
        <v>401339.40000000008</v>
      </c>
      <c r="F155" s="157">
        <f t="shared" si="45"/>
        <v>382228.00000000006</v>
      </c>
      <c r="G155" s="158">
        <v>1.19</v>
      </c>
      <c r="H155" s="158">
        <v>292000</v>
      </c>
      <c r="I155" s="159">
        <v>1.1000000000000001</v>
      </c>
      <c r="K155" s="165">
        <f t="shared" si="43"/>
        <v>1</v>
      </c>
      <c r="L155" s="166">
        <f t="shared" si="44"/>
        <v>0</v>
      </c>
    </row>
    <row r="156" spans="1:12" ht="24.75" customHeight="1">
      <c r="A156" s="155" t="s">
        <v>309</v>
      </c>
      <c r="B156" s="156" t="s">
        <v>183</v>
      </c>
      <c r="C156" s="164">
        <v>131947.20000000001</v>
      </c>
      <c r="D156" s="157">
        <v>125664.00000000001</v>
      </c>
      <c r="E156" s="175">
        <f t="shared" si="42"/>
        <v>131947.20000000001</v>
      </c>
      <c r="F156" s="157">
        <f t="shared" si="45"/>
        <v>125664.00000000001</v>
      </c>
      <c r="G156" s="158">
        <v>1.19</v>
      </c>
      <c r="H156" s="158">
        <v>96000</v>
      </c>
      <c r="I156" s="159">
        <v>1.1000000000000001</v>
      </c>
      <c r="K156" s="165">
        <f t="shared" si="43"/>
        <v>1</v>
      </c>
      <c r="L156" s="166">
        <f t="shared" si="44"/>
        <v>0</v>
      </c>
    </row>
    <row r="157" spans="1:12" ht="24.75" customHeight="1">
      <c r="A157" s="155" t="s">
        <v>310</v>
      </c>
      <c r="B157" s="156" t="s">
        <v>183</v>
      </c>
      <c r="C157" s="164">
        <v>142942.80000000002</v>
      </c>
      <c r="D157" s="157">
        <v>136136</v>
      </c>
      <c r="E157" s="175">
        <f t="shared" si="42"/>
        <v>142942.80000000002</v>
      </c>
      <c r="F157" s="157">
        <f t="shared" si="45"/>
        <v>136136</v>
      </c>
      <c r="G157" s="158">
        <v>1.19</v>
      </c>
      <c r="H157" s="158">
        <v>104000</v>
      </c>
      <c r="I157" s="159">
        <v>1.1000000000000001</v>
      </c>
      <c r="K157" s="165">
        <f t="shared" si="43"/>
        <v>1</v>
      </c>
      <c r="L157" s="166">
        <f t="shared" si="44"/>
        <v>0</v>
      </c>
    </row>
    <row r="158" spans="1:12" ht="24.75" customHeight="1">
      <c r="A158" s="155" t="s">
        <v>311</v>
      </c>
      <c r="B158" s="156" t="s">
        <v>183</v>
      </c>
      <c r="C158" s="164">
        <v>2474010</v>
      </c>
      <c r="D158" s="157">
        <v>2356200</v>
      </c>
      <c r="E158" s="175">
        <f t="shared" si="42"/>
        <v>2474010</v>
      </c>
      <c r="F158" s="157">
        <f t="shared" si="45"/>
        <v>2356200</v>
      </c>
      <c r="G158" s="158">
        <v>1.19</v>
      </c>
      <c r="H158" s="158">
        <v>1800000</v>
      </c>
      <c r="I158" s="159">
        <v>1.1000000000000001</v>
      </c>
      <c r="K158" s="165">
        <f t="shared" si="43"/>
        <v>1</v>
      </c>
      <c r="L158" s="166">
        <f t="shared" si="44"/>
        <v>0</v>
      </c>
    </row>
    <row r="159" spans="1:12" ht="24.75" customHeight="1">
      <c r="A159" s="155" t="s">
        <v>312</v>
      </c>
      <c r="B159" s="156" t="s">
        <v>183</v>
      </c>
      <c r="C159" s="164">
        <v>134696.10000000003</v>
      </c>
      <c r="D159" s="157">
        <v>128282.00000000001</v>
      </c>
      <c r="E159" s="175">
        <f t="shared" si="42"/>
        <v>134696.10000000003</v>
      </c>
      <c r="F159" s="157">
        <f t="shared" si="45"/>
        <v>128282.00000000001</v>
      </c>
      <c r="G159" s="158">
        <v>1.19</v>
      </c>
      <c r="H159" s="158">
        <v>98000</v>
      </c>
      <c r="I159" s="159">
        <v>1.1000000000000001</v>
      </c>
      <c r="K159" s="165">
        <f t="shared" si="43"/>
        <v>1</v>
      </c>
      <c r="L159" s="166">
        <f t="shared" si="44"/>
        <v>0</v>
      </c>
    </row>
    <row r="160" spans="1:12" ht="24.75" customHeight="1">
      <c r="A160" s="155" t="s">
        <v>313</v>
      </c>
      <c r="B160" s="156" t="s">
        <v>183</v>
      </c>
      <c r="C160" s="164">
        <v>206167.50000000003</v>
      </c>
      <c r="D160" s="157">
        <v>196350.00000000003</v>
      </c>
      <c r="E160" s="175">
        <f t="shared" si="42"/>
        <v>206167.50000000003</v>
      </c>
      <c r="F160" s="157">
        <f t="shared" si="45"/>
        <v>196350.00000000003</v>
      </c>
      <c r="G160" s="158">
        <v>1.19</v>
      </c>
      <c r="H160" s="158">
        <v>150000</v>
      </c>
      <c r="I160" s="159">
        <v>1.1000000000000001</v>
      </c>
      <c r="K160" s="165">
        <f t="shared" si="43"/>
        <v>1</v>
      </c>
      <c r="L160" s="166">
        <f t="shared" si="44"/>
        <v>0</v>
      </c>
    </row>
    <row r="161" spans="1:12" ht="24.75" customHeight="1">
      <c r="A161" s="155" t="s">
        <v>314</v>
      </c>
      <c r="B161" s="156" t="s">
        <v>183</v>
      </c>
      <c r="C161" s="164">
        <v>261145.50000000003</v>
      </c>
      <c r="D161" s="157">
        <v>248710.00000000003</v>
      </c>
      <c r="E161" s="175">
        <f t="shared" si="42"/>
        <v>261145.50000000003</v>
      </c>
      <c r="F161" s="157">
        <f t="shared" si="45"/>
        <v>248710.00000000003</v>
      </c>
      <c r="G161" s="158">
        <v>1.19</v>
      </c>
      <c r="H161" s="158">
        <v>190000</v>
      </c>
      <c r="I161" s="159">
        <v>1.1000000000000001</v>
      </c>
      <c r="K161" s="165">
        <f t="shared" si="43"/>
        <v>1</v>
      </c>
      <c r="L161" s="166">
        <f t="shared" si="44"/>
        <v>0</v>
      </c>
    </row>
    <row r="162" spans="1:12" ht="38.25" customHeight="1">
      <c r="A162" s="155" t="s">
        <v>315</v>
      </c>
      <c r="B162" s="156" t="s">
        <v>183</v>
      </c>
      <c r="C162" s="164">
        <v>409586.10000000009</v>
      </c>
      <c r="D162" s="157">
        <v>390082.00000000006</v>
      </c>
      <c r="E162" s="175">
        <f t="shared" si="42"/>
        <v>409586.10000000009</v>
      </c>
      <c r="F162" s="157">
        <f t="shared" si="45"/>
        <v>390082.00000000006</v>
      </c>
      <c r="G162" s="158">
        <v>1.19</v>
      </c>
      <c r="H162" s="158">
        <v>298000</v>
      </c>
      <c r="I162" s="159">
        <v>1.1000000000000001</v>
      </c>
      <c r="K162" s="165">
        <f t="shared" si="43"/>
        <v>1</v>
      </c>
      <c r="L162" s="166">
        <f t="shared" si="44"/>
        <v>0</v>
      </c>
    </row>
    <row r="163" spans="1:12">
      <c r="A163" s="168" t="s">
        <v>316</v>
      </c>
      <c r="B163" s="156" t="s">
        <v>182</v>
      </c>
      <c r="C163" s="164">
        <v>1649.3400000000004</v>
      </c>
      <c r="D163" s="157">
        <v>1570.8000000000002</v>
      </c>
      <c r="E163" s="175">
        <f t="shared" si="42"/>
        <v>1649.3400000000004</v>
      </c>
      <c r="F163" s="157">
        <f t="shared" si="45"/>
        <v>1570.8000000000002</v>
      </c>
      <c r="G163" s="158">
        <v>1.19</v>
      </c>
      <c r="H163" s="158">
        <v>1200</v>
      </c>
      <c r="I163" s="159">
        <v>1.1000000000000001</v>
      </c>
      <c r="K163" s="165">
        <f t="shared" si="43"/>
        <v>1</v>
      </c>
      <c r="L163" s="166">
        <f t="shared" si="44"/>
        <v>0</v>
      </c>
    </row>
    <row r="164" spans="1:12">
      <c r="A164" s="155"/>
      <c r="B164" s="156"/>
      <c r="C164" s="157"/>
      <c r="D164" s="157"/>
      <c r="E164" s="157"/>
      <c r="F164" s="157"/>
      <c r="G164" s="158"/>
      <c r="H164" s="158"/>
      <c r="I164" s="159"/>
      <c r="K164" s="165"/>
      <c r="L164" s="166"/>
    </row>
    <row r="165" spans="1:12">
      <c r="A165" s="155" t="s">
        <v>317</v>
      </c>
      <c r="B165" s="156" t="s">
        <v>183</v>
      </c>
      <c r="C165" s="164">
        <v>10720.710000000001</v>
      </c>
      <c r="D165" s="157">
        <v>10210.200000000001</v>
      </c>
      <c r="E165" s="175">
        <f t="shared" si="42"/>
        <v>10720.710000000001</v>
      </c>
      <c r="F165" s="157">
        <f>+D165</f>
        <v>10210.200000000001</v>
      </c>
      <c r="G165" s="158">
        <v>1.19</v>
      </c>
      <c r="H165" s="158">
        <v>7800</v>
      </c>
      <c r="I165" s="159">
        <v>1.1000000000000001</v>
      </c>
      <c r="K165" s="165">
        <f>+F165/D165</f>
        <v>1</v>
      </c>
      <c r="L165" s="166">
        <f>+IF(F165=0,0,D165-F165)</f>
        <v>0</v>
      </c>
    </row>
    <row r="166" spans="1:12">
      <c r="A166" s="155" t="s">
        <v>318</v>
      </c>
      <c r="B166" s="156" t="s">
        <v>182</v>
      </c>
      <c r="C166" s="164">
        <v>1374.45</v>
      </c>
      <c r="D166" s="157">
        <v>1309</v>
      </c>
      <c r="E166" s="175">
        <f t="shared" si="42"/>
        <v>1374.45</v>
      </c>
      <c r="F166" s="157">
        <f t="shared" ref="F166:F167" si="46">+D166</f>
        <v>1309</v>
      </c>
      <c r="G166" s="158">
        <v>1.19</v>
      </c>
      <c r="H166" s="158">
        <v>1000</v>
      </c>
      <c r="I166" s="159">
        <v>1.1000000000000001</v>
      </c>
      <c r="K166" s="165">
        <f>+F166/D166</f>
        <v>1</v>
      </c>
      <c r="L166" s="166">
        <f>+IF(F166=0,0,D166-F166)</f>
        <v>0</v>
      </c>
    </row>
    <row r="167" spans="1:12">
      <c r="A167" s="155" t="s">
        <v>319</v>
      </c>
      <c r="B167" s="156" t="s">
        <v>183</v>
      </c>
      <c r="C167" s="164">
        <v>9621.15</v>
      </c>
      <c r="D167" s="157">
        <v>9163</v>
      </c>
      <c r="E167" s="175">
        <f t="shared" si="42"/>
        <v>9621.15</v>
      </c>
      <c r="F167" s="157">
        <f t="shared" si="46"/>
        <v>9163</v>
      </c>
      <c r="G167" s="158">
        <v>1.19</v>
      </c>
      <c r="H167" s="158">
        <v>7000</v>
      </c>
      <c r="I167" s="159">
        <v>1.1000000000000001</v>
      </c>
      <c r="K167" s="165">
        <f>+F167/D167</f>
        <v>1</v>
      </c>
      <c r="L167" s="166">
        <f>+IF(F167=0,0,D167-F167)</f>
        <v>0</v>
      </c>
    </row>
    <row r="168" spans="1:12">
      <c r="A168" s="155"/>
      <c r="B168" s="156"/>
      <c r="C168" s="157"/>
      <c r="D168" s="157"/>
      <c r="E168" s="157"/>
      <c r="F168" s="157"/>
      <c r="G168" s="158"/>
      <c r="H168" s="158"/>
      <c r="I168" s="159"/>
      <c r="K168" s="165"/>
      <c r="L168" s="166"/>
    </row>
    <row r="169" spans="1:12">
      <c r="A169" s="155" t="s">
        <v>320</v>
      </c>
      <c r="B169" s="156" t="s">
        <v>182</v>
      </c>
      <c r="C169" s="164">
        <v>1649.3400000000004</v>
      </c>
      <c r="D169" s="157">
        <v>1570.8000000000002</v>
      </c>
      <c r="E169" s="175">
        <f t="shared" si="42"/>
        <v>1649.3400000000004</v>
      </c>
      <c r="F169" s="157">
        <f>+D169</f>
        <v>1570.8000000000002</v>
      </c>
      <c r="G169" s="158">
        <v>1.19</v>
      </c>
      <c r="H169" s="158">
        <v>1200</v>
      </c>
      <c r="I169" s="159">
        <v>1.1000000000000001</v>
      </c>
      <c r="K169" s="165">
        <f>+F169/D169</f>
        <v>1</v>
      </c>
      <c r="L169" s="166">
        <f>+IF(F169=0,0,D169-F169)</f>
        <v>0</v>
      </c>
    </row>
    <row r="170" spans="1:12">
      <c r="A170" s="155" t="s">
        <v>321</v>
      </c>
      <c r="B170" s="156" t="s">
        <v>183</v>
      </c>
      <c r="C170" s="164">
        <v>9621.15</v>
      </c>
      <c r="D170" s="157">
        <v>9163</v>
      </c>
      <c r="E170" s="175">
        <f t="shared" si="42"/>
        <v>9621.15</v>
      </c>
      <c r="F170" s="157">
        <f>+D170</f>
        <v>9163</v>
      </c>
      <c r="G170" s="158">
        <v>1.19</v>
      </c>
      <c r="H170" s="158">
        <v>7000</v>
      </c>
      <c r="I170" s="159">
        <v>1.1000000000000001</v>
      </c>
      <c r="K170" s="165">
        <f>+F170/D170</f>
        <v>1</v>
      </c>
      <c r="L170" s="166">
        <f>+IF(F170=0,0,D170-F170)</f>
        <v>0</v>
      </c>
    </row>
    <row r="171" spans="1:12">
      <c r="A171" s="155"/>
      <c r="B171" s="156"/>
      <c r="C171" s="157"/>
      <c r="D171" s="157"/>
      <c r="E171" s="157"/>
      <c r="F171" s="157"/>
      <c r="G171" s="158"/>
      <c r="H171" s="158"/>
      <c r="I171" s="159"/>
      <c r="K171" s="165"/>
      <c r="L171" s="166"/>
    </row>
    <row r="172" spans="1:12">
      <c r="A172" s="155" t="s">
        <v>322</v>
      </c>
      <c r="B172" s="156" t="s">
        <v>183</v>
      </c>
      <c r="C172" s="174">
        <v>93462.6</v>
      </c>
      <c r="D172" s="157">
        <v>89012</v>
      </c>
      <c r="E172" s="175">
        <f t="shared" si="42"/>
        <v>93462.6</v>
      </c>
      <c r="F172" s="157">
        <f>+D172</f>
        <v>89012</v>
      </c>
      <c r="G172" s="158">
        <v>1.19</v>
      </c>
      <c r="H172" s="158">
        <v>68000</v>
      </c>
      <c r="I172" s="159">
        <v>1.1000000000000001</v>
      </c>
      <c r="K172" s="165">
        <f>+F172/D172</f>
        <v>1</v>
      </c>
      <c r="L172" s="166">
        <f>+IF(F172=0,0,D172-F172)</f>
        <v>0</v>
      </c>
    </row>
    <row r="173" spans="1:12">
      <c r="A173" s="155"/>
      <c r="B173" s="156"/>
      <c r="C173" s="157"/>
      <c r="D173" s="157"/>
      <c r="E173" s="157"/>
      <c r="F173" s="157"/>
      <c r="G173" s="158"/>
      <c r="H173" s="158"/>
      <c r="I173" s="159"/>
      <c r="K173" s="165"/>
      <c r="L173" s="166"/>
    </row>
    <row r="174" spans="1:12">
      <c r="A174" s="155" t="s">
        <v>323</v>
      </c>
      <c r="B174" s="156" t="s">
        <v>183</v>
      </c>
      <c r="C174" s="164">
        <v>1346961</v>
      </c>
      <c r="D174" s="157">
        <v>1282820</v>
      </c>
      <c r="E174" s="175">
        <f t="shared" si="42"/>
        <v>1346961</v>
      </c>
      <c r="F174" s="157">
        <f>+D174</f>
        <v>1282820</v>
      </c>
      <c r="G174" s="158">
        <v>1.19</v>
      </c>
      <c r="H174" s="158">
        <v>980000</v>
      </c>
      <c r="I174" s="159">
        <v>1.1000000000000001</v>
      </c>
      <c r="K174" s="165">
        <f t="shared" ref="K174:K180" si="47">+F174/D174</f>
        <v>1</v>
      </c>
      <c r="L174" s="166">
        <f t="shared" ref="L174:L180" si="48">+IF(F174=0,0,D174-F174)</f>
        <v>0</v>
      </c>
    </row>
    <row r="175" spans="1:12">
      <c r="A175" s="155" t="s">
        <v>324</v>
      </c>
      <c r="B175" s="156" t="s">
        <v>183</v>
      </c>
      <c r="C175" s="164">
        <v>934626.00000000012</v>
      </c>
      <c r="D175" s="157">
        <v>890120.00000000012</v>
      </c>
      <c r="E175" s="175">
        <f t="shared" si="42"/>
        <v>934626.00000000012</v>
      </c>
      <c r="F175" s="157">
        <f t="shared" ref="F175:F180" si="49">+D175</f>
        <v>890120.00000000012</v>
      </c>
      <c r="G175" s="158">
        <v>1.19</v>
      </c>
      <c r="H175" s="158">
        <v>680000</v>
      </c>
      <c r="I175" s="159">
        <v>1.1000000000000001</v>
      </c>
      <c r="K175" s="165">
        <f t="shared" si="47"/>
        <v>1</v>
      </c>
      <c r="L175" s="166">
        <f t="shared" si="48"/>
        <v>0</v>
      </c>
    </row>
    <row r="176" spans="1:12">
      <c r="A176" s="155" t="s">
        <v>325</v>
      </c>
      <c r="B176" s="156" t="s">
        <v>183</v>
      </c>
      <c r="C176" s="164">
        <v>1360705.5</v>
      </c>
      <c r="D176" s="157">
        <v>1295910</v>
      </c>
      <c r="E176" s="175">
        <f t="shared" si="42"/>
        <v>1360705.5</v>
      </c>
      <c r="F176" s="157">
        <f t="shared" si="49"/>
        <v>1295910</v>
      </c>
      <c r="G176" s="158">
        <v>1.19</v>
      </c>
      <c r="H176" s="158">
        <v>990000</v>
      </c>
      <c r="I176" s="159">
        <v>1.1000000000000001</v>
      </c>
      <c r="K176" s="165">
        <f t="shared" si="47"/>
        <v>1</v>
      </c>
      <c r="L176" s="166">
        <f t="shared" si="48"/>
        <v>0</v>
      </c>
    </row>
    <row r="177" spans="1:12">
      <c r="A177" s="155" t="s">
        <v>326</v>
      </c>
      <c r="B177" s="156" t="s">
        <v>183</v>
      </c>
      <c r="C177" s="164">
        <v>164934</v>
      </c>
      <c r="D177" s="157">
        <v>157080</v>
      </c>
      <c r="E177" s="175">
        <f t="shared" si="42"/>
        <v>164934</v>
      </c>
      <c r="F177" s="157">
        <f t="shared" si="49"/>
        <v>157080</v>
      </c>
      <c r="G177" s="158">
        <v>1.19</v>
      </c>
      <c r="H177" s="158">
        <v>120000</v>
      </c>
      <c r="I177" s="159">
        <v>1.1000000000000001</v>
      </c>
      <c r="K177" s="165">
        <f t="shared" si="47"/>
        <v>1</v>
      </c>
      <c r="L177" s="166">
        <f t="shared" si="48"/>
        <v>0</v>
      </c>
    </row>
    <row r="178" spans="1:12">
      <c r="A178" s="155" t="s">
        <v>327</v>
      </c>
      <c r="B178" s="156" t="s">
        <v>183</v>
      </c>
      <c r="C178" s="164">
        <v>164934</v>
      </c>
      <c r="D178" s="157">
        <v>157080</v>
      </c>
      <c r="E178" s="175">
        <f t="shared" si="42"/>
        <v>164934</v>
      </c>
      <c r="F178" s="157">
        <f t="shared" si="49"/>
        <v>157080</v>
      </c>
      <c r="G178" s="158">
        <v>1.19</v>
      </c>
      <c r="H178" s="158">
        <v>120000</v>
      </c>
      <c r="I178" s="159">
        <v>1.1000000000000001</v>
      </c>
      <c r="K178" s="165">
        <f t="shared" si="47"/>
        <v>1</v>
      </c>
      <c r="L178" s="166">
        <f t="shared" si="48"/>
        <v>0</v>
      </c>
    </row>
    <row r="179" spans="1:12">
      <c r="A179" s="155" t="s">
        <v>328</v>
      </c>
      <c r="B179" s="156" t="s">
        <v>183</v>
      </c>
      <c r="C179" s="164">
        <v>17455.515000000003</v>
      </c>
      <c r="D179" s="157">
        <v>16624.300000000003</v>
      </c>
      <c r="E179" s="175">
        <f t="shared" si="42"/>
        <v>17455.515000000003</v>
      </c>
      <c r="F179" s="157">
        <f t="shared" si="49"/>
        <v>16624.300000000003</v>
      </c>
      <c r="G179" s="158">
        <v>1.19</v>
      </c>
      <c r="H179" s="158">
        <v>12700</v>
      </c>
      <c r="I179" s="159">
        <v>1.1000000000000001</v>
      </c>
      <c r="K179" s="165">
        <f t="shared" si="47"/>
        <v>1</v>
      </c>
      <c r="L179" s="166">
        <f t="shared" si="48"/>
        <v>0</v>
      </c>
    </row>
    <row r="180" spans="1:12">
      <c r="A180" s="155" t="s">
        <v>329</v>
      </c>
      <c r="B180" s="156" t="s">
        <v>183</v>
      </c>
      <c r="C180" s="164">
        <v>26114.550000000007</v>
      </c>
      <c r="D180" s="157">
        <v>24871.000000000004</v>
      </c>
      <c r="E180" s="175">
        <f t="shared" si="42"/>
        <v>26114.550000000007</v>
      </c>
      <c r="F180" s="157">
        <f t="shared" si="49"/>
        <v>24871.000000000004</v>
      </c>
      <c r="G180" s="158">
        <v>1.19</v>
      </c>
      <c r="H180" s="158">
        <v>19000</v>
      </c>
      <c r="I180" s="159">
        <v>1.1000000000000001</v>
      </c>
      <c r="K180" s="165">
        <f t="shared" si="47"/>
        <v>1</v>
      </c>
      <c r="L180" s="166">
        <f t="shared" si="48"/>
        <v>0</v>
      </c>
    </row>
    <row r="181" spans="1:12">
      <c r="A181" s="155"/>
      <c r="B181" s="156"/>
      <c r="C181" s="157"/>
      <c r="D181" s="157"/>
      <c r="E181" s="157"/>
      <c r="F181" s="157"/>
      <c r="G181" s="158"/>
      <c r="H181" s="158"/>
      <c r="I181" s="159"/>
      <c r="K181" s="165"/>
      <c r="L181" s="166"/>
    </row>
    <row r="182" spans="1:12" ht="36">
      <c r="A182" s="155" t="s">
        <v>330</v>
      </c>
      <c r="B182" s="156" t="s">
        <v>183</v>
      </c>
      <c r="C182" s="164">
        <v>68887434.000000015</v>
      </c>
      <c r="D182" s="157">
        <v>65607080.000000007</v>
      </c>
      <c r="E182" s="175">
        <f t="shared" si="42"/>
        <v>68887434.000000015</v>
      </c>
      <c r="F182" s="157">
        <f>+D182</f>
        <v>65607080.000000007</v>
      </c>
      <c r="G182" s="158">
        <v>1.19</v>
      </c>
      <c r="H182" s="158">
        <v>50120000</v>
      </c>
      <c r="I182" s="159">
        <v>1.1000000000000001</v>
      </c>
      <c r="K182" s="165">
        <f>+F182/D182</f>
        <v>1</v>
      </c>
      <c r="L182" s="166">
        <f>+IF(F182=0,0,D182-F182)</f>
        <v>0</v>
      </c>
    </row>
    <row r="183" spans="1:12">
      <c r="A183" s="155" t="s">
        <v>331</v>
      </c>
      <c r="B183" s="156" t="s">
        <v>183</v>
      </c>
      <c r="C183" s="164">
        <v>15256395.000000002</v>
      </c>
      <c r="D183" s="157">
        <v>14529900.000000002</v>
      </c>
      <c r="E183" s="175">
        <f t="shared" si="42"/>
        <v>15256395.000000002</v>
      </c>
      <c r="F183" s="157">
        <f t="shared" ref="F183:F184" si="50">+D183</f>
        <v>14529900.000000002</v>
      </c>
      <c r="G183" s="158">
        <v>1.19</v>
      </c>
      <c r="H183" s="158">
        <v>11100000</v>
      </c>
      <c r="I183" s="159">
        <v>1.1000000000000001</v>
      </c>
      <c r="K183" s="165">
        <f>+F183/D183</f>
        <v>1</v>
      </c>
      <c r="L183" s="166">
        <f>+IF(F183=0,0,D183-F183)</f>
        <v>0</v>
      </c>
    </row>
    <row r="184" spans="1:12">
      <c r="A184" s="155" t="s">
        <v>332</v>
      </c>
      <c r="B184" s="156" t="s">
        <v>182</v>
      </c>
      <c r="C184" s="164">
        <v>150474.78600000002</v>
      </c>
      <c r="D184" s="157">
        <v>143309.32</v>
      </c>
      <c r="E184" s="175">
        <f t="shared" si="42"/>
        <v>150474.78600000002</v>
      </c>
      <c r="F184" s="157">
        <f t="shared" si="50"/>
        <v>143309.32</v>
      </c>
      <c r="G184" s="158">
        <v>1.19</v>
      </c>
      <c r="H184" s="158">
        <v>109480</v>
      </c>
      <c r="I184" s="159">
        <v>1.1000000000000001</v>
      </c>
      <c r="K184" s="165">
        <f>+F184/D184</f>
        <v>1</v>
      </c>
      <c r="L184" s="166">
        <f>+IF(F184=0,0,D184-F184)</f>
        <v>0</v>
      </c>
    </row>
    <row r="185" spans="1:12">
      <c r="A185" s="155"/>
      <c r="B185" s="156"/>
      <c r="C185" s="157"/>
      <c r="D185" s="157"/>
      <c r="E185" s="157"/>
      <c r="F185" s="157"/>
      <c r="G185" s="158"/>
      <c r="H185" s="158"/>
      <c r="I185" s="159"/>
      <c r="K185" s="165"/>
      <c r="L185" s="166"/>
    </row>
    <row r="186" spans="1:12" ht="36">
      <c r="A186" s="155" t="s">
        <v>333</v>
      </c>
      <c r="B186" s="156" t="s">
        <v>183</v>
      </c>
      <c r="C186" s="164">
        <v>677353.95000000007</v>
      </c>
      <c r="D186" s="157">
        <v>645099</v>
      </c>
      <c r="E186" s="175">
        <f t="shared" si="42"/>
        <v>677353.95000000007</v>
      </c>
      <c r="F186" s="157">
        <f>+D186</f>
        <v>645099</v>
      </c>
      <c r="G186" s="158">
        <v>1.19</v>
      </c>
      <c r="H186" s="158">
        <v>903500</v>
      </c>
      <c r="I186" s="159">
        <v>0.6</v>
      </c>
      <c r="K186" s="165">
        <f t="shared" ref="K186:K192" si="51">+F186/D186</f>
        <v>1</v>
      </c>
      <c r="L186" s="166">
        <f t="shared" ref="L186:L192" si="52">+IF(F186=0,0,D186-F186)</f>
        <v>0</v>
      </c>
    </row>
    <row r="187" spans="1:12" ht="36">
      <c r="A187" s="155" t="s">
        <v>334</v>
      </c>
      <c r="B187" s="156" t="s">
        <v>183</v>
      </c>
      <c r="C187" s="164">
        <v>66423.42</v>
      </c>
      <c r="D187" s="157">
        <v>63260.399999999994</v>
      </c>
      <c r="E187" s="175">
        <f t="shared" si="42"/>
        <v>66423.42</v>
      </c>
      <c r="F187" s="157">
        <f t="shared" ref="F187:F191" si="53">+D187</f>
        <v>63260.399999999994</v>
      </c>
      <c r="G187" s="158">
        <v>1.19</v>
      </c>
      <c r="H187" s="158">
        <v>88600</v>
      </c>
      <c r="I187" s="159">
        <v>0.6</v>
      </c>
      <c r="K187" s="165">
        <f t="shared" si="51"/>
        <v>1</v>
      </c>
      <c r="L187" s="166">
        <f t="shared" si="52"/>
        <v>0</v>
      </c>
    </row>
    <row r="188" spans="1:12">
      <c r="A188" s="155" t="s">
        <v>335</v>
      </c>
      <c r="B188" s="156" t="s">
        <v>183</v>
      </c>
      <c r="C188" s="164">
        <v>49518</v>
      </c>
      <c r="D188" s="157">
        <v>47160</v>
      </c>
      <c r="E188" s="175">
        <f t="shared" si="42"/>
        <v>49518</v>
      </c>
      <c r="F188" s="157">
        <f t="shared" si="53"/>
        <v>47160</v>
      </c>
      <c r="G188" s="158">
        <v>1</v>
      </c>
      <c r="H188" s="158">
        <v>78600</v>
      </c>
      <c r="I188" s="159">
        <v>0.6</v>
      </c>
      <c r="K188" s="165">
        <f t="shared" si="51"/>
        <v>1</v>
      </c>
      <c r="L188" s="166">
        <f t="shared" si="52"/>
        <v>0</v>
      </c>
    </row>
    <row r="189" spans="1:12">
      <c r="A189" s="183" t="s">
        <v>336</v>
      </c>
      <c r="B189" s="169" t="s">
        <v>183</v>
      </c>
      <c r="C189" s="164">
        <v>474810</v>
      </c>
      <c r="D189" s="167">
        <v>452200</v>
      </c>
      <c r="E189" s="175">
        <f t="shared" si="42"/>
        <v>474810</v>
      </c>
      <c r="F189" s="157">
        <f t="shared" si="53"/>
        <v>452200</v>
      </c>
      <c r="G189" s="170">
        <v>1.19</v>
      </c>
      <c r="H189" s="170">
        <v>380000</v>
      </c>
      <c r="I189" s="171">
        <v>1</v>
      </c>
      <c r="K189" s="165">
        <f t="shared" si="51"/>
        <v>1</v>
      </c>
      <c r="L189" s="166">
        <f t="shared" si="52"/>
        <v>0</v>
      </c>
    </row>
    <row r="190" spans="1:12">
      <c r="A190" s="183" t="s">
        <v>337</v>
      </c>
      <c r="B190" s="169" t="s">
        <v>183</v>
      </c>
      <c r="C190" s="164">
        <v>637245</v>
      </c>
      <c r="D190" s="167">
        <v>606900</v>
      </c>
      <c r="E190" s="175">
        <f t="shared" si="42"/>
        <v>637245</v>
      </c>
      <c r="F190" s="157">
        <f t="shared" si="53"/>
        <v>606900</v>
      </c>
      <c r="G190" s="170">
        <v>1.19</v>
      </c>
      <c r="H190" s="170">
        <v>850000</v>
      </c>
      <c r="I190" s="171">
        <v>0.6</v>
      </c>
      <c r="K190" s="165">
        <f t="shared" si="51"/>
        <v>1</v>
      </c>
      <c r="L190" s="166">
        <f t="shared" si="52"/>
        <v>0</v>
      </c>
    </row>
    <row r="191" spans="1:12">
      <c r="A191" s="168" t="s">
        <v>338</v>
      </c>
      <c r="B191" s="156" t="s">
        <v>183</v>
      </c>
      <c r="C191" s="164">
        <v>34486.200000000004</v>
      </c>
      <c r="D191" s="157">
        <v>32844</v>
      </c>
      <c r="E191" s="175">
        <f t="shared" si="42"/>
        <v>34486.200000000004</v>
      </c>
      <c r="F191" s="157">
        <f t="shared" si="53"/>
        <v>32844</v>
      </c>
      <c r="G191" s="158">
        <v>1.19</v>
      </c>
      <c r="H191" s="158">
        <v>46000</v>
      </c>
      <c r="I191" s="159">
        <v>0.6</v>
      </c>
      <c r="K191" s="165">
        <f t="shared" si="51"/>
        <v>1</v>
      </c>
      <c r="L191" s="166">
        <f t="shared" si="52"/>
        <v>0</v>
      </c>
    </row>
    <row r="192" spans="1:12" ht="36">
      <c r="A192" s="155" t="s">
        <v>339</v>
      </c>
      <c r="B192" s="156" t="s">
        <v>183</v>
      </c>
      <c r="C192" s="164">
        <v>162459.99</v>
      </c>
      <c r="D192" s="157">
        <v>154723.79999999999</v>
      </c>
      <c r="E192" s="175">
        <f t="shared" si="42"/>
        <v>162459.99</v>
      </c>
      <c r="F192" s="157">
        <f>+D192</f>
        <v>154723.79999999999</v>
      </c>
      <c r="G192" s="158">
        <v>1.19</v>
      </c>
      <c r="H192" s="158">
        <v>216700</v>
      </c>
      <c r="I192" s="159">
        <v>0.6</v>
      </c>
      <c r="K192" s="165">
        <f t="shared" si="51"/>
        <v>1</v>
      </c>
      <c r="L192" s="166">
        <f t="shared" si="52"/>
        <v>0</v>
      </c>
    </row>
    <row r="193" spans="1:15">
      <c r="A193" s="155"/>
      <c r="B193" s="156"/>
      <c r="C193" s="157"/>
      <c r="D193" s="157"/>
      <c r="E193" s="157"/>
      <c r="F193" s="157"/>
      <c r="G193" s="158"/>
      <c r="H193" s="158"/>
      <c r="I193" s="159"/>
      <c r="K193" s="165"/>
      <c r="L193" s="166"/>
    </row>
    <row r="194" spans="1:15" ht="36">
      <c r="A194" s="155" t="s">
        <v>340</v>
      </c>
      <c r="B194" s="156" t="s">
        <v>183</v>
      </c>
      <c r="C194" s="164">
        <v>148140.72</v>
      </c>
      <c r="D194" s="157">
        <v>141086.39999999999</v>
      </c>
      <c r="E194" s="175">
        <f t="shared" si="42"/>
        <v>148140.72</v>
      </c>
      <c r="F194" s="157">
        <f>+D194</f>
        <v>141086.39999999999</v>
      </c>
      <c r="G194" s="158">
        <v>1.19</v>
      </c>
      <c r="H194" s="158">
        <v>197600</v>
      </c>
      <c r="I194" s="159">
        <v>0.6</v>
      </c>
      <c r="K194" s="165">
        <f>+F194/D194</f>
        <v>1</v>
      </c>
      <c r="L194" s="166">
        <f>+IF(F194=0,0,D194-F194)</f>
        <v>0</v>
      </c>
    </row>
    <row r="195" spans="1:15">
      <c r="A195" s="155"/>
      <c r="B195" s="156"/>
      <c r="C195" s="167"/>
      <c r="D195" s="157"/>
      <c r="E195" s="157"/>
      <c r="F195" s="157"/>
      <c r="G195" s="158"/>
      <c r="H195" s="158"/>
      <c r="I195" s="159"/>
      <c r="K195" s="165"/>
      <c r="L195" s="166"/>
    </row>
    <row r="196" spans="1:15" s="172" customFormat="1">
      <c r="A196" s="168" t="s">
        <v>341</v>
      </c>
      <c r="B196" s="169" t="s">
        <v>182</v>
      </c>
      <c r="C196" s="164">
        <v>6872.2500000000009</v>
      </c>
      <c r="D196" s="167">
        <v>6545.0000000000009</v>
      </c>
      <c r="E196" s="175">
        <f t="shared" si="42"/>
        <v>6872.2500000000009</v>
      </c>
      <c r="F196" s="167">
        <f>+D196</f>
        <v>6545.0000000000009</v>
      </c>
      <c r="G196" s="170">
        <v>1.19</v>
      </c>
      <c r="H196" s="170">
        <v>5000</v>
      </c>
      <c r="I196" s="171">
        <v>1.1000000000000001</v>
      </c>
      <c r="K196" s="165">
        <f>+F196/D196</f>
        <v>1</v>
      </c>
      <c r="L196" s="166">
        <f>+IF(F196=0,0,D196-F196)</f>
        <v>0</v>
      </c>
    </row>
    <row r="197" spans="1:15">
      <c r="A197" s="155"/>
      <c r="B197" s="156"/>
      <c r="C197" s="167"/>
      <c r="D197" s="157"/>
      <c r="E197" s="157"/>
      <c r="F197" s="157"/>
      <c r="G197" s="158"/>
      <c r="H197" s="158"/>
      <c r="I197" s="159"/>
      <c r="K197" s="165"/>
      <c r="L197" s="166"/>
    </row>
    <row r="198" spans="1:15">
      <c r="A198" s="155" t="s">
        <v>342</v>
      </c>
      <c r="B198" s="156" t="s">
        <v>182</v>
      </c>
      <c r="C198" s="164">
        <v>16493.400000000001</v>
      </c>
      <c r="D198" s="167">
        <v>15708.000000000002</v>
      </c>
      <c r="E198" s="175">
        <f t="shared" si="42"/>
        <v>16493.400000000001</v>
      </c>
      <c r="F198" s="167">
        <f>+D198</f>
        <v>15708.000000000002</v>
      </c>
      <c r="G198" s="170">
        <v>1.19</v>
      </c>
      <c r="H198" s="170">
        <v>12000</v>
      </c>
      <c r="I198" s="171">
        <v>1.1000000000000001</v>
      </c>
      <c r="K198" s="165">
        <f>+F198/D198</f>
        <v>1</v>
      </c>
      <c r="L198" s="166">
        <f>+IF(F198=0,0,D198-F198)</f>
        <v>0</v>
      </c>
    </row>
    <row r="199" spans="1:15" ht="36">
      <c r="A199" s="155" t="s">
        <v>343</v>
      </c>
      <c r="B199" s="156" t="s">
        <v>183</v>
      </c>
      <c r="C199" s="164">
        <v>10720.710000000001</v>
      </c>
      <c r="D199" s="167">
        <v>10210.200000000001</v>
      </c>
      <c r="E199" s="175">
        <f t="shared" si="42"/>
        <v>10720.710000000001</v>
      </c>
      <c r="F199" s="167">
        <f t="shared" ref="F199:F200" si="54">+D199</f>
        <v>10210.200000000001</v>
      </c>
      <c r="G199" s="170">
        <v>1.19</v>
      </c>
      <c r="H199" s="170">
        <v>7800</v>
      </c>
      <c r="I199" s="171">
        <v>1.1000000000000001</v>
      </c>
      <c r="K199" s="165">
        <f>+F199/D199</f>
        <v>1</v>
      </c>
      <c r="L199" s="166">
        <f>+IF(F199=0,0,D199-F199)</f>
        <v>0</v>
      </c>
    </row>
    <row r="200" spans="1:15">
      <c r="A200" s="155" t="s">
        <v>344</v>
      </c>
      <c r="B200" s="156" t="s">
        <v>183</v>
      </c>
      <c r="C200" s="164">
        <v>60063.465000000004</v>
      </c>
      <c r="D200" s="167">
        <v>57203.3</v>
      </c>
      <c r="E200" s="175">
        <f t="shared" si="42"/>
        <v>60063.465000000004</v>
      </c>
      <c r="F200" s="167">
        <f t="shared" si="54"/>
        <v>57203.3</v>
      </c>
      <c r="G200" s="170">
        <v>1.19</v>
      </c>
      <c r="H200" s="170">
        <f>131100/3</f>
        <v>43700</v>
      </c>
      <c r="I200" s="171">
        <v>1.1000000000000001</v>
      </c>
      <c r="K200" s="165">
        <f>+F200/D200</f>
        <v>1</v>
      </c>
      <c r="L200" s="166">
        <f>+IF(F200=0,0,D200-F200)</f>
        <v>0</v>
      </c>
    </row>
    <row r="201" spans="1:15">
      <c r="A201" s="184"/>
      <c r="B201" s="185"/>
      <c r="C201" s="186"/>
      <c r="D201" s="186"/>
      <c r="E201" s="186"/>
      <c r="F201" s="186"/>
      <c r="G201" s="187"/>
      <c r="H201" s="187"/>
      <c r="I201" s="188"/>
      <c r="K201" s="165"/>
      <c r="L201" s="166"/>
    </row>
    <row r="202" spans="1:15">
      <c r="A202" s="155" t="s">
        <v>345</v>
      </c>
      <c r="B202" s="156" t="s">
        <v>183</v>
      </c>
      <c r="C202" s="164">
        <v>1043042.6159999999</v>
      </c>
      <c r="D202" s="167">
        <v>993373.91999999993</v>
      </c>
      <c r="E202" s="175">
        <f t="shared" ref="E202:E214" si="55">+D202*1.05</f>
        <v>1043042.6159999999</v>
      </c>
      <c r="F202" s="167">
        <f>+D202</f>
        <v>993373.91999999993</v>
      </c>
      <c r="G202" s="170">
        <v>1.19</v>
      </c>
      <c r="H202" s="170">
        <v>695640</v>
      </c>
      <c r="I202" s="171">
        <v>1.2</v>
      </c>
      <c r="K202" s="165">
        <f>+F202/D202</f>
        <v>1</v>
      </c>
      <c r="L202" s="166">
        <f>+IF(F202=0,0,D202-F202)</f>
        <v>0</v>
      </c>
      <c r="O202" s="189"/>
    </row>
    <row r="203" spans="1:15" ht="36">
      <c r="A203" s="155" t="s">
        <v>346</v>
      </c>
      <c r="B203" s="156" t="s">
        <v>183</v>
      </c>
      <c r="C203" s="164">
        <v>142952.796</v>
      </c>
      <c r="D203" s="167">
        <v>136145.51999999999</v>
      </c>
      <c r="E203" s="175">
        <f t="shared" si="55"/>
        <v>142952.796</v>
      </c>
      <c r="F203" s="167">
        <f t="shared" ref="F203:F205" si="56">+D203</f>
        <v>136145.51999999999</v>
      </c>
      <c r="G203" s="170">
        <v>1.19</v>
      </c>
      <c r="H203" s="170">
        <v>95340</v>
      </c>
      <c r="I203" s="171">
        <v>1.2</v>
      </c>
      <c r="K203" s="165">
        <f>+F203/D203</f>
        <v>1</v>
      </c>
      <c r="L203" s="166">
        <f>+IF(F203=0,0,D203-F203)</f>
        <v>0</v>
      </c>
      <c r="O203" s="189"/>
    </row>
    <row r="204" spans="1:15" ht="36">
      <c r="A204" s="155" t="s">
        <v>347</v>
      </c>
      <c r="B204" s="156" t="s">
        <v>183</v>
      </c>
      <c r="C204" s="164">
        <v>142952.796</v>
      </c>
      <c r="D204" s="167">
        <v>136145.51999999999</v>
      </c>
      <c r="E204" s="175">
        <f t="shared" si="55"/>
        <v>142952.796</v>
      </c>
      <c r="F204" s="167">
        <f t="shared" si="56"/>
        <v>136145.51999999999</v>
      </c>
      <c r="G204" s="170">
        <v>1.19</v>
      </c>
      <c r="H204" s="170">
        <v>95340</v>
      </c>
      <c r="I204" s="171">
        <v>1.2</v>
      </c>
      <c r="K204" s="165">
        <f>+F204/D204</f>
        <v>1</v>
      </c>
      <c r="L204" s="166">
        <f>+IF(F204=0,0,D204-F204)</f>
        <v>0</v>
      </c>
    </row>
    <row r="205" spans="1:15">
      <c r="A205" s="155" t="s">
        <v>348</v>
      </c>
      <c r="B205" s="156" t="s">
        <v>183</v>
      </c>
      <c r="C205" s="164">
        <v>277161.09119999997</v>
      </c>
      <c r="D205" s="167">
        <v>263962.94399999996</v>
      </c>
      <c r="E205" s="175">
        <f t="shared" si="55"/>
        <v>277161.09119999997</v>
      </c>
      <c r="F205" s="167">
        <f t="shared" si="56"/>
        <v>263962.94399999996</v>
      </c>
      <c r="G205" s="170">
        <v>1.19</v>
      </c>
      <c r="H205" s="170">
        <v>184848</v>
      </c>
      <c r="I205" s="171">
        <v>1.2</v>
      </c>
      <c r="K205" s="165">
        <f>+F205/D205</f>
        <v>1</v>
      </c>
      <c r="L205" s="166">
        <f>+IF(F205=0,0,D205-F205)</f>
        <v>0</v>
      </c>
    </row>
    <row r="206" spans="1:15">
      <c r="A206" s="184"/>
      <c r="B206" s="185"/>
      <c r="C206" s="190"/>
      <c r="D206" s="186"/>
      <c r="E206" s="186"/>
      <c r="F206" s="186"/>
      <c r="G206" s="187"/>
      <c r="H206" s="187"/>
      <c r="I206" s="188"/>
      <c r="K206" s="165"/>
      <c r="L206" s="166"/>
    </row>
    <row r="207" spans="1:15">
      <c r="A207" s="155" t="s">
        <v>349</v>
      </c>
      <c r="B207" s="156" t="s">
        <v>183</v>
      </c>
      <c r="C207" s="164">
        <v>24174604.288800001</v>
      </c>
      <c r="D207" s="167">
        <v>23023432.655999999</v>
      </c>
      <c r="E207" s="175">
        <f t="shared" si="55"/>
        <v>24174604.288800001</v>
      </c>
      <c r="F207" s="167">
        <f>+D207</f>
        <v>23023432.655999999</v>
      </c>
      <c r="G207" s="170">
        <v>1.19</v>
      </c>
      <c r="H207" s="170">
        <v>5200.92</v>
      </c>
      <c r="I207" s="171">
        <v>1.2</v>
      </c>
      <c r="J207" s="154">
        <v>3100</v>
      </c>
      <c r="K207" s="165">
        <f t="shared" ref="K207:K214" si="57">+F207/D207</f>
        <v>1</v>
      </c>
      <c r="L207" s="166">
        <f t="shared" ref="L207:L214" si="58">+IF(F207=0,0,D207-F207)</f>
        <v>0</v>
      </c>
    </row>
    <row r="208" spans="1:15">
      <c r="A208" s="155" t="s">
        <v>350</v>
      </c>
      <c r="B208" s="156" t="s">
        <v>183</v>
      </c>
      <c r="C208" s="164">
        <v>3581020.0187999993</v>
      </c>
      <c r="D208" s="167">
        <v>3410495.2559999991</v>
      </c>
      <c r="E208" s="175">
        <f t="shared" si="55"/>
        <v>3581020.0187999993</v>
      </c>
      <c r="F208" s="167">
        <f t="shared" ref="F208:F214" si="59">+D208</f>
        <v>3410495.2559999991</v>
      </c>
      <c r="G208" s="170">
        <v>1.19</v>
      </c>
      <c r="H208" s="170">
        <v>770.42</v>
      </c>
      <c r="I208" s="171">
        <v>1.2</v>
      </c>
      <c r="J208" s="154">
        <v>3100</v>
      </c>
      <c r="K208" s="165">
        <f t="shared" si="57"/>
        <v>1</v>
      </c>
      <c r="L208" s="166">
        <f t="shared" si="58"/>
        <v>0</v>
      </c>
    </row>
    <row r="209" spans="1:12">
      <c r="A209" s="155" t="s">
        <v>351</v>
      </c>
      <c r="B209" s="156" t="s">
        <v>183</v>
      </c>
      <c r="C209" s="164">
        <v>232406.99999999997</v>
      </c>
      <c r="D209" s="167">
        <v>221339.99999999997</v>
      </c>
      <c r="E209" s="175">
        <f t="shared" si="55"/>
        <v>232406.99999999997</v>
      </c>
      <c r="F209" s="167">
        <f t="shared" si="59"/>
        <v>221339.99999999997</v>
      </c>
      <c r="G209" s="170">
        <v>1.19</v>
      </c>
      <c r="H209" s="170">
        <v>50</v>
      </c>
      <c r="I209" s="171">
        <v>1.2</v>
      </c>
      <c r="J209" s="154">
        <v>3100</v>
      </c>
      <c r="K209" s="165">
        <f t="shared" si="57"/>
        <v>1</v>
      </c>
      <c r="L209" s="166">
        <f t="shared" si="58"/>
        <v>0</v>
      </c>
    </row>
    <row r="210" spans="1:12">
      <c r="A210" s="155" t="s">
        <v>352</v>
      </c>
      <c r="B210" s="156" t="s">
        <v>183</v>
      </c>
      <c r="C210" s="164">
        <v>3886123.9283999992</v>
      </c>
      <c r="D210" s="167">
        <v>3701070.4079999989</v>
      </c>
      <c r="E210" s="175">
        <f t="shared" si="55"/>
        <v>3886123.9283999992</v>
      </c>
      <c r="F210" s="167">
        <f t="shared" si="59"/>
        <v>3701070.4079999989</v>
      </c>
      <c r="G210" s="170">
        <v>1.19</v>
      </c>
      <c r="H210" s="170">
        <v>836.06</v>
      </c>
      <c r="I210" s="171">
        <v>1.2</v>
      </c>
      <c r="J210" s="154">
        <v>3100</v>
      </c>
      <c r="K210" s="165">
        <f t="shared" si="57"/>
        <v>1</v>
      </c>
      <c r="L210" s="166">
        <f t="shared" si="58"/>
        <v>0</v>
      </c>
    </row>
    <row r="211" spans="1:12" ht="23.25" customHeight="1">
      <c r="A211" s="155" t="s">
        <v>353</v>
      </c>
      <c r="B211" s="156" t="s">
        <v>183</v>
      </c>
      <c r="C211" s="164">
        <v>4801389.1758000003</v>
      </c>
      <c r="D211" s="167">
        <v>4572751.5959999999</v>
      </c>
      <c r="E211" s="175">
        <f t="shared" si="55"/>
        <v>4801389.1758000003</v>
      </c>
      <c r="F211" s="167">
        <f t="shared" si="59"/>
        <v>4572751.5959999999</v>
      </c>
      <c r="G211" s="170">
        <v>1.19</v>
      </c>
      <c r="H211" s="170">
        <v>1032.97</v>
      </c>
      <c r="I211" s="171">
        <v>1.2</v>
      </c>
      <c r="J211" s="154">
        <v>3100</v>
      </c>
      <c r="K211" s="165">
        <f t="shared" si="57"/>
        <v>1</v>
      </c>
      <c r="L211" s="166">
        <f t="shared" si="58"/>
        <v>0</v>
      </c>
    </row>
    <row r="212" spans="1:12">
      <c r="A212" s="155" t="s">
        <v>354</v>
      </c>
      <c r="B212" s="156" t="s">
        <v>183</v>
      </c>
      <c r="C212" s="164">
        <v>720787.06979999994</v>
      </c>
      <c r="D212" s="167">
        <v>686463.87599999993</v>
      </c>
      <c r="E212" s="175">
        <f t="shared" si="55"/>
        <v>720787.06979999994</v>
      </c>
      <c r="F212" s="167">
        <f t="shared" si="59"/>
        <v>686463.87599999993</v>
      </c>
      <c r="G212" s="170">
        <v>1.19</v>
      </c>
      <c r="H212" s="170">
        <v>155.07</v>
      </c>
      <c r="I212" s="171">
        <v>1.2</v>
      </c>
      <c r="J212" s="154">
        <v>3100</v>
      </c>
      <c r="K212" s="165">
        <f t="shared" si="57"/>
        <v>1</v>
      </c>
      <c r="L212" s="166">
        <f t="shared" si="58"/>
        <v>0</v>
      </c>
    </row>
    <row r="213" spans="1:12" ht="54">
      <c r="A213" s="155" t="s">
        <v>355</v>
      </c>
      <c r="B213" s="156" t="s">
        <v>183</v>
      </c>
      <c r="C213" s="164">
        <v>214372.21679999999</v>
      </c>
      <c r="D213" s="167">
        <v>204164.01599999997</v>
      </c>
      <c r="E213" s="175">
        <f t="shared" si="55"/>
        <v>214372.21679999999</v>
      </c>
      <c r="F213" s="167">
        <f t="shared" si="59"/>
        <v>204164.01599999997</v>
      </c>
      <c r="G213" s="170">
        <v>1.19</v>
      </c>
      <c r="H213" s="170">
        <v>46.12</v>
      </c>
      <c r="I213" s="171">
        <v>1.2</v>
      </c>
      <c r="J213" s="154">
        <v>3100</v>
      </c>
      <c r="K213" s="165">
        <f t="shared" si="57"/>
        <v>1</v>
      </c>
      <c r="L213" s="166">
        <f t="shared" si="58"/>
        <v>0</v>
      </c>
    </row>
    <row r="214" spans="1:12" ht="36">
      <c r="A214" s="155" t="s">
        <v>356</v>
      </c>
      <c r="B214" s="156" t="s">
        <v>183</v>
      </c>
      <c r="C214" s="164">
        <v>65538.774000000005</v>
      </c>
      <c r="D214" s="167">
        <v>62417.88</v>
      </c>
      <c r="E214" s="175">
        <f t="shared" si="55"/>
        <v>65538.774000000005</v>
      </c>
      <c r="F214" s="167">
        <f t="shared" si="59"/>
        <v>62417.88</v>
      </c>
      <c r="G214" s="170">
        <v>1.19</v>
      </c>
      <c r="H214" s="170">
        <v>14.1</v>
      </c>
      <c r="I214" s="171">
        <v>1.2</v>
      </c>
      <c r="J214" s="154">
        <v>3100</v>
      </c>
      <c r="K214" s="165">
        <f t="shared" si="57"/>
        <v>1</v>
      </c>
      <c r="L214" s="166">
        <f t="shared" si="58"/>
        <v>0</v>
      </c>
    </row>
    <row r="215" spans="1:12" ht="18.600000000000001" thickBot="1">
      <c r="A215" s="191"/>
      <c r="B215" s="192"/>
      <c r="C215" s="193"/>
      <c r="D215" s="193"/>
      <c r="E215" s="193"/>
      <c r="F215" s="193"/>
      <c r="G215" s="194"/>
      <c r="H215" s="194"/>
      <c r="I215" s="195"/>
      <c r="K215" s="165"/>
    </row>
  </sheetData>
  <autoFilter ref="C5:K12" xr:uid="{00000000-0009-0000-0000-00001F000000}"/>
  <mergeCells count="2">
    <mergeCell ref="A1:I1"/>
    <mergeCell ref="A2:I2"/>
  </mergeCells>
  <conditionalFormatting sqref="K6:K215">
    <cfRule type="colorScale" priority="2">
      <colorScale>
        <cfvo type="min"/>
        <cfvo type="percentile" val="50"/>
        <cfvo type="max"/>
        <color rgb="FFF8696B"/>
        <color rgb="FFFCFCFF"/>
        <color rgb="FF63BE7B"/>
      </colorScale>
    </cfRule>
    <cfRule type="colorScale" priority="4">
      <colorScale>
        <cfvo type="num" val="0"/>
        <cfvo type="max"/>
        <color rgb="FFFF7128"/>
        <color rgb="FFFFEF9C"/>
      </colorScale>
    </cfRule>
  </conditionalFormatting>
  <conditionalFormatting sqref="K6:K215">
    <cfRule type="colorScale" priority="3">
      <colorScale>
        <cfvo type="num" val="1"/>
        <cfvo type="max"/>
        <color rgb="FFFF7128"/>
        <color rgb="FFFFEF9C"/>
      </colorScale>
    </cfRule>
  </conditionalFormatting>
  <conditionalFormatting sqref="K6:K215">
    <cfRule type="colorScale" priority="1">
      <colorScale>
        <cfvo type="num" val="1"/>
        <cfvo type="max"/>
        <color rgb="FF00B050"/>
        <color rgb="FFFF0000"/>
      </colorScale>
    </cfRule>
  </conditionalFormatting>
  <pageMargins left="0.70866141732283472" right="0.70866141732283472" top="0.74803149606299213" bottom="0.74803149606299213" header="0.31496062992125984" footer="0.31496062992125984"/>
  <pageSetup paperSize="9" scale="56" fitToHeight="5"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M.O</vt:lpstr>
      <vt:lpstr>M.O 2019</vt:lpstr>
      <vt:lpstr>Areas</vt:lpstr>
      <vt:lpstr>formato 8</vt:lpstr>
      <vt:lpstr>formato 9</vt:lpstr>
      <vt:lpstr>Cant. Ref_C</vt:lpstr>
      <vt:lpstr>MAT_ELECT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Grajales Herrera</dc:creator>
  <cp:lastModifiedBy>Usuario</cp:lastModifiedBy>
  <cp:lastPrinted>2020-06-18T22:40:39Z</cp:lastPrinted>
  <dcterms:created xsi:type="dcterms:W3CDTF">2016-11-23T19:39:29Z</dcterms:created>
  <dcterms:modified xsi:type="dcterms:W3CDTF">2021-04-08T23:32:15Z</dcterms:modified>
</cp:coreProperties>
</file>