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Xiomara Bedoya G\COMPRAS-2026\COMPRAS EN TRAMITE\INVITACION PUBLICA AMOBLAMIENTO\OFERTAS\"/>
    </mc:Choice>
  </mc:AlternateContent>
  <xr:revisionPtr revIDLastSave="0" documentId="13_ncr:1_{DF70A58C-AC13-418F-AB05-E0A549341FBB}" xr6:coauthVersionLast="47" xr6:coauthVersionMax="47" xr10:uidLastSave="{00000000-0000-0000-0000-000000000000}"/>
  <bookViews>
    <workbookView xWindow="-120" yWindow="-120" windowWidth="29040" windowHeight="15720" xr2:uid="{00000000-000D-0000-FFFF-FFFF00000000}"/>
  </bookViews>
  <sheets>
    <sheet name="ANEXO 1 ITEM 1 SILLAS  " sheetId="1" r:id="rId1"/>
  </sheets>
  <definedNames>
    <definedName name="_xlnm._FilterDatabase" localSheetId="0" hidden="1">'ANEXO 1 ITEM 1 SILLAS  '!$A$1:$AZ$23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R14" i="1" l="1"/>
  <c r="AS14" i="1" s="1"/>
  <c r="AT14" i="1" s="1"/>
  <c r="AR21" i="1" l="1"/>
  <c r="AS21" i="1" s="1"/>
  <c r="AT21" i="1" s="1"/>
  <c r="AR20" i="1"/>
  <c r="AS20" i="1" s="1"/>
  <c r="AT20" i="1" s="1"/>
  <c r="AR19" i="1"/>
  <c r="AS19" i="1" s="1"/>
  <c r="AN19" i="1"/>
  <c r="AR18" i="1"/>
  <c r="AS18" i="1" s="1"/>
  <c r="AT18" i="1" s="1"/>
  <c r="AR16" i="1"/>
  <c r="AS16" i="1" s="1"/>
  <c r="AT16" i="1" s="1"/>
  <c r="AR15" i="1"/>
  <c r="AS15" i="1" s="1"/>
  <c r="AT15" i="1" s="1"/>
  <c r="AR13" i="1"/>
  <c r="AS13" i="1" s="1"/>
  <c r="AT13" i="1" s="1"/>
  <c r="AR12" i="1"/>
  <c r="AS12" i="1" s="1"/>
  <c r="AT12" i="1" s="1"/>
  <c r="AR11" i="1"/>
  <c r="AS11" i="1" s="1"/>
  <c r="AT11" i="1" s="1"/>
  <c r="AR10" i="1"/>
  <c r="AS10" i="1" s="1"/>
  <c r="AT10" i="1" s="1"/>
  <c r="AR9" i="1"/>
  <c r="AS9" i="1" s="1"/>
  <c r="AT9" i="1" s="1"/>
  <c r="AG21" i="1"/>
  <c r="AH21" i="1" s="1"/>
  <c r="AI21" i="1" s="1"/>
  <c r="AG20" i="1"/>
  <c r="AH20" i="1" s="1"/>
  <c r="AI20" i="1" s="1"/>
  <c r="AG18" i="1"/>
  <c r="AH18" i="1" s="1"/>
  <c r="AI18" i="1" s="1"/>
  <c r="AG16" i="1"/>
  <c r="AH16" i="1" s="1"/>
  <c r="AI16" i="1" s="1"/>
  <c r="AG15" i="1"/>
  <c r="AH15" i="1" s="1"/>
  <c r="AI15" i="1" s="1"/>
  <c r="AG14" i="1"/>
  <c r="AH14" i="1" s="1"/>
  <c r="AI14" i="1" s="1"/>
  <c r="AG13" i="1"/>
  <c r="AH13" i="1" s="1"/>
  <c r="AI13" i="1" s="1"/>
  <c r="AG9" i="1"/>
  <c r="AH9" i="1" s="1"/>
  <c r="AI9" i="1" s="1"/>
  <c r="V21" i="1"/>
  <c r="W21" i="1" s="1"/>
  <c r="X21" i="1" s="1"/>
  <c r="V20" i="1"/>
  <c r="W20" i="1" s="1"/>
  <c r="X20" i="1" s="1"/>
  <c r="V19" i="1"/>
  <c r="W19" i="1" s="1"/>
  <c r="R19" i="1"/>
  <c r="V18" i="1"/>
  <c r="W18" i="1" s="1"/>
  <c r="X18" i="1" s="1"/>
  <c r="V17" i="1"/>
  <c r="W17" i="1" s="1"/>
  <c r="X17" i="1" s="1"/>
  <c r="V16" i="1"/>
  <c r="W16" i="1" s="1"/>
  <c r="X16" i="1" s="1"/>
  <c r="V15" i="1"/>
  <c r="W15" i="1" s="1"/>
  <c r="X15" i="1" s="1"/>
  <c r="V14" i="1"/>
  <c r="W14" i="1" s="1"/>
  <c r="V13" i="1"/>
  <c r="W13" i="1" s="1"/>
  <c r="X13" i="1" s="1"/>
  <c r="V11" i="1"/>
  <c r="W11" i="1" s="1"/>
  <c r="X11" i="1" s="1"/>
  <c r="AT19" i="1" l="1"/>
  <c r="AT22" i="1" s="1"/>
  <c r="X19" i="1"/>
  <c r="X22" i="1" s="1"/>
  <c r="AI22" i="1"/>
  <c r="K21" i="1"/>
  <c r="L21" i="1" s="1"/>
  <c r="M21" i="1" s="1"/>
  <c r="AW21" i="1" s="1" a="1"/>
  <c r="AW21" i="1" s="1"/>
  <c r="K20" i="1"/>
  <c r="L20" i="1" s="1"/>
  <c r="M20" i="1" s="1"/>
  <c r="AW20" i="1" s="1" a="1"/>
  <c r="AW20" i="1" s="1"/>
  <c r="K19" i="1"/>
  <c r="L19" i="1" s="1"/>
  <c r="G19" i="1"/>
  <c r="K18" i="1"/>
  <c r="L18" i="1" s="1"/>
  <c r="M18" i="1" s="1"/>
  <c r="AW18" i="1" s="1" a="1"/>
  <c r="AW18" i="1" s="1"/>
  <c r="K17" i="1"/>
  <c r="L17" i="1" s="1"/>
  <c r="M17" i="1" s="1"/>
  <c r="AW17" i="1" s="1" a="1"/>
  <c r="AW17" i="1" s="1"/>
  <c r="K16" i="1"/>
  <c r="L16" i="1" s="1"/>
  <c r="M16" i="1" s="1"/>
  <c r="AW16" i="1" s="1" a="1"/>
  <c r="AW16" i="1" s="1"/>
  <c r="K15" i="1"/>
  <c r="L15" i="1" s="1"/>
  <c r="M15" i="1" s="1"/>
  <c r="AW15" i="1" s="1" a="1"/>
  <c r="AW15" i="1" s="1"/>
  <c r="K14" i="1"/>
  <c r="L14" i="1" s="1"/>
  <c r="M14" i="1" s="1"/>
  <c r="AW14" i="1" s="1" a="1"/>
  <c r="AW14" i="1" s="1"/>
  <c r="K13" i="1"/>
  <c r="L13" i="1" s="1"/>
  <c r="M13" i="1" s="1"/>
  <c r="AW13" i="1" s="1" a="1"/>
  <c r="AW13" i="1" s="1"/>
  <c r="K12" i="1"/>
  <c r="L12" i="1" s="1"/>
  <c r="M12" i="1" s="1"/>
  <c r="AW12" i="1" s="1" a="1"/>
  <c r="AW12" i="1" s="1"/>
  <c r="K11" i="1"/>
  <c r="L11" i="1" s="1"/>
  <c r="M11" i="1" s="1"/>
  <c r="AW11" i="1" s="1" a="1"/>
  <c r="AW11" i="1" s="1"/>
  <c r="K10" i="1"/>
  <c r="L10" i="1" s="1"/>
  <c r="M10" i="1" s="1"/>
  <c r="AW10" i="1" s="1" a="1"/>
  <c r="AW10" i="1" s="1"/>
  <c r="K9" i="1"/>
  <c r="L9" i="1" s="1"/>
  <c r="M9" i="1" s="1"/>
  <c r="AW9" i="1" s="1" a="1"/>
  <c r="AW9" i="1" s="1"/>
  <c r="AZ11" i="1" l="1"/>
  <c r="AY11" i="1"/>
  <c r="AZ9" i="1"/>
  <c r="AY9" i="1"/>
  <c r="AZ10" i="1"/>
  <c r="AY10" i="1"/>
  <c r="AZ14" i="1"/>
  <c r="AY14" i="1"/>
  <c r="AZ13" i="1"/>
  <c r="AY13" i="1"/>
  <c r="AZ15" i="1"/>
  <c r="AY15" i="1"/>
  <c r="AZ16" i="1"/>
  <c r="AY16" i="1"/>
  <c r="AZ17" i="1"/>
  <c r="AY17" i="1"/>
  <c r="AZ12" i="1"/>
  <c r="AY12" i="1"/>
  <c r="AZ18" i="1"/>
  <c r="AY18" i="1"/>
  <c r="AZ21" i="1"/>
  <c r="AY21" i="1"/>
  <c r="AZ20" i="1"/>
  <c r="AY20" i="1"/>
  <c r="M19" i="1"/>
  <c r="AW19" i="1" s="1" a="1"/>
  <c r="AW19" i="1" s="1"/>
  <c r="AW23" i="1" s="1"/>
  <c r="M22" i="1" l="1"/>
  <c r="AZ19" i="1"/>
  <c r="AY19"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<sst xmlns="http://schemas.openxmlformats.org/spreadsheetml/2006/main" count="272" uniqueCount="99">
  <si>
    <t xml:space="preserve">UNIVERSIDAD TECNOLÓGICA DE PEREIRA </t>
  </si>
  <si>
    <t>INVITACIÓN PÚBLICA  BS 20 DE 2026</t>
  </si>
  <si>
    <t xml:space="preserve">
“COMPRA DE AMOBLAMIENTO PARA LAS DEPENDENCIAS DE LA UNIVERSIDAD ”</t>
  </si>
  <si>
    <t>SUBÍTEM</t>
  </si>
  <si>
    <t>NOMBREL DEL ELEMENTO</t>
  </si>
  <si>
    <t>DESCRIPCIÓN ESPECIFICACIONES</t>
  </si>
  <si>
    <t xml:space="preserve">MARCA </t>
  </si>
  <si>
    <t>UNIDAD DE MEDIDA</t>
  </si>
  <si>
    <t>CANTIDAD</t>
  </si>
  <si>
    <t>DESCRIPCION MARCA/ REFERENCIA/ESPECIFICACIONES OFERTADAS</t>
  </si>
  <si>
    <t>VALOR UNITARIO ANTES DE IVA</t>
  </si>
  <si>
    <t>PORCENTAJE IVA 
( % )</t>
  </si>
  <si>
    <t>VALOR IVA</t>
  </si>
  <si>
    <t>VALOR UNITARIO IVA INCLUIDO</t>
  </si>
  <si>
    <t>TOTAL IVA INCLUIDO</t>
  </si>
  <si>
    <t>TIEMPO DE ENTREGA
 (Días Calendario)</t>
  </si>
  <si>
    <r>
      <t>TIEMPO DE GARANTIA</t>
    </r>
    <r>
      <rPr>
        <b/>
        <sz val="9"/>
        <rFont val="Arial"/>
        <family val="2"/>
        <charset val="1"/>
      </rPr>
      <t xml:space="preserve"> 
</t>
    </r>
  </si>
  <si>
    <t>Silla operativa</t>
  </si>
  <si>
    <t>Unidad</t>
  </si>
  <si>
    <t xml:space="preserve">Silla GTE </t>
  </si>
  <si>
    <t>Espaldar alto en malla poliester,
asiento tapizado, espuma inyectada de alta
densidad (D60kg/m³), regulable en profundidad
(5cm) mediante slider. Mecanismo syncro con 4
bloqueos del espaldar y sistema anti-retorno.
Apoyo lumbar inyectado en poliuretano
regulable en altura (5cm) 5 posiciones. Brazos
en poliuretano regulables en altura, angulo y
profundidad. Base nylon 70 cm. Ruedas en
nylon 60 mm. Certificación internacional de
Ergonomía y Certificaciones BIFMA, ANSI 1030mm alto de la
silla sin cabecero, 675mm ancho total externo,
510mm profundidad asiento.</t>
  </si>
  <si>
    <t xml:space="preserve">Silla de escritorio </t>
  </si>
  <si>
    <t>Silla directiva con cabecero: Espaldar
alto con marco perimetral en nylon,
tapizado en malla nylon/poliéster
negra, con soporte lumbar tapizado
regulable en altura, brazos estructura en
polipropileno, PAD en poliuretano, regulables
en altura. Asiento en cascada, en espuma
inyectada (D60kg/m), tapizado en paño
importado negro. Mecanismo Syncro con 3
Bloqueos + Slider para aumentar rango 4.5 cm
en profundidad de asiento. Base nylon negra
64cm, estructura en polipropileno negro, ruedas
nylon. Cabecero regulable en altura y ángulo.
Certificaciones BIFMA, ANSI. Medidas: 108 cm
alto de la silla sin cabecero, 66cm ancho total
externo, 65cm profundidad silla.</t>
  </si>
  <si>
    <t xml:space="preserve">Silla interlocutora </t>
  </si>
  <si>
    <t>Silla tipo interlocutora con asiento y espaldar en polipropileno,topes inferiores antideslizantes en polimero para proteccion de piso, bordes redondeados, estructura en tubo redondo CR 7/8 Cal. 18, recubrimiento en pintura electrostatica, medidas en cm: Ancho:55 Alto:44 Profundo:53. Espaldar liso</t>
  </si>
  <si>
    <t xml:space="preserve">Silla ergonomica </t>
  </si>
  <si>
    <t>*Silla presidente espaldar alto en malla con marco en polipropileno graduable en altura.
 *Soporte lumbar graduable.
 *Asiento tapizado en espuma laminada y paño.
 *Reclinación Syncro con 4 posiciones de bloqueo.
 *Asiento con graduación de profundidad slider.
 *Neumático graudación de altura.
 *Brazos regulables en altura.
 * Base nylon.
 *Ruedas en nylon.</t>
  </si>
  <si>
    <t xml:space="preserve">Silla </t>
  </si>
  <si>
    <t>*Silla Interlocutora herraje metálico tubo calibre 16,
terminados en pintura electroestática.
* Asiento en polipropileno módulo triplex con espuma
densido 30 y tapizado en tela paño.
*Espaldar en polipropileno.</t>
  </si>
  <si>
    <t xml:space="preserve">Silla de oficina ergonómica </t>
  </si>
  <si>
    <t>Asiento tapizado en malla, espaldar en malla con marco perimetral en polipropileno, sistema neumatico para el asiento, contacto permanente para el espadaldar, sistema basculante para el asiento base en nylon con rodachinas, apoya brazos graduable, apoya cabeza graduable</t>
  </si>
  <si>
    <t>Espaldar alto con marco perimetral
en nylon tapizado en malla de nylon, con
soporte lumbar regulable en altura (4cm).
Asiento en cascada inyectado (D60Kg/m³),
tapizado en paño, Plastic seat y
Slider para ajustar profundidad de asiento (6cm).
Mecanismo syncro con 3 posiciones de bloqueo.
Base Nylon, ruedas en goma 50mm. Brazos 3D,
con pad en poliuretano, regulable en altura,
profundidad (5,5cm) y ángulo. Certificación de
Ergonomía y Certificaciones BIFMA, ANSI</t>
  </si>
  <si>
    <t xml:space="preserve">Silla Universitaria </t>
  </si>
  <si>
    <t>Estructura metálica en tubo redondo de 7/8” cal 18, acabado en pintura electrostática en polvo color gris, portalibros en lamina cold rolled calibre 20, tapones antideslizantes en las 4 patas, soporte de brazo con doble tubo, asiento punta baja, espaldar curvo, y raqueta en tríplex de 12 mm lacado al natural. Sujetos a estructura con tornillería pasante galvanizada de cabeza plana. Según norma NTC 4734</t>
  </si>
  <si>
    <t>Silla tipo interlocutora con asiento y espaldar en polipropileno,
topes inferiores antideslizantes en polimero para proteccion de piso, bordes redondeados, estructura en tubo redondo CR
7/8 Cal. 18, recubrimiento en pintura
electrostatica. Espaldar perforado</t>
  </si>
  <si>
    <r>
      <t xml:space="preserve">Silla tipo interlocutora con asiento y espaldar en polipropileno, topes inferiores antideslizantes en polimero para proteccion de piso, bordes redondeados, estructura en tubo redondo </t>
    </r>
    <r>
      <rPr>
        <b/>
        <u/>
        <sz val="9"/>
        <color theme="1"/>
        <rFont val="Calibri"/>
        <family val="2"/>
        <scheme val="minor"/>
      </rPr>
      <t xml:space="preserve">min CR 5/8 </t>
    </r>
    <r>
      <rPr>
        <sz val="9"/>
        <color theme="1"/>
        <rFont val="Calibri"/>
        <family val="2"/>
        <scheme val="minor"/>
      </rPr>
      <t>Cal.18, recubrimiento en pintura electrostatica. Espaldar perforado</t>
    </r>
  </si>
  <si>
    <t xml:space="preserve">Espaldar alto, asientotapizado espuma inyectada, contacto permanente avanzado basculante (CPA) + 3 Palanca, soporte espaldar graduable Up-Down, base irlanda. </t>
  </si>
  <si>
    <t xml:space="preserve">VALOR TOTAL OFERTA </t>
  </si>
  <si>
    <t>Observaciones:</t>
  </si>
  <si>
    <t>NOMBRE Y NIT  EMPRESA:</t>
  </si>
  <si>
    <t>NOMBRE Y FIRMA REPRESENTANTE LEGAL</t>
  </si>
  <si>
    <t>CÉDULA REPRESENTANTE LEGAL</t>
  </si>
  <si>
    <t>FECHA:</t>
  </si>
  <si>
    <t xml:space="preserve">ANEXO 1 ITEM 1 MODIFICADO COMPRA DE SILLAS </t>
  </si>
  <si>
    <r>
      <t xml:space="preserve">Silla operativa espaldar alto, asiento y espaldar tapizado, mecanismo SY1B, </t>
    </r>
    <r>
      <rPr>
        <sz val="9"/>
        <rFont val="Calibri"/>
        <family val="2"/>
        <scheme val="minor"/>
      </rPr>
      <t>movimiento sincronizado de asiento y espaldar con 1 palanca y 1 posicion de bloqueo (ajuste de tension con perilla) o mecanismo Synchro de 2 palancas y 5 posiciones de bloqueo</t>
    </r>
    <r>
      <rPr>
        <sz val="9"/>
        <color theme="1"/>
        <rFont val="Calibri"/>
        <family val="2"/>
        <scheme val="minor"/>
      </rPr>
      <t xml:space="preserve"> Soporte espaldar graduable up-down. Base nylon irlanda. Tapizado en textil con espuma laminada densidad 26 gm/dm; Cubierta texturizada en polipropileno; soporte espaldar graduable up-down; Recorrido 9,5 cm; Ancho del espaldar.47 cm; Alto del espaldar 53,2 cm.
Tapizado sugerido en tela Amareto 100% poliéster FR (retardante de llama), asiento polipropileno; Espuma inyectada en poliuretano densidad 55-60gr/dm ; Cubierta texturizada en polipropileno; Ancho: 51,5 cm; Profundidad: 45 cm;
Tapizado sugerido en tela Amareto 100% poliéster FR (retardante de llama), resistencia a la abrasión </t>
    </r>
    <r>
      <rPr>
        <b/>
        <sz val="9"/>
        <color theme="1"/>
        <rFont val="Calibri"/>
        <family val="2"/>
        <scheme val="minor"/>
      </rPr>
      <t>(CON BRAZOS)</t>
    </r>
  </si>
  <si>
    <r>
      <t>Silla operativa espaldar alto, asiento y espaldar tapizado, mecanismo SY1B, movimiento sincronizado de asiento y espaldar con 1 palanca y 1 posicion de bloqueo (ajuste de tension con perilla</t>
    </r>
    <r>
      <rPr>
        <sz val="9"/>
        <rFont val="Calibri"/>
        <family val="2"/>
        <scheme val="minor"/>
      </rPr>
      <t>) o mecanismo Synchro de 2 palancas y 5 posiciones de bloqueo.</t>
    </r>
    <r>
      <rPr>
        <sz val="9"/>
        <color theme="1"/>
        <rFont val="Calibri"/>
        <family val="2"/>
        <scheme val="minor"/>
      </rPr>
      <t xml:space="preserve"> Soporte espaldar graduable up-down. Base nylon irlanda. Tapizado en textil con espuma laminada densidad 26 gm/dm; Cubierta texturizada en polipropileno; soporte espaldar graduable up-down; Recorrido 9,5 cm; Ancho del espaldar.47 cm; Alto del espaldar 53,2 cm.
Tapizado sugerido en tela Amareto 100% poliéster FR (retardante de llama), asiento polipropileno; Espuma inyectada en poliuretano densidad 55-60gr/dm ; Cubierta texturizada en polipropileno; Ancho: 51,5 cm; Profundidad: 45 cm;
Tapizado sugerido en tela Amareto 100% poliéster FR (retardante de llama), resistencia a la abrasión. </t>
    </r>
    <r>
      <rPr>
        <b/>
        <sz val="9"/>
        <color theme="1"/>
        <rFont val="Calibri"/>
        <family val="2"/>
        <scheme val="minor"/>
      </rPr>
      <t>(NO INCLUYE BRAZOS)</t>
    </r>
  </si>
  <si>
    <t xml:space="preserve">COMPARATIVO ECONOMICO </t>
  </si>
  <si>
    <t xml:space="preserve">SOLINOFF SAS </t>
  </si>
  <si>
    <t xml:space="preserve">IMAGEN </t>
  </si>
  <si>
    <r>
      <t xml:space="preserve">SILLA APRILE: Silla operativa espaldar alto, asiento y espaldar tapizado, mecanismo SY1B, </t>
    </r>
    <r>
      <rPr>
        <sz val="9"/>
        <rFont val="Calibri"/>
        <family val="2"/>
        <scheme val="minor"/>
      </rPr>
      <t>movimiento sincronizado de asiento y espaldar con 1 palanca y 1 posicion de bloqueo (ajuste de tension con perilla) o mecanismo Synchro de 2 palancas y 5 posiciones de bloqueo</t>
    </r>
    <r>
      <rPr>
        <sz val="9"/>
        <color theme="1"/>
        <rFont val="Calibri"/>
        <family val="2"/>
        <scheme val="minor"/>
      </rPr>
      <t xml:space="preserve"> Soporte espaldar graduable up-down. Base nylon irlanda. Tapizado en textil con espuma laminada densidad 26 gm/dm; Cubierta texturizada en polipropileno; soporte espaldar graduable up-down; Recorrido 9,5 cm; Ancho del espaldar.47 cm; Alto del espaldar 53,2 cm.
Tapizado sugerido en tela Amareto 100% poliéster FR (retardante de llama), asiento polipropileno; Espuma inyectada en poliuretano densidad 55-60gr/dm ; Cubierta texturizada en polipropileno; Ancho: 51,5 cm; Profundidad: 45 cm;
Tapizado sugerido en tela Amareto 100% poliéster FR (retardante de llama), resistencia a la abrasión </t>
    </r>
    <r>
      <rPr>
        <b/>
        <sz val="9"/>
        <color theme="1"/>
        <rFont val="Calibri"/>
        <family val="2"/>
        <scheme val="minor"/>
      </rPr>
      <t>(CON BRAZOS)</t>
    </r>
  </si>
  <si>
    <r>
      <t>SILLA APRILE: Silla operativa espaldar alto, asiento y espaldar tapizado, mecanismo SY1B, movimiento sincronizado de asiento y espaldar con 1 palanca y 1 posicion de bloqueo (ajuste de tension con perilla</t>
    </r>
    <r>
      <rPr>
        <sz val="9"/>
        <rFont val="Calibri"/>
        <family val="2"/>
        <scheme val="minor"/>
      </rPr>
      <t>) o mecanismo Synchro de 2 palancas y 5 posiciones de bloqueo.</t>
    </r>
    <r>
      <rPr>
        <sz val="9"/>
        <color theme="1"/>
        <rFont val="Calibri"/>
        <family val="2"/>
        <scheme val="minor"/>
      </rPr>
      <t xml:space="preserve"> Soporte espaldar graduable up-down. Base nylon irlanda. Tapizado en textil con espuma laminada densidad 26 gm/dm; Cubierta texturizada en polipropileno; soporte espaldar graduable up-down; Recorrido 9,5 cm; Ancho del espaldar.47 cm; Alto del espaldar 53,2 cm.
Tapizado sugerido en tela Amareto 100% poliéster FR (retardante de llama), asiento polipropileno; Espuma inyectada en poliuretano densidad 55-60gr/dm ; Cubierta texturizada en polipropileno; Ancho: 51,5 cm; Profundidad: 45 cm;
Tapizado sugerido en tela Amareto 100% poliéster FR (retardante de llama), resistencia a la abrasión. </t>
    </r>
    <r>
      <rPr>
        <b/>
        <sz val="9"/>
        <color theme="1"/>
        <rFont val="Calibri"/>
        <family val="2"/>
        <scheme val="minor"/>
      </rPr>
      <t>(NO INCLUYE BRAZOS)</t>
    </r>
  </si>
  <si>
    <t>SILLA NOHA: Espaldar alto en malla poliester,
asiento tapizado, espuma inyectada de alta
densidad (D60kg/m³), regulable en profundidad
(5cm) mediante slider. Mecanismo syncro con 4
bloqueos del espaldar y sistema anti-retorno.
Apoyo lumbar inyectado en poliuretano
regulable en altura (5cm) 5 posiciones. Brazos
en poliuretano regulables en altura, angulo y
profundidad. Base nylon 70 cm. Ruedas en
nylon 60 mm. Certificación internacional de
Ergonomía y Certificaciones BIFMA, ANSI 1030mm alto de la
silla sin cabecero, 675mm ancho total externo,
510mm profundidad asiento.</t>
  </si>
  <si>
    <t>SILLA TWIST: Silla directiva con cabecero: Espaldar
alto con marco perimetral en nylon,
tapizado en malla nylon/poliéster
negra, con soporte lumbar tapizado
regulable en altura, brazos estructura en
polipropileno, PAD en poliuretano, regulables
en altura. Asiento en cascada, en espuma
inyectada (D60kg/m), tapizado en paño
importado negro. Mecanismo Syncro con 3
Bloqueos + Slider para aumentar rango 4.5 cm
en profundidad de asiento. Base nylon negra
64cm, estructura en polipropileno negro, ruedas
nylon. Cabecero regulable en altura y ángulo.
Certificaciones BIFMA, ANSI. Medidas: 108 cm
alto de la silla sin cabecero, 66cm ancho total
externo, 65cm profundidad silla.</t>
  </si>
  <si>
    <t>SILLA NOVAISO: Silla tipo interlocutora con asiento y espaldar en polipropileno,topes inferiores antideslizantes en polimero para proteccion de piso, bordes redondeados, estructura en tubo redondo CR 7/8 Cal. 18, recubrimiento en pintura electrostatica, medidas en cm: Ancho:55 Alto:44 Profundo:53. Espaldar liso</t>
  </si>
  <si>
    <t>*SILLA WIWA: Silla presidente espaldar alto en malla con marco en polipropileno graduable en altura.
 *Soporte lumbar graduable.
 *Asiento tapizado en espuma laminada y paño.
 *Reclinación Syncro con 4 posiciones de bloqueo.
 *Asiento con graduación de profundidad slider.
 *Neumático graudación de altura.
 *Brazos regulables en altura.
 * Base nylon.
 *Ruedas en nylon.</t>
  </si>
  <si>
    <t>*SILLA LOGAN: Silla Interlocutora herraje metálico tubo calibre 16,
terminados en pintura electroestática.
* Asiento en polipropileno módulo triplex con espuma
densido 30 y tapizado en tela paño.
*Espaldar en polipropileno.</t>
  </si>
  <si>
    <t>SILLA MONK LIGHT: Asiento tapizado en malla, espaldar en malla con marco perimetral en polipropileno, sistema neumatico para el asiento, contacto permanente para el espadaldar, sistema basculante para el asiento base en nylon con rodachinas, apoya brazos graduable, apoya cabeza graduable</t>
  </si>
  <si>
    <t>SILLA THINK: Espaldar alto con marco perimetral
en nylon tapizado en malla de nylon, con
soporte lumbar regulable en altura (4cm).
Asiento en cascada inyectado (D60Kg/m³),
tapizado en paño, Plastic seat y
Slider para ajustar profundidad de asiento (6cm).
Mecanismo syncro con 3 posiciones de bloqueo.
Base Nylon, ruedas en goma 50mm. Brazos 3D,
con pad en poliuretano, regulable en altura,
profundidad (5,5cm) y ángulo. Certificación de
Ergonomía y Certificaciones BIFMA, ANSI</t>
  </si>
  <si>
    <t>SILLA UNIVERSITARIA: Estructura metálica en tubo redondo de 7/8” cal 18, acabado en pintura electrostática en polvo color gris, portalibros en lamina cold rolled calibre 20, tapones antideslizantes en las 4 patas, soporte de brazo con doble tubo, asiento punta baja, espaldar curvo, y raqueta en tríplex de 12 mm lacado al natural. Sujetos a estructura con tornillería pasante galvanizada de cabeza plana. Según norma NTC 4734</t>
  </si>
  <si>
    <r>
      <t xml:space="preserve">SILLA ZYLE: Silla tipo interlocutora con asiento y espaldar en polipropileno, topes inferiores antideslizantes en polimero para proteccion de piso, bordes redondeados, estructura en tubo redondo </t>
    </r>
    <r>
      <rPr>
        <b/>
        <u/>
        <sz val="9"/>
        <color theme="1"/>
        <rFont val="Calibri"/>
        <family val="2"/>
        <scheme val="minor"/>
      </rPr>
      <t xml:space="preserve">min CR 5/8 </t>
    </r>
    <r>
      <rPr>
        <sz val="9"/>
        <color theme="1"/>
        <rFont val="Calibri"/>
        <family val="2"/>
        <scheme val="minor"/>
      </rPr>
      <t>Cal.18, recubrimiento en pintura electrostatica. Espaldar perforado</t>
    </r>
  </si>
  <si>
    <t xml:space="preserve">SILLA ESTELA: Espaldar alto, asientotapizado espuma inyectada, contacto permanente avanzado basculante (CPA) + 3 Palanca, soporte espaldar graduable Up-Down, base irlanda. </t>
  </si>
  <si>
    <t xml:space="preserve">30 DIAS </t>
  </si>
  <si>
    <t xml:space="preserve">3 AÑOS </t>
  </si>
  <si>
    <t xml:space="preserve">5 AÑOS </t>
  </si>
  <si>
    <t>45 DIAS</t>
  </si>
  <si>
    <t xml:space="preserve">MUMA </t>
  </si>
  <si>
    <t>SOLINOFF</t>
  </si>
  <si>
    <t>MUMA S.A.S.</t>
  </si>
  <si>
    <t xml:space="preserve">SILLA NOVA CON BRAZOS  Silla giratoria con mecanismo syncro con bloqueo en tres posiciones y
mecanismo para regulación de la profundidad del asiento integrado Espaldar: en malla poliester
Apoyabrazos: 3D que regula altura, ancho y profundidad con pad en poliuretano Asiento: espuma de poliuretano inyectada
Soporte lumbar: tapizado, regulable en altura
Cabecero : tapizado, graduable en altura con giro
Base: nylon Rodachinas: nylon
</t>
  </si>
  <si>
    <t>SILLA INTERLOCUTORA NOVAISO asiento y espaldar en polipropileno estructura en tubo redondo CR 7/8 Cal. 18, recubrimiento en pintura electrostatica, ,topes inferiores antideslizantes.</t>
  </si>
  <si>
    <t xml:space="preserve">SILLA MOVIE SEMITAPIZADA Carcasa plástica: Polipropileno Estructura: Tuberia CR cal 16
Recubrimiento: Pintura electrostática
Tapón espaldar: Polipropileno
Botas: Polipropileno inyectado
Apilable: 5 unidades
Asiento: Espuma laminada densidad 30, respectivamente.tapizado en tela paño.
</t>
  </si>
  <si>
    <t>SILLA FRODO ALTA V2 SIN  BRAZOS  Silla giratoria con mecanismo de contacto permanente,
reclinación del espaldar por palanca, regulación de altura del espaldar por perilla Espaldar alto: espuma en poliuretano laminado densidad 30
Espaldar interno: polipropileno inyectado
Apoyabrazos: graduable en altura, 4D regulables en altura, profundidad, giro y ancho Asiento: espuma en poliuretano inyectado densidad 60 tapizado asiento en tela  amareto. Asiento interno: madera contrachapada  Base: inyectada en Nylon Rodachinas: nylon Cilindro: a gas.</t>
  </si>
  <si>
    <t xml:space="preserve">5 dias </t>
  </si>
  <si>
    <t>3 años contra defectos de fabricación
1 año en textiles, cilindros a gas y base nylon
6 meses en rodachinas y pad de brazo (no aplica golpes)</t>
  </si>
  <si>
    <t>5 años contra defectos de fabricación
1 año en textiles, cilindros a gas y base nylon
6 meses en rodachinas y pad de brazo (no aplica golpes)</t>
  </si>
  <si>
    <t xml:space="preserve">12  dias </t>
  </si>
  <si>
    <t>Tienen un (1) año de garantía contra defectos de fabricación o se traslada la garantía del proveedor, la cual estará establecida en la cotización. 6 meses accesorios (sujetos a la garantía del proveedor)</t>
  </si>
  <si>
    <t>3 años en estructura por defectos de fabricación
2 años para asiento plástico, textiles, superficie laminado alta presión (cuando aplique) y pintura (no aplica para desgaste normal) 1 año en mecanismos abatibles (cuando aplica)
6 meses en rodachinas y componentes o accesorios</t>
  </si>
  <si>
    <t xml:space="preserve">METALES Y CONCEPTOS </t>
  </si>
  <si>
    <t>Silla operativa espaldar alto, asiento y espaldar tapizado, mecanismo SY1B, movimiento sincronizado de asiento y espaldar con 1 palanca y 1 posicion de bloqueo (ajuste de tension con perilla) o mecanismo Synchro de 2 palancas y 5 posiciones de bloqueo Soporte espaldar graduable up-down. Base nylon irlanda. Tapizado en textil con espuma laminada densidad 26 gm/dm; Cubierta texturizada en polipropileno; soporte espaldar graduable up-down; Recorrido 9,5 cm; Ancho del espaldar.47 cm; Alto del espaldar 53,2 cm.
Tapizado sugerido en tela Amareto 100% poliéster FR (retardante de llama), asiento polipropileno; Espuma inyectada en poliuretano densidad 55-60gr/dm ; Cubierta texturizada en polipropileno; Ancho: 51,5 cm; Profundidad: 45 cm;
Tapizado sugerido en tela Amareto 100% poliéster FR (retardante de llama), resistencia a la abrasión (CON BRAZOS)</t>
  </si>
  <si>
    <t>Silla tipo interlocutora con asiento y espaldar en polipropileno, topes inferiores antideslizantes en polimero para proteccion de piso, bordes redondeados, estructura en tubo redondo min CR 5/8 Cal.18, recubrimiento en pintura electrostatica. Espaldar perforado</t>
  </si>
  <si>
    <t>METALCON</t>
  </si>
  <si>
    <t>30 DIAS</t>
  </si>
  <si>
    <t>5 AÑOS</t>
  </si>
  <si>
    <t xml:space="preserve">BASA DISEÑO SAS </t>
  </si>
  <si>
    <t xml:space="preserve">BASA </t>
  </si>
  <si>
    <t>Silla operativa espaldar alto, asiento y espaldar tapizado, mecanismo SY1B, movimiento sincronizado de asiento y espaldar con 1 palanca y 1 posicion de bloqueo (ajuste de tension con perilla) o mecanismo Synchro de 2 palancas y 5 posiciones de bloqueo Soporte espaldar graduable up-down. Base nylon irlanda. Tapizado en textil con espuma laminada densidad 26 gm/dm; Cubierta texturizada en polipropileno; soporte espaldar graduable up-down; Recorrido 9,5 cm; Ancho del espaldar.47 cm; Alto del espaldar 53,2 cm.Tapizado sugerido en tela Amareto 100% poliéster FR (retardante de llama), asiento polipropileno; Espuma inyectada en poliuretano densidad 55-60gr/dm ; Cubierta texturizada en polipropileno; Ancho: 51,5 cm; Profundidad: 45 cm;Tapizado sugerido en tela Amareto 100% poliéster FR (retardante de llama), resistencia a la abrasión (CON BRAZOS)</t>
  </si>
  <si>
    <t>Silla operativa espaldar alto, asiento y espaldar tapizado, mecanismo SY1B, movimiento sincronizado de asiento y espaldar con 1 palanca y 1 posicion de bloqueo (ajuste de tension con perilla) o mecanismo Synchro de 2 palancas y 5 posiciones de bloqueo. Soporte espaldar graduable up-down. Base nylon irlanda. Tapizado en textil con espuma laminada densidad 26 gm/dm; Cubierta texturizada en polipropileno; soporte espaldar graduable up-down; Recorrido 9,5 cm; Ancho del espaldar.47 cm; Alto del espaldar 53,2 cm.Tapizado sugerido en tela Amareto 100% poliéster FR (retardante de llama), asiento polipropileno; Espuma inyectada en poliuretano densidad 55-60gr/dm ; Cubierta texturizada en polipropileno; Ancho: 51,5 cm; Profundidad: 45 cm;Tapizado sugerido en tela Amareto 100% poliéster FR (retardante de llama), resistencia a la abrasión. (NO INCLUYE BRAZOS)</t>
  </si>
  <si>
    <t>Espaldar alto en malla poliester,asiento tapizado, espuma inyectada de altadensidad (D60kg/m³), regulable en profundidad(5cm) mediante slider. Mecanismo syncro con 4bloqueos del espaldar y sistema anti-retorno.Apoyo lumbar inyectado en poliuretanoregulable en altura (5cm) 5 posiciones. Brazosen poliuretano regulables en altura, angulo yprofundidad. Base nylon 70 cm. Ruedas ennylon 60 mm. Certificación internacional deErgonomía y Certificaciones BIFMA, ANSI 1030mm alto de lasilla sin cabecero, 675mm ancho total externo,510mm profundidad asiento.</t>
  </si>
  <si>
    <t>Silla directiva con cabecero: Espaldar alto con marco perimetral en nylon,tapizado en malla nylon/poliéster negra, con soporte lumbar tapizadoregulable en altura, brazos estructura en polipropileno, PAD en poliuretano, regulables en altura. Asiento en cascada, en espuma inyectada (D60kg/m), tapizado en paño importado negro. Mecanismo Syncro con 3 Bloqueos + Slider para aumentar rango 4.5 cm en profundidad de asiento. Base nylon negra 64cm, estructura en polipropileno negro, ruedas nylon. Cabecero regulable en altura y ángulo. Certificaciones BIFMA, ANSI. Medidas: 108 cm alto de la silla sin cabecero, 66cm ancho total externo, 65cm profundidad silla.</t>
  </si>
  <si>
    <t>*Silla Interlocutora herraje metálico tubo calibre 16,terminados en pintura electroestática.* Asiento en polipropileno módulo triplex con espumadensido 30 y tapizado en tela paño.*Espaldar en polipropileno.</t>
  </si>
  <si>
    <t>Silla tipo interlocutora con asiento y espaldar en polipropileno,topes inferiores antideslizantes en polimero para proteccion de piso, bordes redondeados, estructura en tubo redondo CR7/8 Cal. 18, recubrimiento en pinturaelectrostatica. Espaldar perforado</t>
  </si>
  <si>
    <t>Espaldar alto, asientotapizado espuma inyectada, contacto permanente avanzado basculante (CPA) + 3 Palanca, soporte espaldar graduable Up-Down, base irlanda.</t>
  </si>
  <si>
    <t>45 dias</t>
  </si>
  <si>
    <t>18 meses</t>
  </si>
  <si>
    <t xml:space="preserve">PRESUPUESTO DISPONIBLE </t>
  </si>
  <si>
    <t xml:space="preserve">DIFERENCIA </t>
  </si>
  <si>
    <t xml:space="preserve">MEJOR PRECIO </t>
  </si>
  <si>
    <t xml:space="preserve">MINIMO VALOR TOTAL IVA INCLUIDO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</si>
</sst>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4" formatCode="_-&quot;$&quot;\ * #,##0.00_-;\-&quot;$&quot;\ * #,##0.00_-;_-&quot;$&quot;\ * &quot;-&quot;??_-;_-@_-"/>
    <numFmt numFmtId="164" formatCode="_-&quot;$&quot;\ * #,##0_-;\-&quot;$&quot;\ * #,##0_-;_-&quot;$&quot;\ * &quot;-&quot;??_-;_-@_-"/>
  </numFmts>
  <fonts count="16" x14ac:knownFonts="1">
    <font>
      <sz val="11"/>
      <color theme="1"/>
      <name val="Calibri"/>
      <family val="2"/>
      <scheme val="minor"/>
    </font>
    <font>
      <sz val="11"/>
      <color theme="1"/>
      <name val="Calibri"/>
      <family val="2"/>
      <scheme val="minor"/>
    </font>
    <font>
      <b/>
      <sz val="9"/>
      <name val="Calibri"/>
      <family val="2"/>
      <scheme val="minor"/>
    </font>
    <font>
      <sz val="9"/>
      <name val="Calibri"/>
      <family val="2"/>
    </font>
    <font>
      <sz val="9"/>
      <name val="Calibri"/>
      <family val="2"/>
      <scheme val="minor"/>
    </font>
    <font>
      <sz val="11"/>
      <color indexed="8"/>
      <name val="Calibri"/>
      <family val="2"/>
      <charset val="1"/>
    </font>
    <font>
      <b/>
      <sz val="9"/>
      <name val="Arial"/>
      <family val="2"/>
      <charset val="1"/>
    </font>
    <font>
      <b/>
      <sz val="9"/>
      <name val="Arial"/>
      <family val="2"/>
    </font>
    <font>
      <sz val="9"/>
      <color theme="1"/>
      <name val="Calibri"/>
      <family val="2"/>
      <scheme val="minor"/>
    </font>
    <font>
      <b/>
      <sz val="9"/>
      <color theme="1"/>
      <name val="Calibri"/>
      <family val="2"/>
      <scheme val="minor"/>
    </font>
    <font>
      <b/>
      <u/>
      <sz val="9"/>
      <color theme="1"/>
      <name val="Calibri"/>
      <family val="2"/>
      <scheme val="minor"/>
    </font>
    <font>
      <b/>
      <i/>
      <sz val="9"/>
      <name val="Calibri"/>
      <family val="2"/>
      <scheme val="minor"/>
    </font>
    <font>
      <sz val="9"/>
      <color theme="0"/>
      <name val="Calibri"/>
      <family val="2"/>
    </font>
    <font>
      <sz val="9"/>
      <color rgb="FFFF0000"/>
      <name val="Calibri"/>
      <family val="2"/>
      <scheme val="minor"/>
    </font>
    <font>
      <b/>
      <sz val="9"/>
      <name val="Calibri"/>
      <family val="2"/>
    </font>
    <font>
      <sz val="9"/>
      <color theme="1"/>
      <name val="Calibri"/>
      <family val="2"/>
    </font>
  </fonts>
  <fills count="10">
    <fill>
      <patternFill patternType="none"/>
    </fill>
    <fill>
      <patternFill patternType="gray125"/>
    </fill>
    <fill>
      <patternFill patternType="solid">
        <fgColor theme="0"/>
        <bgColor indexed="64"/>
      </patternFill>
    </fill>
    <fill>
      <patternFill patternType="solid">
        <fgColor theme="0"/>
        <bgColor theme="4" tint="0.79998168889431442"/>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5" fillId="0" borderId="0"/>
  </cellStyleXfs>
  <cellXfs count="112">
    <xf numFmtId="0" fontId="0" fillId="0" borderId="0" xfId="0"/>
    <xf numFmtId="0" fontId="3" fillId="0" borderId="0" xfId="0" applyFont="1"/>
    <xf numFmtId="0" fontId="2" fillId="2" borderId="0" xfId="0" applyFont="1" applyFill="1" applyAlignment="1" applyProtection="1">
      <alignment horizontal="center"/>
      <protection locked="0"/>
    </xf>
    <xf numFmtId="0" fontId="4" fillId="2" borderId="0" xfId="0" applyFont="1" applyFill="1" applyProtection="1">
      <protection locked="0"/>
    </xf>
    <xf numFmtId="0" fontId="4" fillId="2" borderId="0" xfId="0" applyFont="1" applyFill="1" applyAlignment="1" applyProtection="1">
      <alignment horizontal="center" vertical="center"/>
      <protection locked="0"/>
    </xf>
    <xf numFmtId="0" fontId="4" fillId="2" borderId="0" xfId="0" applyFont="1" applyFill="1" applyAlignment="1" applyProtection="1">
      <alignment horizontal="left"/>
      <protection locked="0"/>
    </xf>
    <xf numFmtId="0" fontId="2"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3" fontId="4" fillId="0" borderId="1" xfId="0" applyNumberFormat="1" applyFont="1" applyBorder="1" applyAlignment="1" applyProtection="1">
      <alignment horizontal="center" vertical="center" wrapText="1"/>
      <protection locked="0"/>
    </xf>
    <xf numFmtId="44" fontId="4" fillId="0" borderId="1" xfId="1" applyFont="1" applyBorder="1" applyAlignment="1" applyProtection="1">
      <alignment horizontal="center" vertical="center" wrapText="1"/>
      <protection locked="0"/>
    </xf>
    <xf numFmtId="9" fontId="4" fillId="0" borderId="1" xfId="3" applyFont="1" applyBorder="1" applyAlignment="1" applyProtection="1">
      <alignment horizontal="center" vertical="center" wrapText="1"/>
      <protection locked="0"/>
    </xf>
    <xf numFmtId="0" fontId="3" fillId="0" borderId="1" xfId="0" applyFont="1" applyBorder="1"/>
    <xf numFmtId="0" fontId="4" fillId="0" borderId="1" xfId="0" applyFont="1" applyBorder="1" applyAlignment="1">
      <alignment horizontal="center" vertical="center" wrapText="1"/>
    </xf>
    <xf numFmtId="9" fontId="4" fillId="0" borderId="1" xfId="3" applyFont="1" applyFill="1" applyBorder="1" applyAlignment="1" applyProtection="1">
      <alignment horizontal="center" vertical="center" wrapText="1"/>
      <protection locked="0"/>
    </xf>
    <xf numFmtId="44" fontId="4" fillId="0" borderId="1" xfId="1" applyFont="1" applyFill="1" applyBorder="1" applyAlignment="1" applyProtection="1">
      <alignment horizontal="center" vertical="center" wrapText="1"/>
      <protection locked="0"/>
    </xf>
    <xf numFmtId="0" fontId="4" fillId="0" borderId="4" xfId="0" applyFont="1" applyBorder="1" applyAlignment="1">
      <alignment horizontal="center" vertical="center" wrapText="1"/>
    </xf>
    <xf numFmtId="0" fontId="8" fillId="0" borderId="4" xfId="0" applyFont="1" applyBorder="1" applyAlignment="1">
      <alignment horizontal="center" vertical="center" wrapText="1"/>
    </xf>
    <xf numFmtId="3" fontId="4" fillId="0" borderId="4" xfId="0" applyNumberFormat="1" applyFont="1" applyBorder="1" applyAlignment="1" applyProtection="1">
      <alignment horizontal="center" vertical="center" wrapText="1"/>
      <protection locked="0"/>
    </xf>
    <xf numFmtId="9" fontId="4" fillId="0" borderId="4" xfId="3" applyFont="1" applyFill="1" applyBorder="1" applyAlignment="1" applyProtection="1">
      <alignment horizontal="center" vertical="center" wrapText="1"/>
      <protection locked="0"/>
    </xf>
    <xf numFmtId="0" fontId="3" fillId="0" borderId="1" xfId="0" applyFont="1" applyBorder="1" applyAlignment="1">
      <alignment vertical="center"/>
    </xf>
    <xf numFmtId="0" fontId="3" fillId="0" borderId="0" xfId="0" applyFont="1" applyAlignment="1">
      <alignment vertical="center"/>
    </xf>
    <xf numFmtId="0" fontId="2" fillId="0" borderId="0" xfId="0" applyFont="1" applyAlignment="1">
      <alignment horizontal="center" vertical="center"/>
    </xf>
    <xf numFmtId="42" fontId="2" fillId="0" borderId="0" xfId="2" applyFont="1" applyBorder="1" applyAlignment="1">
      <alignment vertical="center"/>
    </xf>
    <xf numFmtId="0" fontId="4" fillId="0" borderId="0" xfId="0" applyFont="1" applyAlignment="1">
      <alignment horizontal="left" wrapText="1"/>
    </xf>
    <xf numFmtId="0" fontId="4" fillId="0" borderId="0" xfId="0" applyFont="1" applyAlignment="1">
      <alignment horizontal="center" vertical="center" wrapText="1"/>
    </xf>
    <xf numFmtId="0" fontId="4" fillId="0" borderId="0" xfId="0" applyFont="1"/>
    <xf numFmtId="0" fontId="4" fillId="0" borderId="0" xfId="0" applyFont="1" applyAlignment="1">
      <alignment horizontal="center" vertical="center"/>
    </xf>
    <xf numFmtId="0" fontId="4" fillId="0" borderId="0" xfId="0" applyFont="1" applyAlignment="1">
      <alignment horizontal="left"/>
    </xf>
    <xf numFmtId="0" fontId="2" fillId="0" borderId="0" xfId="0" applyFont="1" applyAlignment="1" applyProtection="1">
      <alignment horizontal="center" vertical="center" wrapText="1"/>
      <protection locked="0"/>
    </xf>
    <xf numFmtId="0" fontId="4" fillId="0" borderId="5" xfId="0" applyFont="1" applyBorder="1" applyAlignment="1" applyProtection="1">
      <alignment horizontal="left"/>
      <protection locked="0"/>
    </xf>
    <xf numFmtId="0" fontId="4" fillId="0" borderId="0" xfId="0" applyFont="1" applyAlignment="1" applyProtection="1">
      <alignment horizontal="left"/>
      <protection locked="0"/>
    </xf>
    <xf numFmtId="0" fontId="4" fillId="0" borderId="2" xfId="0" applyFont="1" applyBorder="1" applyAlignment="1" applyProtection="1">
      <alignment horizontal="left"/>
      <protection locked="0"/>
    </xf>
    <xf numFmtId="0" fontId="2" fillId="0" borderId="0" xfId="0" applyFont="1" applyAlignment="1" applyProtection="1">
      <alignment horizontal="center" vertical="center"/>
      <protection locked="0"/>
    </xf>
    <xf numFmtId="0" fontId="11" fillId="0" borderId="2" xfId="0" applyFont="1" applyBorder="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9" fontId="12" fillId="0" borderId="0" xfId="3" applyFont="1" applyAlignment="1"/>
    <xf numFmtId="0" fontId="3" fillId="0" borderId="0" xfId="0" applyFont="1" applyAlignment="1">
      <alignment horizontal="center" vertical="center"/>
    </xf>
    <xf numFmtId="0" fontId="3" fillId="0" borderId="0" xfId="0" applyFont="1" applyAlignment="1">
      <alignment horizontal="left"/>
    </xf>
    <xf numFmtId="0" fontId="4" fillId="0" borderId="0" xfId="0" applyFont="1" applyAlignment="1">
      <alignment horizontal="left" wrapText="1"/>
    </xf>
    <xf numFmtId="0" fontId="2" fillId="2" borderId="0" xfId="0" applyFont="1" applyFill="1" applyAlignment="1" applyProtection="1">
      <alignment horizontal="center"/>
      <protection locked="0"/>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3" fontId="2" fillId="4" borderId="1" xfId="0" applyNumberFormat="1" applyFont="1" applyFill="1" applyBorder="1" applyAlignment="1" applyProtection="1">
      <alignment horizontal="center" vertical="center" wrapText="1"/>
      <protection locked="0"/>
    </xf>
    <xf numFmtId="3" fontId="6" fillId="4" borderId="1" xfId="4" applyNumberFormat="1" applyFont="1" applyFill="1" applyBorder="1" applyAlignment="1">
      <alignment horizontal="center" vertical="center" wrapText="1"/>
    </xf>
    <xf numFmtId="3" fontId="7" fillId="4" borderId="1" xfId="4" applyNumberFormat="1" applyFont="1" applyFill="1" applyBorder="1" applyAlignment="1">
      <alignment horizontal="center" vertical="center" wrapText="1"/>
    </xf>
    <xf numFmtId="0" fontId="2" fillId="0" borderId="6" xfId="0" applyFont="1" applyBorder="1" applyAlignment="1">
      <alignment vertical="center"/>
    </xf>
    <xf numFmtId="42" fontId="2" fillId="4" borderId="4" xfId="2" applyFont="1" applyFill="1" applyBorder="1" applyAlignment="1">
      <alignment vertical="center"/>
    </xf>
    <xf numFmtId="0" fontId="3" fillId="4" borderId="1" xfId="0" applyFont="1" applyFill="1" applyBorder="1" applyAlignment="1">
      <alignment vertical="center"/>
    </xf>
    <xf numFmtId="0" fontId="2" fillId="0" borderId="1" xfId="0" applyFont="1" applyBorder="1" applyAlignment="1">
      <alignment vertical="center"/>
    </xf>
    <xf numFmtId="0" fontId="2"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3" fontId="2" fillId="5" borderId="1" xfId="0" applyNumberFormat="1" applyFont="1" applyFill="1" applyBorder="1" applyAlignment="1" applyProtection="1">
      <alignment horizontal="center" vertical="center" wrapText="1"/>
      <protection locked="0"/>
    </xf>
    <xf numFmtId="3" fontId="6" fillId="5" borderId="1" xfId="4" applyNumberFormat="1" applyFont="1" applyFill="1" applyBorder="1" applyAlignment="1">
      <alignment horizontal="center" vertical="center" wrapText="1"/>
    </xf>
    <xf numFmtId="3" fontId="7" fillId="5" borderId="1" xfId="4"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3" fontId="2" fillId="6" borderId="1" xfId="0" applyNumberFormat="1" applyFont="1" applyFill="1" applyBorder="1" applyAlignment="1" applyProtection="1">
      <alignment horizontal="center" vertical="center" wrapText="1"/>
      <protection locked="0"/>
    </xf>
    <xf numFmtId="3" fontId="6" fillId="6" borderId="1" xfId="4" applyNumberFormat="1" applyFont="1" applyFill="1" applyBorder="1" applyAlignment="1">
      <alignment horizontal="center" vertical="center" wrapText="1"/>
    </xf>
    <xf numFmtId="3" fontId="7" fillId="6" borderId="1" xfId="4" applyNumberFormat="1" applyFont="1" applyFill="1" applyBorder="1" applyAlignment="1">
      <alignment horizontal="center" vertical="center" wrapText="1"/>
    </xf>
    <xf numFmtId="42" fontId="2" fillId="7" borderId="4" xfId="2" applyFont="1" applyFill="1" applyBorder="1" applyAlignment="1">
      <alignment vertical="center"/>
    </xf>
    <xf numFmtId="0" fontId="3" fillId="7" borderId="1" xfId="0" applyFont="1" applyFill="1" applyBorder="1" applyAlignment="1">
      <alignment vertical="center"/>
    </xf>
    <xf numFmtId="0" fontId="4" fillId="0" borderId="0" xfId="0" applyFont="1" applyBorder="1" applyAlignment="1" applyProtection="1">
      <alignment horizontal="left"/>
      <protection locked="0"/>
    </xf>
    <xf numFmtId="0" fontId="11" fillId="0" borderId="0" xfId="0" applyFont="1" applyBorder="1" applyAlignment="1" applyProtection="1">
      <alignment horizontal="left" vertical="center" wrapText="1"/>
      <protection locked="0"/>
    </xf>
    <xf numFmtId="0" fontId="4"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3" fontId="4" fillId="2" borderId="1" xfId="0" applyNumberFormat="1" applyFont="1" applyFill="1" applyBorder="1" applyAlignment="1" applyProtection="1">
      <alignment horizontal="center" vertical="center" wrapText="1"/>
      <protection locked="0"/>
    </xf>
    <xf numFmtId="3" fontId="4" fillId="2" borderId="4" xfId="0" applyNumberFormat="1" applyFont="1" applyFill="1" applyBorder="1" applyAlignment="1" applyProtection="1">
      <alignment horizontal="center" vertical="center" wrapText="1"/>
      <protection locked="0"/>
    </xf>
    <xf numFmtId="164" fontId="4" fillId="2" borderId="1" xfId="1" applyNumberFormat="1" applyFont="1" applyFill="1" applyBorder="1" applyAlignment="1" applyProtection="1">
      <alignment horizontal="center" vertical="center" wrapText="1"/>
      <protection locked="0"/>
    </xf>
    <xf numFmtId="164" fontId="8" fillId="2" borderId="1" xfId="1" applyNumberFormat="1" applyFont="1" applyFill="1" applyBorder="1" applyAlignment="1" applyProtection="1">
      <alignment horizontal="center" vertical="center" wrapText="1"/>
      <protection locked="0"/>
    </xf>
    <xf numFmtId="164" fontId="13" fillId="2" borderId="1" xfId="1" applyNumberFormat="1" applyFont="1" applyFill="1" applyBorder="1" applyAlignment="1" applyProtection="1">
      <alignment horizontal="center" vertical="center" wrapText="1"/>
      <protection locked="0"/>
    </xf>
    <xf numFmtId="9" fontId="4" fillId="2" borderId="1" xfId="3" applyFont="1" applyFill="1" applyBorder="1" applyAlignment="1" applyProtection="1">
      <alignment horizontal="center" vertical="center" wrapText="1"/>
      <protection locked="0"/>
    </xf>
    <xf numFmtId="164" fontId="4" fillId="2" borderId="1" xfId="3" applyNumberFormat="1" applyFont="1" applyFill="1" applyBorder="1" applyAlignment="1" applyProtection="1">
      <alignment horizontal="center" vertical="center" wrapText="1"/>
      <protection locked="0"/>
    </xf>
    <xf numFmtId="9" fontId="4" fillId="2" borderId="4" xfId="3" applyFont="1" applyFill="1" applyBorder="1" applyAlignment="1" applyProtection="1">
      <alignment horizontal="center" vertical="center" wrapText="1"/>
      <protection locked="0"/>
    </xf>
    <xf numFmtId="3" fontId="4" fillId="2" borderId="3" xfId="0" applyNumberFormat="1" applyFont="1" applyFill="1" applyBorder="1" applyAlignment="1" applyProtection="1">
      <alignment horizontal="center" vertical="center" wrapText="1"/>
      <protection locked="0"/>
    </xf>
    <xf numFmtId="0" fontId="14"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3" fontId="2" fillId="9" borderId="1" xfId="0" applyNumberFormat="1" applyFont="1" applyFill="1" applyBorder="1" applyAlignment="1" applyProtection="1">
      <alignment horizontal="center" vertical="center" wrapText="1"/>
      <protection locked="0"/>
    </xf>
    <xf numFmtId="3" fontId="6" fillId="9" borderId="1" xfId="4" applyNumberFormat="1" applyFont="1" applyFill="1" applyBorder="1" applyAlignment="1">
      <alignment horizontal="center" vertical="center" wrapText="1"/>
    </xf>
    <xf numFmtId="3" fontId="7" fillId="9" borderId="1" xfId="4" applyNumberFormat="1" applyFont="1" applyFill="1" applyBorder="1" applyAlignment="1">
      <alignment horizontal="center" vertical="center" wrapText="1"/>
    </xf>
    <xf numFmtId="42" fontId="2" fillId="9" borderId="4" xfId="2" applyFont="1" applyFill="1" applyBorder="1" applyAlignment="1">
      <alignment vertical="center"/>
    </xf>
    <xf numFmtId="0" fontId="3" fillId="9" borderId="1" xfId="0" applyFont="1" applyFill="1" applyBorder="1" applyAlignment="1">
      <alignment vertical="center"/>
    </xf>
    <xf numFmtId="164" fontId="15" fillId="0" borderId="1" xfId="1" applyNumberFormat="1" applyFont="1" applyBorder="1" applyAlignment="1">
      <alignment vertical="center"/>
    </xf>
    <xf numFmtId="164" fontId="3" fillId="0" borderId="1" xfId="0" applyNumberFormat="1" applyFont="1" applyBorder="1" applyAlignment="1">
      <alignment vertical="center"/>
    </xf>
    <xf numFmtId="0" fontId="3" fillId="0" borderId="1" xfId="0" applyFont="1" applyBorder="1" applyAlignment="1">
      <alignment horizontal="center" vertical="center"/>
    </xf>
    <xf numFmtId="164" fontId="3" fillId="0" borderId="1" xfId="0" applyNumberFormat="1" applyFont="1" applyFill="1" applyBorder="1" applyAlignment="1">
      <alignment vertical="center"/>
    </xf>
    <xf numFmtId="164" fontId="15" fillId="0" borderId="1" xfId="1" applyNumberFormat="1" applyFont="1" applyFill="1" applyBorder="1" applyAlignment="1">
      <alignment vertical="center"/>
    </xf>
    <xf numFmtId="164" fontId="14" fillId="0" borderId="0" xfId="0" applyNumberFormat="1" applyFont="1" applyAlignment="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3" fontId="4" fillId="0" borderId="1" xfId="0" applyNumberFormat="1" applyFont="1" applyFill="1" applyBorder="1" applyAlignment="1" applyProtection="1">
      <alignment horizontal="center" vertical="center" wrapText="1"/>
      <protection locked="0"/>
    </xf>
    <xf numFmtId="0" fontId="4" fillId="0" borderId="0" xfId="0" applyFont="1" applyAlignment="1">
      <alignment horizontal="left" wrapText="1"/>
    </xf>
    <xf numFmtId="0" fontId="2" fillId="0" borderId="1" xfId="0" applyFont="1" applyBorder="1" applyAlignment="1">
      <alignment horizontal="left" vertical="top" wrapText="1"/>
    </xf>
    <xf numFmtId="0" fontId="2" fillId="2" borderId="0" xfId="0" applyFont="1" applyFill="1" applyAlignment="1" applyProtection="1">
      <alignment horizontal="center"/>
      <protection locked="0"/>
    </xf>
    <xf numFmtId="0" fontId="2" fillId="2" borderId="0" xfId="0" applyFont="1" applyFill="1" applyAlignment="1" applyProtection="1">
      <alignment horizontal="center" wrapText="1"/>
      <protection locked="0"/>
    </xf>
    <xf numFmtId="0" fontId="2" fillId="0" borderId="0" xfId="0" applyFont="1" applyAlignment="1" applyProtection="1">
      <alignment horizontal="center"/>
      <protection locked="0"/>
    </xf>
    <xf numFmtId="0" fontId="2" fillId="4" borderId="1" xfId="0" applyFont="1" applyFill="1" applyBorder="1" applyAlignment="1" applyProtection="1">
      <alignment horizontal="center"/>
      <protection locked="0"/>
    </xf>
    <xf numFmtId="0" fontId="2" fillId="4" borderId="6"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5" borderId="1" xfId="0" applyFont="1" applyFill="1" applyBorder="1" applyAlignment="1" applyProtection="1">
      <alignment horizontal="center"/>
      <protection locked="0"/>
    </xf>
    <xf numFmtId="0" fontId="2" fillId="6" borderId="1" xfId="0" applyFont="1" applyFill="1" applyBorder="1" applyAlignment="1" applyProtection="1">
      <alignment horizontal="center"/>
      <protection locked="0"/>
    </xf>
    <xf numFmtId="0" fontId="2" fillId="7" borderId="6"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7" xfId="0" applyFont="1" applyFill="1" applyBorder="1" applyAlignment="1">
      <alignment horizontal="center" vertical="center"/>
    </xf>
    <xf numFmtId="0" fontId="2" fillId="9" borderId="1" xfId="0" applyFont="1" applyFill="1" applyBorder="1" applyAlignment="1" applyProtection="1">
      <alignment horizontal="center"/>
      <protection locked="0"/>
    </xf>
    <xf numFmtId="0" fontId="2" fillId="9" borderId="6" xfId="0" applyFont="1" applyFill="1" applyBorder="1" applyAlignment="1">
      <alignment horizontal="center" vertical="center"/>
    </xf>
    <xf numFmtId="0" fontId="2" fillId="9" borderId="2" xfId="0" applyFont="1" applyFill="1" applyBorder="1" applyAlignment="1">
      <alignment horizontal="center" vertical="center"/>
    </xf>
    <xf numFmtId="0" fontId="2" fillId="9" borderId="7" xfId="0" applyFont="1" applyFill="1" applyBorder="1" applyAlignment="1">
      <alignment horizontal="center" vertical="center"/>
    </xf>
  </cellXfs>
  <cellStyles count="5">
    <cellStyle name="Excel Built-in Normal" xfId="4" xr:uid="{00000000-0005-0000-0000-000000000000}"/>
    <cellStyle name="Moneda" xfId="1" builtinId="4"/>
    <cellStyle name="Moneda [0]" xfId="2" builtinId="7"/>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3</xdr:col>
      <xdr:colOff>211547</xdr:colOff>
      <xdr:row>9</xdr:row>
      <xdr:rowOff>290602</xdr:rowOff>
    </xdr:from>
    <xdr:ext cx="1257561" cy="1642528"/>
    <xdr:pic>
      <xdr:nvPicPr>
        <xdr:cNvPr id="81" name="Imagen 80">
          <a:extLst>
            <a:ext uri="{FF2B5EF4-FFF2-40B4-BE49-F238E27FC236}">
              <a16:creationId xmlns:a16="http://schemas.microsoft.com/office/drawing/2014/main" id="{D6C88DC3-9977-4425-97EA-EF9392904C18}"/>
            </a:ext>
          </a:extLst>
        </xdr:cNvPr>
        <xdr:cNvPicPr>
          <a:picLocks noChangeAspect="1"/>
        </xdr:cNvPicPr>
      </xdr:nvPicPr>
      <xdr:blipFill>
        <a:blip xmlns:r="http://schemas.openxmlformats.org/officeDocument/2006/relationships" r:embed="rId1"/>
        <a:stretch>
          <a:fillRect/>
        </a:stretch>
      </xdr:blipFill>
      <xdr:spPr>
        <a:xfrm>
          <a:off x="34159075" y="3158804"/>
          <a:ext cx="1257561" cy="1642528"/>
        </a:xfrm>
        <a:prstGeom prst="rect">
          <a:avLst/>
        </a:prstGeom>
      </xdr:spPr>
    </xdr:pic>
    <xdr:clientData/>
  </xdr:oneCellAnchor>
  <xdr:oneCellAnchor>
    <xdr:from>
      <xdr:col>3</xdr:col>
      <xdr:colOff>520272</xdr:colOff>
      <xdr:row>8</xdr:row>
      <xdr:rowOff>176515</xdr:rowOff>
    </xdr:from>
    <xdr:ext cx="1238184" cy="1567951"/>
    <xdr:pic>
      <xdr:nvPicPr>
        <xdr:cNvPr id="82" name="Imagen 81">
          <a:extLst>
            <a:ext uri="{FF2B5EF4-FFF2-40B4-BE49-F238E27FC236}">
              <a16:creationId xmlns:a16="http://schemas.microsoft.com/office/drawing/2014/main" id="{BCFEC10E-91E6-4242-A821-75BB827EF399}"/>
            </a:ext>
          </a:extLst>
        </xdr:cNvPr>
        <xdr:cNvPicPr>
          <a:picLocks noChangeAspect="1"/>
        </xdr:cNvPicPr>
      </xdr:nvPicPr>
      <xdr:blipFill>
        <a:blip xmlns:r="http://schemas.openxmlformats.org/officeDocument/2006/relationships" r:embed="rId2"/>
        <a:stretch>
          <a:fillRect/>
        </a:stretch>
      </xdr:blipFill>
      <xdr:spPr>
        <a:xfrm>
          <a:off x="34467800" y="947077"/>
          <a:ext cx="1238184" cy="1567951"/>
        </a:xfrm>
        <a:prstGeom prst="rect">
          <a:avLst/>
        </a:prstGeom>
      </xdr:spPr>
    </xdr:pic>
    <xdr:clientData/>
  </xdr:oneCellAnchor>
  <xdr:oneCellAnchor>
    <xdr:from>
      <xdr:col>3</xdr:col>
      <xdr:colOff>114300</xdr:colOff>
      <xdr:row>10</xdr:row>
      <xdr:rowOff>298451</xdr:rowOff>
    </xdr:from>
    <xdr:ext cx="1539948" cy="2006600"/>
    <xdr:pic>
      <xdr:nvPicPr>
        <xdr:cNvPr id="83" name="Imagen 82">
          <a:extLst>
            <a:ext uri="{FF2B5EF4-FFF2-40B4-BE49-F238E27FC236}">
              <a16:creationId xmlns:a16="http://schemas.microsoft.com/office/drawing/2014/main" id="{141454AF-9774-4BBC-8915-F967F22F1C7C}"/>
            </a:ext>
          </a:extLst>
        </xdr:cNvPr>
        <xdr:cNvPicPr>
          <a:picLocks noChangeAspect="1"/>
        </xdr:cNvPicPr>
      </xdr:nvPicPr>
      <xdr:blipFill>
        <a:blip xmlns:r="http://schemas.openxmlformats.org/officeDocument/2006/relationships" r:embed="rId3"/>
        <a:stretch>
          <a:fillRect/>
        </a:stretch>
      </xdr:blipFill>
      <xdr:spPr>
        <a:xfrm>
          <a:off x="34061828" y="5489041"/>
          <a:ext cx="1539948" cy="2006600"/>
        </a:xfrm>
        <a:prstGeom prst="rect">
          <a:avLst/>
        </a:prstGeom>
      </xdr:spPr>
    </xdr:pic>
    <xdr:clientData/>
  </xdr:oneCellAnchor>
  <xdr:oneCellAnchor>
    <xdr:from>
      <xdr:col>3</xdr:col>
      <xdr:colOff>488331</xdr:colOff>
      <xdr:row>12</xdr:row>
      <xdr:rowOff>161105</xdr:rowOff>
    </xdr:from>
    <xdr:ext cx="1258576" cy="1636872"/>
    <xdr:pic>
      <xdr:nvPicPr>
        <xdr:cNvPr id="84" name="Imagen 83">
          <a:extLst>
            <a:ext uri="{FF2B5EF4-FFF2-40B4-BE49-F238E27FC236}">
              <a16:creationId xmlns:a16="http://schemas.microsoft.com/office/drawing/2014/main" id="{1DEEB862-6BF4-4F17-8041-908C721B0B35}"/>
            </a:ext>
          </a:extLst>
        </xdr:cNvPr>
        <xdr:cNvPicPr>
          <a:picLocks noChangeAspect="1"/>
        </xdr:cNvPicPr>
      </xdr:nvPicPr>
      <xdr:blipFill>
        <a:blip xmlns:r="http://schemas.openxmlformats.org/officeDocument/2006/relationships" r:embed="rId4"/>
        <a:stretch>
          <a:fillRect/>
        </a:stretch>
      </xdr:blipFill>
      <xdr:spPr>
        <a:xfrm>
          <a:off x="34435859" y="10360347"/>
          <a:ext cx="1258576" cy="1636872"/>
        </a:xfrm>
        <a:prstGeom prst="rect">
          <a:avLst/>
        </a:prstGeom>
      </xdr:spPr>
    </xdr:pic>
    <xdr:clientData/>
  </xdr:oneCellAnchor>
  <xdr:oneCellAnchor>
    <xdr:from>
      <xdr:col>3</xdr:col>
      <xdr:colOff>610030</xdr:colOff>
      <xdr:row>16</xdr:row>
      <xdr:rowOff>74917</xdr:rowOff>
    </xdr:from>
    <xdr:ext cx="1348482" cy="2096460"/>
    <xdr:pic>
      <xdr:nvPicPr>
        <xdr:cNvPr id="85" name="Imagen 84">
          <a:extLst>
            <a:ext uri="{FF2B5EF4-FFF2-40B4-BE49-F238E27FC236}">
              <a16:creationId xmlns:a16="http://schemas.microsoft.com/office/drawing/2014/main" id="{F55D044E-A8B0-4F64-B52E-F5E02BFFEF7B}"/>
            </a:ext>
          </a:extLst>
        </xdr:cNvPr>
        <xdr:cNvPicPr>
          <a:picLocks noChangeAspect="1"/>
        </xdr:cNvPicPr>
      </xdr:nvPicPr>
      <xdr:blipFill>
        <a:blip xmlns:r="http://schemas.openxmlformats.org/officeDocument/2006/relationships" r:embed="rId5"/>
        <a:stretch>
          <a:fillRect/>
        </a:stretch>
      </xdr:blipFill>
      <xdr:spPr>
        <a:xfrm>
          <a:off x="34557558" y="19242642"/>
          <a:ext cx="1348482" cy="2096460"/>
        </a:xfrm>
        <a:prstGeom prst="rect">
          <a:avLst/>
        </a:prstGeom>
      </xdr:spPr>
    </xdr:pic>
    <xdr:clientData/>
  </xdr:oneCellAnchor>
  <xdr:oneCellAnchor>
    <xdr:from>
      <xdr:col>3</xdr:col>
      <xdr:colOff>288961</xdr:colOff>
      <xdr:row>11</xdr:row>
      <xdr:rowOff>256855</xdr:rowOff>
    </xdr:from>
    <xdr:ext cx="1352739" cy="2048161"/>
    <xdr:pic>
      <xdr:nvPicPr>
        <xdr:cNvPr id="86" name="Imagen 85">
          <a:extLst>
            <a:ext uri="{FF2B5EF4-FFF2-40B4-BE49-F238E27FC236}">
              <a16:creationId xmlns:a16="http://schemas.microsoft.com/office/drawing/2014/main" id="{A80EB8C1-8547-4170-B9DF-99F049FF3256}"/>
            </a:ext>
          </a:extLst>
        </xdr:cNvPr>
        <xdr:cNvPicPr>
          <a:picLocks noChangeAspect="1"/>
        </xdr:cNvPicPr>
      </xdr:nvPicPr>
      <xdr:blipFill>
        <a:blip xmlns:r="http://schemas.openxmlformats.org/officeDocument/2006/relationships" r:embed="rId6"/>
        <a:stretch>
          <a:fillRect/>
        </a:stretch>
      </xdr:blipFill>
      <xdr:spPr>
        <a:xfrm>
          <a:off x="5800618" y="10894889"/>
          <a:ext cx="1352739" cy="2048161"/>
        </a:xfrm>
        <a:prstGeom prst="rect">
          <a:avLst/>
        </a:prstGeom>
      </xdr:spPr>
    </xdr:pic>
    <xdr:clientData/>
  </xdr:oneCellAnchor>
  <xdr:oneCellAnchor>
    <xdr:from>
      <xdr:col>3</xdr:col>
      <xdr:colOff>380426</xdr:colOff>
      <xdr:row>20</xdr:row>
      <xdr:rowOff>299662</xdr:rowOff>
    </xdr:from>
    <xdr:ext cx="1859332" cy="1400383"/>
    <xdr:pic>
      <xdr:nvPicPr>
        <xdr:cNvPr id="87" name="Imagen 86">
          <a:extLst>
            <a:ext uri="{FF2B5EF4-FFF2-40B4-BE49-F238E27FC236}">
              <a16:creationId xmlns:a16="http://schemas.microsoft.com/office/drawing/2014/main" id="{3B18E67A-2E6A-49E7-8016-46CAFFAC1894}"/>
            </a:ext>
          </a:extLst>
        </xdr:cNvPr>
        <xdr:cNvPicPr>
          <a:picLocks noChangeAspect="1"/>
        </xdr:cNvPicPr>
      </xdr:nvPicPr>
      <xdr:blipFill>
        <a:blip xmlns:r="http://schemas.openxmlformats.org/officeDocument/2006/relationships" r:embed="rId7"/>
        <a:stretch>
          <a:fillRect/>
        </a:stretch>
      </xdr:blipFill>
      <xdr:spPr>
        <a:xfrm>
          <a:off x="5892083" y="24026544"/>
          <a:ext cx="1859332" cy="1400383"/>
        </a:xfrm>
        <a:prstGeom prst="rect">
          <a:avLst/>
        </a:prstGeom>
      </xdr:spPr>
    </xdr:pic>
    <xdr:clientData/>
  </xdr:oneCellAnchor>
  <xdr:oneCellAnchor>
    <xdr:from>
      <xdr:col>3</xdr:col>
      <xdr:colOff>310366</xdr:colOff>
      <xdr:row>17</xdr:row>
      <xdr:rowOff>577921</xdr:rowOff>
    </xdr:from>
    <xdr:ext cx="1711532" cy="1750969"/>
    <xdr:pic>
      <xdr:nvPicPr>
        <xdr:cNvPr id="88" name="Imagen 87">
          <a:extLst>
            <a:ext uri="{FF2B5EF4-FFF2-40B4-BE49-F238E27FC236}">
              <a16:creationId xmlns:a16="http://schemas.microsoft.com/office/drawing/2014/main" id="{EF34A70B-0EE4-449E-9181-88F56BF939CA}"/>
            </a:ext>
          </a:extLst>
        </xdr:cNvPr>
        <xdr:cNvPicPr>
          <a:picLocks noChangeAspect="1"/>
        </xdr:cNvPicPr>
      </xdr:nvPicPr>
      <xdr:blipFill>
        <a:blip xmlns:r="http://schemas.openxmlformats.org/officeDocument/2006/relationships" r:embed="rId8"/>
        <a:stretch>
          <a:fillRect/>
        </a:stretch>
      </xdr:blipFill>
      <xdr:spPr>
        <a:xfrm>
          <a:off x="5822023" y="22035927"/>
          <a:ext cx="1711532" cy="1750969"/>
        </a:xfrm>
        <a:prstGeom prst="rect">
          <a:avLst/>
        </a:prstGeom>
      </xdr:spPr>
    </xdr:pic>
    <xdr:clientData/>
  </xdr:oneCellAnchor>
  <xdr:oneCellAnchor>
    <xdr:from>
      <xdr:col>3</xdr:col>
      <xdr:colOff>374578</xdr:colOff>
      <xdr:row>15</xdr:row>
      <xdr:rowOff>96319</xdr:rowOff>
    </xdr:from>
    <xdr:ext cx="1616040" cy="2488188"/>
    <xdr:pic>
      <xdr:nvPicPr>
        <xdr:cNvPr id="89" name="Imagen 88">
          <a:extLst>
            <a:ext uri="{FF2B5EF4-FFF2-40B4-BE49-F238E27FC236}">
              <a16:creationId xmlns:a16="http://schemas.microsoft.com/office/drawing/2014/main" id="{FAE715EE-94A7-4E68-937C-4574657C36F1}"/>
            </a:ext>
          </a:extLst>
        </xdr:cNvPr>
        <xdr:cNvPicPr>
          <a:picLocks noChangeAspect="1"/>
        </xdr:cNvPicPr>
      </xdr:nvPicPr>
      <xdr:blipFill>
        <a:blip xmlns:r="http://schemas.openxmlformats.org/officeDocument/2006/relationships" r:embed="rId9"/>
        <a:stretch>
          <a:fillRect/>
        </a:stretch>
      </xdr:blipFill>
      <xdr:spPr>
        <a:xfrm>
          <a:off x="5886235" y="16513566"/>
          <a:ext cx="1616040" cy="2488188"/>
        </a:xfrm>
        <a:prstGeom prst="rect">
          <a:avLst/>
        </a:prstGeom>
      </xdr:spPr>
    </xdr:pic>
    <xdr:clientData/>
  </xdr:oneCellAnchor>
  <xdr:oneCellAnchor>
    <xdr:from>
      <xdr:col>3</xdr:col>
      <xdr:colOff>513707</xdr:colOff>
      <xdr:row>14</xdr:row>
      <xdr:rowOff>353173</xdr:rowOff>
    </xdr:from>
    <xdr:ext cx="1519719" cy="1736821"/>
    <xdr:pic>
      <xdr:nvPicPr>
        <xdr:cNvPr id="90" name="Imagen 89">
          <a:extLst>
            <a:ext uri="{FF2B5EF4-FFF2-40B4-BE49-F238E27FC236}">
              <a16:creationId xmlns:a16="http://schemas.microsoft.com/office/drawing/2014/main" id="{E38CFAB1-D569-44EE-B3C1-B99E54B0F742}"/>
            </a:ext>
          </a:extLst>
        </xdr:cNvPr>
        <xdr:cNvPicPr>
          <a:picLocks noChangeAspect="1"/>
        </xdr:cNvPicPr>
      </xdr:nvPicPr>
      <xdr:blipFill>
        <a:blip xmlns:r="http://schemas.openxmlformats.org/officeDocument/2006/relationships" r:embed="rId10"/>
        <a:stretch>
          <a:fillRect/>
        </a:stretch>
      </xdr:blipFill>
      <xdr:spPr>
        <a:xfrm>
          <a:off x="34461235" y="14565757"/>
          <a:ext cx="1519719" cy="1736821"/>
        </a:xfrm>
        <a:prstGeom prst="rect">
          <a:avLst/>
        </a:prstGeom>
      </xdr:spPr>
    </xdr:pic>
    <xdr:clientData/>
  </xdr:oneCellAnchor>
  <xdr:oneCellAnchor>
    <xdr:from>
      <xdr:col>3</xdr:col>
      <xdr:colOff>363878</xdr:colOff>
      <xdr:row>19</xdr:row>
      <xdr:rowOff>42810</xdr:rowOff>
    </xdr:from>
    <xdr:ext cx="1701656" cy="1606768"/>
    <xdr:pic>
      <xdr:nvPicPr>
        <xdr:cNvPr id="91" name="Imagen 90">
          <a:extLst>
            <a:ext uri="{FF2B5EF4-FFF2-40B4-BE49-F238E27FC236}">
              <a16:creationId xmlns:a16="http://schemas.microsoft.com/office/drawing/2014/main" id="{D57E6AD4-BD9F-47FF-89AB-467C5AB3927D}"/>
            </a:ext>
          </a:extLst>
        </xdr:cNvPr>
        <xdr:cNvPicPr>
          <a:picLocks noChangeAspect="1"/>
        </xdr:cNvPicPr>
      </xdr:nvPicPr>
      <xdr:blipFill>
        <a:blip xmlns:r="http://schemas.openxmlformats.org/officeDocument/2006/relationships" r:embed="rId11"/>
        <a:stretch>
          <a:fillRect/>
        </a:stretch>
      </xdr:blipFill>
      <xdr:spPr>
        <a:xfrm>
          <a:off x="34311406" y="25803119"/>
          <a:ext cx="1701656" cy="1606768"/>
        </a:xfrm>
        <a:prstGeom prst="rect">
          <a:avLst/>
        </a:prstGeom>
      </xdr:spPr>
    </xdr:pic>
    <xdr:clientData/>
  </xdr:oneCellAnchor>
  <xdr:oneCellAnchor>
    <xdr:from>
      <xdr:col>3</xdr:col>
      <xdr:colOff>374579</xdr:colOff>
      <xdr:row>18</xdr:row>
      <xdr:rowOff>74916</xdr:rowOff>
    </xdr:from>
    <xdr:ext cx="1701656" cy="1606768"/>
    <xdr:pic>
      <xdr:nvPicPr>
        <xdr:cNvPr id="92" name="Imagen 91">
          <a:extLst>
            <a:ext uri="{FF2B5EF4-FFF2-40B4-BE49-F238E27FC236}">
              <a16:creationId xmlns:a16="http://schemas.microsoft.com/office/drawing/2014/main" id="{C48B8AED-2B87-460F-866E-951965B656E3}"/>
            </a:ext>
          </a:extLst>
        </xdr:cNvPr>
        <xdr:cNvPicPr>
          <a:picLocks noChangeAspect="1"/>
        </xdr:cNvPicPr>
      </xdr:nvPicPr>
      <xdr:blipFill>
        <a:blip xmlns:r="http://schemas.openxmlformats.org/officeDocument/2006/relationships" r:embed="rId11"/>
        <a:stretch>
          <a:fillRect/>
        </a:stretch>
      </xdr:blipFill>
      <xdr:spPr>
        <a:xfrm>
          <a:off x="34322107" y="24058652"/>
          <a:ext cx="1701656" cy="1606768"/>
        </a:xfrm>
        <a:prstGeom prst="rect">
          <a:avLst/>
        </a:prstGeom>
      </xdr:spPr>
    </xdr:pic>
    <xdr:clientData/>
  </xdr:oneCellAnchor>
  <xdr:oneCellAnchor>
    <xdr:from>
      <xdr:col>3</xdr:col>
      <xdr:colOff>541620</xdr:colOff>
      <xdr:row>13</xdr:row>
      <xdr:rowOff>214044</xdr:rowOff>
    </xdr:from>
    <xdr:ext cx="1404922" cy="1606779"/>
    <xdr:pic>
      <xdr:nvPicPr>
        <xdr:cNvPr id="93" name="Imagen 92">
          <a:extLst>
            <a:ext uri="{FF2B5EF4-FFF2-40B4-BE49-F238E27FC236}">
              <a16:creationId xmlns:a16="http://schemas.microsoft.com/office/drawing/2014/main" id="{9EB7E7A8-ACFD-4C48-BCD9-D158DE7CC47C}"/>
            </a:ext>
          </a:extLst>
        </xdr:cNvPr>
        <xdr:cNvPicPr>
          <a:picLocks noChangeAspect="1"/>
        </xdr:cNvPicPr>
      </xdr:nvPicPr>
      <xdr:blipFill>
        <a:blip xmlns:r="http://schemas.openxmlformats.org/officeDocument/2006/relationships" r:embed="rId12"/>
        <a:stretch>
          <a:fillRect/>
        </a:stretch>
      </xdr:blipFill>
      <xdr:spPr>
        <a:xfrm>
          <a:off x="34489148" y="12500224"/>
          <a:ext cx="1404922" cy="160677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45"/>
  <sheetViews>
    <sheetView tabSelected="1" topLeftCell="AH1" zoomScale="89" zoomScaleNormal="89" workbookViewId="0">
      <selection activeCell="AU9" sqref="AT9:AU9"/>
    </sheetView>
  </sheetViews>
  <sheetFormatPr baseColWidth="10" defaultColWidth="11.42578125" defaultRowHeight="12" x14ac:dyDescent="0.2"/>
  <cols>
    <col min="1" max="1" width="7.5703125" style="1" customWidth="1"/>
    <col min="2" max="2" width="16.7109375" style="38" customWidth="1"/>
    <col min="3" max="3" width="58.42578125" style="39" customWidth="1"/>
    <col min="4" max="4" width="33.28515625" style="39" customWidth="1"/>
    <col min="5" max="5" width="7" style="39" customWidth="1"/>
    <col min="6" max="6" width="9.85546875" style="1" customWidth="1"/>
    <col min="7" max="7" width="9.28515625" style="1" customWidth="1"/>
    <col min="8" max="8" width="52.140625" style="1" customWidth="1"/>
    <col min="9" max="10" width="14.42578125" style="1" customWidth="1"/>
    <col min="11" max="11" width="13" style="1" customWidth="1"/>
    <col min="12" max="12" width="14.42578125" style="1" customWidth="1"/>
    <col min="13" max="13" width="15.42578125" style="1" customWidth="1"/>
    <col min="14" max="14" width="13.42578125" style="1" customWidth="1"/>
    <col min="15" max="15" width="15.85546875" style="1" customWidth="1"/>
    <col min="16" max="16" width="7" style="39" customWidth="1"/>
    <col min="17" max="17" width="9.85546875" style="1" customWidth="1"/>
    <col min="18" max="18" width="9.28515625" style="1" customWidth="1"/>
    <col min="19" max="19" width="36.140625" style="1" customWidth="1"/>
    <col min="20" max="21" width="14.42578125" style="1" customWidth="1"/>
    <col min="22" max="22" width="13" style="1" customWidth="1"/>
    <col min="23" max="23" width="14.42578125" style="1" customWidth="1"/>
    <col min="24" max="24" width="15.42578125" style="1" customWidth="1"/>
    <col min="25" max="25" width="13.42578125" style="1" customWidth="1"/>
    <col min="26" max="26" width="15.85546875" style="1" customWidth="1"/>
    <col min="27" max="27" width="9.5703125" style="39" customWidth="1"/>
    <col min="28" max="28" width="9.85546875" style="1" customWidth="1"/>
    <col min="29" max="29" width="9.28515625" style="1" customWidth="1"/>
    <col min="30" max="30" width="44.7109375" style="1" customWidth="1"/>
    <col min="31" max="32" width="14.42578125" style="1" customWidth="1"/>
    <col min="33" max="33" width="13" style="1" customWidth="1"/>
    <col min="34" max="34" width="14.42578125" style="1" customWidth="1"/>
    <col min="35" max="35" width="15.42578125" style="1" customWidth="1"/>
    <col min="36" max="36" width="13.42578125" style="1" customWidth="1"/>
    <col min="37" max="37" width="15.85546875" style="1" customWidth="1"/>
    <col min="38" max="38" width="7" style="39" customWidth="1"/>
    <col min="39" max="39" width="9.85546875" style="1" customWidth="1"/>
    <col min="40" max="40" width="9.28515625" style="1" customWidth="1"/>
    <col min="41" max="41" width="47.28515625" style="1" customWidth="1"/>
    <col min="42" max="43" width="14.42578125" style="1" customWidth="1"/>
    <col min="44" max="44" width="13" style="1" customWidth="1"/>
    <col min="45" max="45" width="14.42578125" style="1" customWidth="1"/>
    <col min="46" max="46" width="15.42578125" style="1" customWidth="1"/>
    <col min="47" max="47" width="13.42578125" style="1" customWidth="1"/>
    <col min="48" max="48" width="15.85546875" style="1" customWidth="1"/>
    <col min="49" max="49" width="16.140625" style="22" customWidth="1"/>
    <col min="50" max="50" width="14.5703125" style="22" customWidth="1"/>
    <col min="51" max="51" width="14" style="22" customWidth="1"/>
    <col min="52" max="52" width="20.42578125" style="1" customWidth="1"/>
    <col min="53" max="16384" width="11.42578125" style="1"/>
  </cols>
  <sheetData>
    <row r="1" spans="1:52" ht="25.5" customHeight="1" x14ac:dyDescent="0.2">
      <c r="A1" s="96" t="s">
        <v>0</v>
      </c>
      <c r="B1" s="96"/>
      <c r="C1" s="96"/>
      <c r="D1" s="96"/>
      <c r="E1" s="96"/>
      <c r="F1" s="96"/>
      <c r="G1" s="96"/>
      <c r="H1" s="96"/>
      <c r="I1" s="96"/>
      <c r="J1" s="96"/>
      <c r="K1" s="96"/>
      <c r="L1" s="96"/>
      <c r="M1" s="96"/>
      <c r="N1" s="96"/>
      <c r="O1" s="96"/>
      <c r="P1" s="1"/>
      <c r="AA1" s="1"/>
      <c r="AL1" s="1"/>
    </row>
    <row r="2" spans="1:52" ht="23.25" customHeight="1" x14ac:dyDescent="0.2">
      <c r="A2" s="96" t="s">
        <v>1</v>
      </c>
      <c r="B2" s="96"/>
      <c r="C2" s="96"/>
      <c r="D2" s="96"/>
      <c r="E2" s="96"/>
      <c r="F2" s="96"/>
      <c r="G2" s="96"/>
      <c r="H2" s="96"/>
      <c r="I2" s="96"/>
      <c r="J2" s="96"/>
      <c r="K2" s="96"/>
      <c r="L2" s="96"/>
      <c r="M2" s="96"/>
      <c r="N2" s="96"/>
      <c r="O2" s="96"/>
      <c r="P2" s="1"/>
      <c r="AA2" s="1"/>
      <c r="AL2" s="1"/>
    </row>
    <row r="3" spans="1:52" ht="18" customHeight="1" x14ac:dyDescent="0.2">
      <c r="A3" s="97" t="s">
        <v>2</v>
      </c>
      <c r="B3" s="96"/>
      <c r="C3" s="96"/>
      <c r="D3" s="96"/>
      <c r="E3" s="96"/>
      <c r="F3" s="96"/>
      <c r="G3" s="96"/>
      <c r="H3" s="96"/>
      <c r="I3" s="96"/>
      <c r="J3" s="96"/>
      <c r="K3" s="96"/>
      <c r="L3" s="96"/>
      <c r="M3" s="96"/>
      <c r="N3" s="96"/>
      <c r="O3" s="96"/>
      <c r="P3" s="1"/>
      <c r="AA3" s="1"/>
      <c r="AL3" s="1"/>
    </row>
    <row r="4" spans="1:52" ht="19.5" customHeight="1" x14ac:dyDescent="0.2">
      <c r="A4" s="98" t="s">
        <v>46</v>
      </c>
      <c r="B4" s="98"/>
      <c r="C4" s="98"/>
      <c r="D4" s="98"/>
      <c r="E4" s="98"/>
      <c r="F4" s="98"/>
      <c r="G4" s="98"/>
      <c r="H4" s="98"/>
      <c r="I4" s="98"/>
      <c r="J4" s="98"/>
      <c r="K4" s="98"/>
      <c r="L4" s="98"/>
      <c r="M4" s="98"/>
      <c r="N4" s="98"/>
      <c r="O4" s="98"/>
      <c r="P4" s="1"/>
      <c r="AA4" s="1"/>
      <c r="AL4" s="1"/>
    </row>
    <row r="5" spans="1:52" ht="18.75" customHeight="1" x14ac:dyDescent="0.2">
      <c r="A5" s="97" t="s">
        <v>43</v>
      </c>
      <c r="B5" s="97"/>
      <c r="C5" s="2"/>
      <c r="D5" s="41"/>
      <c r="E5" s="2"/>
      <c r="F5" s="2"/>
      <c r="G5" s="2"/>
      <c r="H5" s="2"/>
      <c r="I5" s="2"/>
      <c r="J5" s="2"/>
      <c r="K5" s="2"/>
      <c r="L5" s="2"/>
      <c r="M5" s="2"/>
      <c r="P5" s="41"/>
      <c r="Q5" s="41"/>
      <c r="R5" s="41"/>
      <c r="S5" s="41"/>
      <c r="T5" s="41"/>
      <c r="U5" s="41"/>
      <c r="V5" s="41"/>
      <c r="W5" s="41"/>
      <c r="X5" s="41"/>
      <c r="AA5" s="41"/>
      <c r="AB5" s="41"/>
      <c r="AC5" s="41"/>
      <c r="AD5" s="41"/>
      <c r="AE5" s="41"/>
      <c r="AF5" s="41"/>
      <c r="AG5" s="41"/>
      <c r="AH5" s="41"/>
      <c r="AI5" s="41"/>
      <c r="AL5" s="41"/>
      <c r="AM5" s="41"/>
      <c r="AN5" s="41"/>
      <c r="AO5" s="41"/>
      <c r="AP5" s="41"/>
      <c r="AQ5" s="41"/>
      <c r="AR5" s="41"/>
      <c r="AS5" s="41"/>
      <c r="AT5" s="41"/>
    </row>
    <row r="6" spans="1:52" ht="23.25" customHeight="1" x14ac:dyDescent="0.2">
      <c r="A6" s="97"/>
      <c r="B6" s="97"/>
      <c r="C6" s="2"/>
      <c r="D6" s="41"/>
      <c r="E6" s="99" t="s">
        <v>47</v>
      </c>
      <c r="F6" s="99"/>
      <c r="G6" s="99"/>
      <c r="H6" s="99"/>
      <c r="I6" s="99"/>
      <c r="J6" s="99"/>
      <c r="K6" s="99"/>
      <c r="L6" s="99"/>
      <c r="M6" s="99"/>
      <c r="N6" s="99"/>
      <c r="O6" s="99"/>
      <c r="P6" s="103" t="s">
        <v>65</v>
      </c>
      <c r="Q6" s="103"/>
      <c r="R6" s="103"/>
      <c r="S6" s="103"/>
      <c r="T6" s="103"/>
      <c r="U6" s="103"/>
      <c r="V6" s="103"/>
      <c r="W6" s="103"/>
      <c r="X6" s="103"/>
      <c r="Y6" s="103"/>
      <c r="Z6" s="103"/>
      <c r="AA6" s="104" t="s">
        <v>78</v>
      </c>
      <c r="AB6" s="104"/>
      <c r="AC6" s="104"/>
      <c r="AD6" s="104"/>
      <c r="AE6" s="104"/>
      <c r="AF6" s="104"/>
      <c r="AG6" s="104"/>
      <c r="AH6" s="104"/>
      <c r="AI6" s="104"/>
      <c r="AJ6" s="104"/>
      <c r="AK6" s="104"/>
      <c r="AL6" s="108" t="s">
        <v>84</v>
      </c>
      <c r="AM6" s="108"/>
      <c r="AN6" s="108"/>
      <c r="AO6" s="108"/>
      <c r="AP6" s="108"/>
      <c r="AQ6" s="108"/>
      <c r="AR6" s="108"/>
      <c r="AS6" s="108"/>
      <c r="AT6" s="108"/>
      <c r="AU6" s="108"/>
      <c r="AV6" s="108"/>
    </row>
    <row r="7" spans="1:52" ht="25.5" customHeight="1" x14ac:dyDescent="0.2">
      <c r="A7" s="3"/>
      <c r="B7" s="4"/>
      <c r="C7" s="5"/>
      <c r="D7" s="5"/>
      <c r="E7" s="99"/>
      <c r="F7" s="99"/>
      <c r="G7" s="99"/>
      <c r="H7" s="99"/>
      <c r="I7" s="99"/>
      <c r="J7" s="99"/>
      <c r="K7" s="99"/>
      <c r="L7" s="99"/>
      <c r="M7" s="99"/>
      <c r="N7" s="99"/>
      <c r="O7" s="99"/>
      <c r="P7" s="103"/>
      <c r="Q7" s="103"/>
      <c r="R7" s="103"/>
      <c r="S7" s="103"/>
      <c r="T7" s="103"/>
      <c r="U7" s="103"/>
      <c r="V7" s="103"/>
      <c r="W7" s="103"/>
      <c r="X7" s="103"/>
      <c r="Y7" s="103"/>
      <c r="Z7" s="103"/>
      <c r="AA7" s="104"/>
      <c r="AB7" s="104"/>
      <c r="AC7" s="104"/>
      <c r="AD7" s="104"/>
      <c r="AE7" s="104"/>
      <c r="AF7" s="104"/>
      <c r="AG7" s="104"/>
      <c r="AH7" s="104"/>
      <c r="AI7" s="104"/>
      <c r="AJ7" s="104"/>
      <c r="AK7" s="104"/>
      <c r="AL7" s="108"/>
      <c r="AM7" s="108"/>
      <c r="AN7" s="108"/>
      <c r="AO7" s="108"/>
      <c r="AP7" s="108"/>
      <c r="AQ7" s="108"/>
      <c r="AR7" s="108"/>
      <c r="AS7" s="108"/>
      <c r="AT7" s="108"/>
      <c r="AU7" s="108"/>
      <c r="AV7" s="108"/>
    </row>
    <row r="8" spans="1:52" ht="60.75" customHeight="1" x14ac:dyDescent="0.2">
      <c r="A8" s="6" t="s">
        <v>3</v>
      </c>
      <c r="B8" s="6" t="s">
        <v>4</v>
      </c>
      <c r="C8" s="6" t="s">
        <v>5</v>
      </c>
      <c r="D8" s="6" t="s">
        <v>48</v>
      </c>
      <c r="E8" s="42" t="s">
        <v>6</v>
      </c>
      <c r="F8" s="42" t="s">
        <v>7</v>
      </c>
      <c r="G8" s="43" t="s">
        <v>8</v>
      </c>
      <c r="H8" s="44" t="s">
        <v>9</v>
      </c>
      <c r="I8" s="44" t="s">
        <v>10</v>
      </c>
      <c r="J8" s="44" t="s">
        <v>11</v>
      </c>
      <c r="K8" s="44" t="s">
        <v>12</v>
      </c>
      <c r="L8" s="44" t="s">
        <v>13</v>
      </c>
      <c r="M8" s="45" t="s">
        <v>14</v>
      </c>
      <c r="N8" s="45" t="s">
        <v>15</v>
      </c>
      <c r="O8" s="46" t="s">
        <v>16</v>
      </c>
      <c r="P8" s="51" t="s">
        <v>6</v>
      </c>
      <c r="Q8" s="51" t="s">
        <v>7</v>
      </c>
      <c r="R8" s="52" t="s">
        <v>8</v>
      </c>
      <c r="S8" s="53" t="s">
        <v>9</v>
      </c>
      <c r="T8" s="53" t="s">
        <v>10</v>
      </c>
      <c r="U8" s="53" t="s">
        <v>11</v>
      </c>
      <c r="V8" s="53" t="s">
        <v>12</v>
      </c>
      <c r="W8" s="53" t="s">
        <v>13</v>
      </c>
      <c r="X8" s="54" t="s">
        <v>14</v>
      </c>
      <c r="Y8" s="54" t="s">
        <v>15</v>
      </c>
      <c r="Z8" s="55" t="s">
        <v>16</v>
      </c>
      <c r="AA8" s="56" t="s">
        <v>6</v>
      </c>
      <c r="AB8" s="56" t="s">
        <v>7</v>
      </c>
      <c r="AC8" s="57" t="s">
        <v>8</v>
      </c>
      <c r="AD8" s="58" t="s">
        <v>9</v>
      </c>
      <c r="AE8" s="58" t="s">
        <v>10</v>
      </c>
      <c r="AF8" s="58" t="s">
        <v>11</v>
      </c>
      <c r="AG8" s="58" t="s">
        <v>12</v>
      </c>
      <c r="AH8" s="58" t="s">
        <v>13</v>
      </c>
      <c r="AI8" s="59" t="s">
        <v>14</v>
      </c>
      <c r="AJ8" s="59" t="s">
        <v>15</v>
      </c>
      <c r="AK8" s="60" t="s">
        <v>16</v>
      </c>
      <c r="AL8" s="77" t="s">
        <v>6</v>
      </c>
      <c r="AM8" s="77" t="s">
        <v>7</v>
      </c>
      <c r="AN8" s="78" t="s">
        <v>8</v>
      </c>
      <c r="AO8" s="79" t="s">
        <v>9</v>
      </c>
      <c r="AP8" s="79" t="s">
        <v>10</v>
      </c>
      <c r="AQ8" s="79" t="s">
        <v>11</v>
      </c>
      <c r="AR8" s="79" t="s">
        <v>12</v>
      </c>
      <c r="AS8" s="79" t="s">
        <v>13</v>
      </c>
      <c r="AT8" s="80" t="s">
        <v>14</v>
      </c>
      <c r="AU8" s="80" t="s">
        <v>15</v>
      </c>
      <c r="AV8" s="81" t="s">
        <v>16</v>
      </c>
      <c r="AW8" s="76" t="s">
        <v>98</v>
      </c>
      <c r="AX8" s="76" t="s">
        <v>95</v>
      </c>
      <c r="AY8" s="76" t="s">
        <v>96</v>
      </c>
      <c r="AZ8" s="76" t="s">
        <v>97</v>
      </c>
    </row>
    <row r="9" spans="1:52" ht="215.25" customHeight="1" x14ac:dyDescent="0.2">
      <c r="A9" s="7">
        <v>1</v>
      </c>
      <c r="B9" s="8" t="s">
        <v>17</v>
      </c>
      <c r="C9" s="8" t="s">
        <v>44</v>
      </c>
      <c r="D9" s="13"/>
      <c r="E9" s="8" t="s">
        <v>66</v>
      </c>
      <c r="F9" s="8" t="s">
        <v>18</v>
      </c>
      <c r="G9" s="9">
        <v>1</v>
      </c>
      <c r="H9" s="8" t="s">
        <v>49</v>
      </c>
      <c r="I9" s="11">
        <v>690000</v>
      </c>
      <c r="J9" s="12">
        <v>0.19</v>
      </c>
      <c r="K9" s="11">
        <f>+I9*J9</f>
        <v>131100</v>
      </c>
      <c r="L9" s="11">
        <f>+I9+K9</f>
        <v>821100</v>
      </c>
      <c r="M9" s="11">
        <f>+L9*G9</f>
        <v>821100</v>
      </c>
      <c r="N9" s="10" t="s">
        <v>61</v>
      </c>
      <c r="O9" s="10" t="s">
        <v>62</v>
      </c>
      <c r="P9" s="9"/>
      <c r="Q9" s="8"/>
      <c r="R9" s="9"/>
      <c r="S9" s="67"/>
      <c r="T9" s="69"/>
      <c r="U9" s="72"/>
      <c r="V9" s="11"/>
      <c r="W9" s="11"/>
      <c r="X9" s="11"/>
      <c r="Y9" s="67"/>
      <c r="Z9" s="67"/>
      <c r="AA9" s="8" t="s">
        <v>81</v>
      </c>
      <c r="AB9" s="8" t="s">
        <v>18</v>
      </c>
      <c r="AC9" s="9">
        <v>1</v>
      </c>
      <c r="AD9" s="10" t="s">
        <v>79</v>
      </c>
      <c r="AE9" s="11">
        <v>850000</v>
      </c>
      <c r="AF9" s="12">
        <v>0.19</v>
      </c>
      <c r="AG9" s="11">
        <f>+AE9*AF9</f>
        <v>161500</v>
      </c>
      <c r="AH9" s="11">
        <f>+AE9+AG9</f>
        <v>1011500</v>
      </c>
      <c r="AI9" s="11">
        <f>+AH9*AC9</f>
        <v>1011500</v>
      </c>
      <c r="AJ9" s="10" t="s">
        <v>82</v>
      </c>
      <c r="AK9" s="10" t="s">
        <v>83</v>
      </c>
      <c r="AL9" s="8" t="s">
        <v>85</v>
      </c>
      <c r="AM9" s="8" t="s">
        <v>18</v>
      </c>
      <c r="AN9" s="9">
        <v>1</v>
      </c>
      <c r="AO9" s="10" t="s">
        <v>86</v>
      </c>
      <c r="AP9" s="11">
        <v>572000</v>
      </c>
      <c r="AQ9" s="12">
        <v>0.19</v>
      </c>
      <c r="AR9" s="11">
        <f>+AP9*AQ9</f>
        <v>108680</v>
      </c>
      <c r="AS9" s="11">
        <f>+AP9+AR9</f>
        <v>680680</v>
      </c>
      <c r="AT9" s="11">
        <f>+AS9*AN9</f>
        <v>680680</v>
      </c>
      <c r="AU9" s="10" t="s">
        <v>93</v>
      </c>
      <c r="AV9" s="10" t="s">
        <v>94</v>
      </c>
      <c r="AW9" s="85" cm="1">
        <f t="array" ref="AW9">MIN(_xlfn._xlws.FILTER(CHOOSE({1,2,3,4},M9,X9,AI9,AT9),CHOOSE({1,2,3,4},M9,X9,AI9,AT9)&gt;0))</f>
        <v>680680</v>
      </c>
      <c r="AX9" s="84">
        <v>1103130</v>
      </c>
      <c r="AY9" s="85">
        <f>+AX9-AW9</f>
        <v>422450</v>
      </c>
      <c r="AZ9" s="86" t="str">
        <f>IF(AW9=M9,$E$6,IF(AW9=X9,$P$6,IF(AW9=AI9,$AA$6,IF(AW9=AT9,$AL$6,0))))</f>
        <v xml:space="preserve">BASA DISEÑO SAS </v>
      </c>
    </row>
    <row r="10" spans="1:52" ht="212.25" customHeight="1" x14ac:dyDescent="0.2">
      <c r="A10" s="7">
        <v>2</v>
      </c>
      <c r="B10" s="8" t="s">
        <v>17</v>
      </c>
      <c r="C10" s="8" t="s">
        <v>45</v>
      </c>
      <c r="D10" s="13"/>
      <c r="E10" s="8" t="s">
        <v>66</v>
      </c>
      <c r="F10" s="8" t="s">
        <v>18</v>
      </c>
      <c r="G10" s="8">
        <v>12</v>
      </c>
      <c r="H10" s="8" t="s">
        <v>50</v>
      </c>
      <c r="I10" s="11">
        <v>597200</v>
      </c>
      <c r="J10" s="12">
        <v>0.19</v>
      </c>
      <c r="K10" s="11">
        <f t="shared" ref="K10:K21" si="0">+I10*J10</f>
        <v>113468</v>
      </c>
      <c r="L10" s="11">
        <f t="shared" ref="L10:L21" si="1">+I10+K10</f>
        <v>710668</v>
      </c>
      <c r="M10" s="11">
        <f t="shared" ref="M10:M21" si="2">+L10*G10</f>
        <v>8528016</v>
      </c>
      <c r="N10" s="10" t="s">
        <v>61</v>
      </c>
      <c r="O10" s="10" t="s">
        <v>62</v>
      </c>
      <c r="P10" s="9"/>
      <c r="Q10" s="8"/>
      <c r="R10" s="8"/>
      <c r="S10" s="67"/>
      <c r="T10" s="69"/>
      <c r="U10" s="72"/>
      <c r="V10" s="11"/>
      <c r="W10" s="11"/>
      <c r="X10" s="11"/>
      <c r="Y10" s="67"/>
      <c r="Z10" s="67"/>
      <c r="AA10" s="8"/>
      <c r="AB10" s="8"/>
      <c r="AC10" s="8"/>
      <c r="AD10" s="10"/>
      <c r="AE10" s="11"/>
      <c r="AF10" s="12"/>
      <c r="AG10" s="11"/>
      <c r="AH10" s="11"/>
      <c r="AI10" s="11"/>
      <c r="AJ10" s="10"/>
      <c r="AK10" s="10"/>
      <c r="AL10" s="8"/>
      <c r="AM10" s="8" t="s">
        <v>18</v>
      </c>
      <c r="AN10" s="8">
        <v>12</v>
      </c>
      <c r="AO10" s="10" t="s">
        <v>87</v>
      </c>
      <c r="AP10" s="11">
        <v>503000</v>
      </c>
      <c r="AQ10" s="12">
        <v>0.19</v>
      </c>
      <c r="AR10" s="11">
        <f t="shared" ref="AR10:AR21" si="3">+AP10*AQ10</f>
        <v>95570</v>
      </c>
      <c r="AS10" s="11">
        <f t="shared" ref="AS10:AS21" si="4">+AP10+AR10</f>
        <v>598570</v>
      </c>
      <c r="AT10" s="11">
        <f t="shared" ref="AT10:AT21" si="5">+AS10*AN10</f>
        <v>7182840</v>
      </c>
      <c r="AU10" s="10" t="s">
        <v>93</v>
      </c>
      <c r="AV10" s="10" t="s">
        <v>94</v>
      </c>
      <c r="AW10" s="85" cm="1">
        <f t="array" ref="AW10">MIN(_xlfn._xlws.FILTER(CHOOSE({1,2,3,4},M10,X10,AI10,AT10),CHOOSE({1,2,3,4},M10,X10,AI10,AT10)&gt;0))</f>
        <v>7182840</v>
      </c>
      <c r="AX10" s="84">
        <v>10552920</v>
      </c>
      <c r="AY10" s="85">
        <f t="shared" ref="AY10:AY21" si="6">+AX10-AW10</f>
        <v>3370080</v>
      </c>
      <c r="AZ10" s="86" t="str">
        <f t="shared" ref="AZ10:AZ21" si="7">IF(AW10=M10,$E$6,IF(AW10=X10,$P$6,IF(AW10=AI10,$AA$6,IF(AW10=AT10,$AL$6,0))))</f>
        <v xml:space="preserve">BASA DISEÑO SAS </v>
      </c>
    </row>
    <row r="11" spans="1:52" ht="196.5" customHeight="1" x14ac:dyDescent="0.2">
      <c r="A11" s="7">
        <v>3</v>
      </c>
      <c r="B11" s="8" t="s">
        <v>19</v>
      </c>
      <c r="C11" s="8" t="s">
        <v>20</v>
      </c>
      <c r="D11" s="13"/>
      <c r="E11" s="8" t="s">
        <v>66</v>
      </c>
      <c r="F11" s="8" t="s">
        <v>18</v>
      </c>
      <c r="G11" s="8">
        <v>3</v>
      </c>
      <c r="H11" s="8" t="s">
        <v>51</v>
      </c>
      <c r="I11" s="11">
        <v>1145000</v>
      </c>
      <c r="J11" s="12">
        <v>0.19</v>
      </c>
      <c r="K11" s="11">
        <f t="shared" si="0"/>
        <v>217550</v>
      </c>
      <c r="L11" s="11">
        <f t="shared" si="1"/>
        <v>1362550</v>
      </c>
      <c r="M11" s="11">
        <f t="shared" si="2"/>
        <v>4087650</v>
      </c>
      <c r="N11" s="10" t="s">
        <v>61</v>
      </c>
      <c r="O11" s="10" t="s">
        <v>63</v>
      </c>
      <c r="P11" s="9" t="s">
        <v>67</v>
      </c>
      <c r="Q11" s="8" t="s">
        <v>18</v>
      </c>
      <c r="R11" s="8">
        <v>3</v>
      </c>
      <c r="S11" s="67" t="s">
        <v>68</v>
      </c>
      <c r="T11" s="70">
        <v>855822</v>
      </c>
      <c r="U11" s="72">
        <v>0.19</v>
      </c>
      <c r="V11" s="11">
        <f t="shared" ref="V11:V21" si="8">+T11*U11</f>
        <v>162606.18</v>
      </c>
      <c r="W11" s="11">
        <f t="shared" ref="W11:W21" si="9">+T11+V11</f>
        <v>1018428.1799999999</v>
      </c>
      <c r="X11" s="11">
        <f t="shared" ref="X11:X21" si="10">+W11*R11</f>
        <v>3055284.54</v>
      </c>
      <c r="Y11" s="67" t="s">
        <v>72</v>
      </c>
      <c r="Z11" s="67" t="s">
        <v>74</v>
      </c>
      <c r="AA11" s="8"/>
      <c r="AB11" s="8"/>
      <c r="AC11" s="8"/>
      <c r="AD11" s="10"/>
      <c r="AE11" s="11"/>
      <c r="AF11" s="12"/>
      <c r="AG11" s="11"/>
      <c r="AH11" s="11"/>
      <c r="AI11" s="11"/>
      <c r="AJ11" s="10"/>
      <c r="AK11" s="10"/>
      <c r="AL11" s="8"/>
      <c r="AM11" s="8" t="s">
        <v>18</v>
      </c>
      <c r="AN11" s="8">
        <v>3</v>
      </c>
      <c r="AO11" s="10" t="s">
        <v>88</v>
      </c>
      <c r="AP11" s="11">
        <v>562000</v>
      </c>
      <c r="AQ11" s="12">
        <v>0.19</v>
      </c>
      <c r="AR11" s="11">
        <f t="shared" si="3"/>
        <v>106780</v>
      </c>
      <c r="AS11" s="11">
        <f t="shared" si="4"/>
        <v>668780</v>
      </c>
      <c r="AT11" s="11">
        <f t="shared" si="5"/>
        <v>2006340</v>
      </c>
      <c r="AU11" s="10" t="s">
        <v>93</v>
      </c>
      <c r="AV11" s="10" t="s">
        <v>94</v>
      </c>
      <c r="AW11" s="85" cm="1">
        <f t="array" ref="AW11">MIN(_xlfn._xlws.FILTER(CHOOSE({1,2,3,4},M11,X11,AI11,AT11),CHOOSE({1,2,3,4},M11,X11,AI11,AT11)&gt;0))</f>
        <v>2006340</v>
      </c>
      <c r="AX11" s="84">
        <v>4205460</v>
      </c>
      <c r="AY11" s="85">
        <f t="shared" si="6"/>
        <v>2199120</v>
      </c>
      <c r="AZ11" s="90" t="str">
        <f t="shared" si="7"/>
        <v xml:space="preserve">BASA DISEÑO SAS </v>
      </c>
    </row>
    <row r="12" spans="1:52" ht="204.75" customHeight="1" x14ac:dyDescent="0.2">
      <c r="A12" s="14">
        <v>4</v>
      </c>
      <c r="B12" s="8" t="s">
        <v>21</v>
      </c>
      <c r="C12" s="8" t="s">
        <v>22</v>
      </c>
      <c r="D12" s="13"/>
      <c r="E12" s="8" t="s">
        <v>66</v>
      </c>
      <c r="F12" s="8" t="s">
        <v>18</v>
      </c>
      <c r="G12" s="8">
        <v>1</v>
      </c>
      <c r="H12" s="8" t="s">
        <v>52</v>
      </c>
      <c r="I12" s="11">
        <v>864900</v>
      </c>
      <c r="J12" s="12">
        <v>0.19</v>
      </c>
      <c r="K12" s="11">
        <f t="shared" si="0"/>
        <v>164331</v>
      </c>
      <c r="L12" s="11">
        <f t="shared" si="1"/>
        <v>1029231</v>
      </c>
      <c r="M12" s="11">
        <f t="shared" si="2"/>
        <v>1029231</v>
      </c>
      <c r="N12" s="10" t="s">
        <v>61</v>
      </c>
      <c r="O12" s="10" t="s">
        <v>62</v>
      </c>
      <c r="P12" s="9"/>
      <c r="Q12" s="8"/>
      <c r="R12" s="8"/>
      <c r="S12" s="67"/>
      <c r="T12" s="69"/>
      <c r="U12" s="72"/>
      <c r="V12" s="11"/>
      <c r="W12" s="11"/>
      <c r="X12" s="11"/>
      <c r="Y12" s="67"/>
      <c r="Z12" s="67"/>
      <c r="AA12" s="8"/>
      <c r="AB12" s="8"/>
      <c r="AC12" s="8"/>
      <c r="AD12" s="10"/>
      <c r="AE12" s="11"/>
      <c r="AF12" s="12"/>
      <c r="AG12" s="11"/>
      <c r="AH12" s="11"/>
      <c r="AI12" s="11"/>
      <c r="AJ12" s="10"/>
      <c r="AK12" s="10"/>
      <c r="AL12" s="8"/>
      <c r="AM12" s="8" t="s">
        <v>18</v>
      </c>
      <c r="AN12" s="8">
        <v>1</v>
      </c>
      <c r="AO12" s="10" t="s">
        <v>89</v>
      </c>
      <c r="AP12" s="11">
        <v>863000</v>
      </c>
      <c r="AQ12" s="15">
        <v>0.19</v>
      </c>
      <c r="AR12" s="11">
        <f t="shared" si="3"/>
        <v>163970</v>
      </c>
      <c r="AS12" s="11">
        <f t="shared" si="4"/>
        <v>1026970</v>
      </c>
      <c r="AT12" s="11">
        <f t="shared" si="5"/>
        <v>1026970</v>
      </c>
      <c r="AU12" s="10" t="s">
        <v>93</v>
      </c>
      <c r="AV12" s="10" t="s">
        <v>94</v>
      </c>
      <c r="AW12" s="85" cm="1">
        <f t="array" ref="AW12">MIN(_xlfn._xlws.FILTER(CHOOSE({1,2,3,4},M12,X12,AI12,AT12),CHOOSE({1,2,3,4},M12,X12,AI12,AT12)&gt;0))</f>
        <v>1026970</v>
      </c>
      <c r="AX12" s="84">
        <v>1029350</v>
      </c>
      <c r="AY12" s="85">
        <f t="shared" si="6"/>
        <v>2380</v>
      </c>
      <c r="AZ12" s="86" t="str">
        <f t="shared" si="7"/>
        <v xml:space="preserve">BASA DISEÑO SAS </v>
      </c>
    </row>
    <row r="13" spans="1:52" ht="164.25" customHeight="1" x14ac:dyDescent="0.2">
      <c r="A13" s="14">
        <v>5</v>
      </c>
      <c r="B13" s="8" t="s">
        <v>23</v>
      </c>
      <c r="C13" s="8" t="s">
        <v>24</v>
      </c>
      <c r="D13" s="13"/>
      <c r="E13" s="8" t="s">
        <v>66</v>
      </c>
      <c r="F13" s="8" t="s">
        <v>18</v>
      </c>
      <c r="G13" s="8">
        <v>44</v>
      </c>
      <c r="H13" s="8" t="s">
        <v>53</v>
      </c>
      <c r="I13" s="16">
        <v>137500</v>
      </c>
      <c r="J13" s="12">
        <v>0.19</v>
      </c>
      <c r="K13" s="16">
        <f t="shared" si="0"/>
        <v>26125</v>
      </c>
      <c r="L13" s="16">
        <f t="shared" si="1"/>
        <v>163625</v>
      </c>
      <c r="M13" s="16">
        <f t="shared" si="2"/>
        <v>7199500</v>
      </c>
      <c r="N13" s="10" t="s">
        <v>61</v>
      </c>
      <c r="O13" s="10" t="s">
        <v>62</v>
      </c>
      <c r="P13" s="9" t="s">
        <v>67</v>
      </c>
      <c r="Q13" s="8" t="s">
        <v>18</v>
      </c>
      <c r="R13" s="8">
        <v>44</v>
      </c>
      <c r="S13" s="67" t="s">
        <v>69</v>
      </c>
      <c r="T13" s="69">
        <v>137491</v>
      </c>
      <c r="U13" s="72">
        <v>0.19</v>
      </c>
      <c r="V13" s="16">
        <f t="shared" si="8"/>
        <v>26123.29</v>
      </c>
      <c r="W13" s="16">
        <f t="shared" si="9"/>
        <v>163614.29</v>
      </c>
      <c r="X13" s="16">
        <f t="shared" si="10"/>
        <v>7199028.7600000007</v>
      </c>
      <c r="Y13" s="67" t="s">
        <v>75</v>
      </c>
      <c r="Z13" s="67" t="s">
        <v>76</v>
      </c>
      <c r="AA13" s="8" t="s">
        <v>81</v>
      </c>
      <c r="AB13" s="8" t="s">
        <v>18</v>
      </c>
      <c r="AC13" s="8">
        <v>44</v>
      </c>
      <c r="AD13" s="10" t="s">
        <v>24</v>
      </c>
      <c r="AE13" s="16">
        <v>130000</v>
      </c>
      <c r="AF13" s="12">
        <v>0.19</v>
      </c>
      <c r="AG13" s="16">
        <f t="shared" ref="AG13:AG21" si="11">+AE13*AF13</f>
        <v>24700</v>
      </c>
      <c r="AH13" s="16">
        <f t="shared" ref="AH13:AH21" si="12">+AE13+AG13</f>
        <v>154700</v>
      </c>
      <c r="AI13" s="16">
        <f t="shared" ref="AI13:AI21" si="13">+AH13*AC13</f>
        <v>6806800</v>
      </c>
      <c r="AJ13" s="10" t="s">
        <v>82</v>
      </c>
      <c r="AK13" s="10" t="s">
        <v>83</v>
      </c>
      <c r="AL13" s="8"/>
      <c r="AM13" s="8" t="s">
        <v>18</v>
      </c>
      <c r="AN13" s="8">
        <v>44</v>
      </c>
      <c r="AO13" s="10" t="s">
        <v>24</v>
      </c>
      <c r="AP13" s="16">
        <v>112000</v>
      </c>
      <c r="AQ13" s="15">
        <v>0.19</v>
      </c>
      <c r="AR13" s="16">
        <f t="shared" si="3"/>
        <v>21280</v>
      </c>
      <c r="AS13" s="16">
        <f t="shared" si="4"/>
        <v>133280</v>
      </c>
      <c r="AT13" s="16">
        <f t="shared" si="5"/>
        <v>5864320</v>
      </c>
      <c r="AU13" s="10" t="s">
        <v>93</v>
      </c>
      <c r="AV13" s="10" t="s">
        <v>94</v>
      </c>
      <c r="AW13" s="85" cm="1">
        <f t="array" ref="AW13">MIN(_xlfn._xlws.FILTER(CHOOSE({1,2,3,4},M13,X13,AI13,AT13),CHOOSE({1,2,3,4},M13,X13,AI13,AT13)&gt;0))</f>
        <v>5864320</v>
      </c>
      <c r="AX13" s="84">
        <v>7251376</v>
      </c>
      <c r="AY13" s="85">
        <f t="shared" si="6"/>
        <v>1387056</v>
      </c>
      <c r="AZ13" s="86" t="str">
        <f t="shared" si="7"/>
        <v xml:space="preserve">BASA DISEÑO SAS </v>
      </c>
    </row>
    <row r="14" spans="1:52" ht="151.5" customHeight="1" x14ac:dyDescent="0.2">
      <c r="A14" s="7">
        <v>6</v>
      </c>
      <c r="B14" s="14" t="s">
        <v>25</v>
      </c>
      <c r="C14" s="14" t="s">
        <v>26</v>
      </c>
      <c r="D14" s="13"/>
      <c r="E14" s="8" t="s">
        <v>66</v>
      </c>
      <c r="F14" s="14" t="s">
        <v>18</v>
      </c>
      <c r="G14" s="14">
        <v>7</v>
      </c>
      <c r="H14" s="14" t="s">
        <v>54</v>
      </c>
      <c r="I14" s="11">
        <v>647100</v>
      </c>
      <c r="J14" s="12">
        <v>0.19</v>
      </c>
      <c r="K14" s="11">
        <f t="shared" si="0"/>
        <v>122949</v>
      </c>
      <c r="L14" s="11">
        <f t="shared" si="1"/>
        <v>770049</v>
      </c>
      <c r="M14" s="11">
        <f t="shared" si="2"/>
        <v>5390343</v>
      </c>
      <c r="N14" s="10" t="s">
        <v>61</v>
      </c>
      <c r="O14" s="10" t="s">
        <v>62</v>
      </c>
      <c r="P14" s="65"/>
      <c r="Q14" s="14" t="s">
        <v>18</v>
      </c>
      <c r="R14" s="14">
        <v>7</v>
      </c>
      <c r="S14" s="67"/>
      <c r="T14" s="71"/>
      <c r="U14" s="72">
        <v>0</v>
      </c>
      <c r="V14" s="11">
        <f t="shared" si="8"/>
        <v>0</v>
      </c>
      <c r="W14" s="11">
        <f t="shared" si="9"/>
        <v>0</v>
      </c>
      <c r="X14" s="11">
        <v>0</v>
      </c>
      <c r="Y14" s="67"/>
      <c r="Z14" s="67"/>
      <c r="AA14" s="8" t="s">
        <v>81</v>
      </c>
      <c r="AB14" s="14" t="s">
        <v>18</v>
      </c>
      <c r="AC14" s="14">
        <v>7</v>
      </c>
      <c r="AD14" s="10" t="s">
        <v>26</v>
      </c>
      <c r="AE14" s="11">
        <v>710000</v>
      </c>
      <c r="AF14" s="12">
        <v>0.19</v>
      </c>
      <c r="AG14" s="11">
        <f t="shared" si="11"/>
        <v>134900</v>
      </c>
      <c r="AH14" s="11">
        <f t="shared" si="12"/>
        <v>844900</v>
      </c>
      <c r="AI14" s="11">
        <f t="shared" si="13"/>
        <v>5914300</v>
      </c>
      <c r="AJ14" s="10" t="s">
        <v>82</v>
      </c>
      <c r="AK14" s="10" t="s">
        <v>83</v>
      </c>
      <c r="AL14" s="91"/>
      <c r="AM14" s="92" t="s">
        <v>18</v>
      </c>
      <c r="AN14" s="91">
        <v>7</v>
      </c>
      <c r="AO14" s="93" t="s">
        <v>26</v>
      </c>
      <c r="AP14" s="11">
        <v>500000</v>
      </c>
      <c r="AQ14" s="12">
        <v>0.19</v>
      </c>
      <c r="AR14" s="11">
        <f t="shared" si="3"/>
        <v>95000</v>
      </c>
      <c r="AS14" s="11">
        <f t="shared" si="4"/>
        <v>595000</v>
      </c>
      <c r="AT14" s="11">
        <f t="shared" si="5"/>
        <v>4165000</v>
      </c>
      <c r="AU14" s="10" t="s">
        <v>93</v>
      </c>
      <c r="AV14" s="10" t="s">
        <v>94</v>
      </c>
      <c r="AW14" s="85" cm="1">
        <f t="array" ref="AW14">MIN(_xlfn._xlws.FILTER(CHOOSE({1,2,3,4},M14,X14,AI14,AT14),CHOOSE({1,2,3,4},M14,X14,AI14,AT14)&gt;0))</f>
        <v>4165000</v>
      </c>
      <c r="AX14" s="88">
        <v>5973543</v>
      </c>
      <c r="AY14" s="87">
        <f t="shared" si="6"/>
        <v>1808543</v>
      </c>
      <c r="AZ14" s="86" t="str">
        <f t="shared" si="7"/>
        <v xml:space="preserve">BASA DISEÑO SAS </v>
      </c>
    </row>
    <row r="15" spans="1:52" ht="174" customHeight="1" x14ac:dyDescent="0.2">
      <c r="A15" s="7">
        <v>7</v>
      </c>
      <c r="B15" s="8" t="s">
        <v>27</v>
      </c>
      <c r="C15" s="8" t="s">
        <v>28</v>
      </c>
      <c r="D15" s="13"/>
      <c r="E15" s="8" t="s">
        <v>66</v>
      </c>
      <c r="F15" s="8" t="s">
        <v>18</v>
      </c>
      <c r="G15" s="8">
        <v>36</v>
      </c>
      <c r="H15" s="8" t="s">
        <v>55</v>
      </c>
      <c r="I15" s="11">
        <v>279900</v>
      </c>
      <c r="J15" s="12">
        <v>0.19</v>
      </c>
      <c r="K15" s="11">
        <f t="shared" si="0"/>
        <v>53181</v>
      </c>
      <c r="L15" s="11">
        <f t="shared" si="1"/>
        <v>333081</v>
      </c>
      <c r="M15" s="11">
        <f t="shared" si="2"/>
        <v>11990916</v>
      </c>
      <c r="N15" s="10" t="s">
        <v>61</v>
      </c>
      <c r="O15" s="10" t="s">
        <v>62</v>
      </c>
      <c r="P15" s="9" t="s">
        <v>67</v>
      </c>
      <c r="Q15" s="8" t="s">
        <v>18</v>
      </c>
      <c r="R15" s="8">
        <v>36</v>
      </c>
      <c r="S15" s="67" t="s">
        <v>70</v>
      </c>
      <c r="T15" s="70">
        <v>315139</v>
      </c>
      <c r="U15" s="73">
        <v>0.19</v>
      </c>
      <c r="V15" s="11">
        <f t="shared" si="8"/>
        <v>59876.41</v>
      </c>
      <c r="W15" s="11">
        <f t="shared" si="9"/>
        <v>375015.41000000003</v>
      </c>
      <c r="X15" s="11">
        <f t="shared" si="10"/>
        <v>13500554.760000002</v>
      </c>
      <c r="Y15" s="67" t="s">
        <v>75</v>
      </c>
      <c r="Z15" s="75" t="s">
        <v>77</v>
      </c>
      <c r="AA15" s="8" t="s">
        <v>81</v>
      </c>
      <c r="AB15" s="8" t="s">
        <v>18</v>
      </c>
      <c r="AC15" s="8">
        <v>36</v>
      </c>
      <c r="AD15" s="10" t="s">
        <v>28</v>
      </c>
      <c r="AE15" s="11">
        <v>285000</v>
      </c>
      <c r="AF15" s="12">
        <v>0.19</v>
      </c>
      <c r="AG15" s="11">
        <f t="shared" si="11"/>
        <v>54150</v>
      </c>
      <c r="AH15" s="11">
        <f t="shared" si="12"/>
        <v>339150</v>
      </c>
      <c r="AI15" s="11">
        <f t="shared" si="13"/>
        <v>12209400</v>
      </c>
      <c r="AJ15" s="10" t="s">
        <v>82</v>
      </c>
      <c r="AK15" s="10" t="s">
        <v>83</v>
      </c>
      <c r="AL15" s="8"/>
      <c r="AM15" s="8" t="s">
        <v>18</v>
      </c>
      <c r="AN15" s="8">
        <v>36</v>
      </c>
      <c r="AO15" s="10" t="s">
        <v>90</v>
      </c>
      <c r="AP15" s="11">
        <v>215000</v>
      </c>
      <c r="AQ15" s="12">
        <v>0.19</v>
      </c>
      <c r="AR15" s="11">
        <f t="shared" si="3"/>
        <v>40850</v>
      </c>
      <c r="AS15" s="11">
        <f t="shared" si="4"/>
        <v>255850</v>
      </c>
      <c r="AT15" s="11">
        <f t="shared" si="5"/>
        <v>9210600</v>
      </c>
      <c r="AU15" s="10" t="s">
        <v>93</v>
      </c>
      <c r="AV15" s="10" t="s">
        <v>94</v>
      </c>
      <c r="AW15" s="85" cm="1">
        <f t="array" ref="AW15">MIN(_xlfn._xlws.FILTER(CHOOSE({1,2,3,4},M15,X15,AI15,AT15),CHOOSE({1,2,3,4},M15,X15,AI15,AT15)&gt;0))</f>
        <v>9210600</v>
      </c>
      <c r="AX15" s="84">
        <v>13599864</v>
      </c>
      <c r="AY15" s="85">
        <f t="shared" si="6"/>
        <v>4389264</v>
      </c>
      <c r="AZ15" s="86" t="str">
        <f t="shared" si="7"/>
        <v xml:space="preserve">BASA DISEÑO SAS </v>
      </c>
    </row>
    <row r="16" spans="1:52" ht="216.75" customHeight="1" x14ac:dyDescent="0.2">
      <c r="A16" s="7">
        <v>8</v>
      </c>
      <c r="B16" s="8" t="s">
        <v>29</v>
      </c>
      <c r="C16" s="8" t="s">
        <v>30</v>
      </c>
      <c r="D16" s="13"/>
      <c r="E16" s="8" t="s">
        <v>66</v>
      </c>
      <c r="F16" s="8" t="s">
        <v>18</v>
      </c>
      <c r="G16" s="8">
        <v>3</v>
      </c>
      <c r="H16" s="8" t="s">
        <v>56</v>
      </c>
      <c r="I16" s="11">
        <v>509900</v>
      </c>
      <c r="J16" s="12">
        <v>0.19</v>
      </c>
      <c r="K16" s="11">
        <f t="shared" si="0"/>
        <v>96881</v>
      </c>
      <c r="L16" s="11">
        <f t="shared" si="1"/>
        <v>606781</v>
      </c>
      <c r="M16" s="11">
        <f t="shared" si="2"/>
        <v>1820343</v>
      </c>
      <c r="N16" s="10" t="s">
        <v>61</v>
      </c>
      <c r="O16" s="10" t="s">
        <v>62</v>
      </c>
      <c r="P16" s="9"/>
      <c r="Q16" s="8" t="s">
        <v>18</v>
      </c>
      <c r="R16" s="8">
        <v>3</v>
      </c>
      <c r="S16" s="67"/>
      <c r="T16" s="69"/>
      <c r="U16" s="72">
        <v>0</v>
      </c>
      <c r="V16" s="11">
        <f t="shared" si="8"/>
        <v>0</v>
      </c>
      <c r="W16" s="11">
        <f t="shared" si="9"/>
        <v>0</v>
      </c>
      <c r="X16" s="11">
        <f t="shared" si="10"/>
        <v>0</v>
      </c>
      <c r="Y16" s="67"/>
      <c r="Z16" s="67"/>
      <c r="AA16" s="8" t="s">
        <v>81</v>
      </c>
      <c r="AB16" s="8" t="s">
        <v>18</v>
      </c>
      <c r="AC16" s="8">
        <v>3</v>
      </c>
      <c r="AD16" s="10" t="s">
        <v>30</v>
      </c>
      <c r="AE16" s="11">
        <v>630000</v>
      </c>
      <c r="AF16" s="12">
        <v>0.19</v>
      </c>
      <c r="AG16" s="11">
        <f t="shared" si="11"/>
        <v>119700</v>
      </c>
      <c r="AH16" s="11">
        <f t="shared" si="12"/>
        <v>749700</v>
      </c>
      <c r="AI16" s="11">
        <f t="shared" si="13"/>
        <v>2249100</v>
      </c>
      <c r="AJ16" s="10" t="s">
        <v>82</v>
      </c>
      <c r="AK16" s="10" t="s">
        <v>83</v>
      </c>
      <c r="AL16" s="8"/>
      <c r="AM16" s="8" t="s">
        <v>18</v>
      </c>
      <c r="AN16" s="8">
        <v>3</v>
      </c>
      <c r="AO16" s="10" t="s">
        <v>30</v>
      </c>
      <c r="AP16" s="11">
        <v>427000</v>
      </c>
      <c r="AQ16" s="12">
        <v>0.19</v>
      </c>
      <c r="AR16" s="11">
        <f t="shared" si="3"/>
        <v>81130</v>
      </c>
      <c r="AS16" s="11">
        <f t="shared" si="4"/>
        <v>508130</v>
      </c>
      <c r="AT16" s="11">
        <f t="shared" si="5"/>
        <v>1524390</v>
      </c>
      <c r="AU16" s="10" t="s">
        <v>93</v>
      </c>
      <c r="AV16" s="10" t="s">
        <v>94</v>
      </c>
      <c r="AW16" s="85" cm="1">
        <f t="array" ref="AW16">MIN(_xlfn._xlws.FILTER(CHOOSE({1,2,3,4},M16,X16,AI16,AT16),CHOOSE({1,2,3,4},M16,X16,AI16,AT16)&gt;0))</f>
        <v>1524390</v>
      </c>
      <c r="AX16" s="84">
        <v>2259453</v>
      </c>
      <c r="AY16" s="85">
        <f t="shared" si="6"/>
        <v>735063</v>
      </c>
      <c r="AZ16" s="86" t="str">
        <f t="shared" si="7"/>
        <v xml:space="preserve">BASA DISEÑO SAS </v>
      </c>
    </row>
    <row r="17" spans="1:52" ht="180.75" customHeight="1" x14ac:dyDescent="0.2">
      <c r="A17" s="14">
        <v>9</v>
      </c>
      <c r="B17" s="8" t="s">
        <v>27</v>
      </c>
      <c r="C17" s="8" t="s">
        <v>31</v>
      </c>
      <c r="D17" s="13"/>
      <c r="E17" s="8" t="s">
        <v>66</v>
      </c>
      <c r="F17" s="8" t="s">
        <v>18</v>
      </c>
      <c r="G17" s="8">
        <v>1</v>
      </c>
      <c r="H17" s="8" t="s">
        <v>57</v>
      </c>
      <c r="I17" s="11">
        <v>694300</v>
      </c>
      <c r="J17" s="12">
        <v>0.19</v>
      </c>
      <c r="K17" s="11">
        <f t="shared" si="0"/>
        <v>131917</v>
      </c>
      <c r="L17" s="11">
        <f t="shared" si="1"/>
        <v>826217</v>
      </c>
      <c r="M17" s="11">
        <f t="shared" si="2"/>
        <v>826217</v>
      </c>
      <c r="N17" s="10" t="s">
        <v>61</v>
      </c>
      <c r="O17" s="10" t="s">
        <v>62</v>
      </c>
      <c r="P17" s="9"/>
      <c r="Q17" s="8" t="s">
        <v>18</v>
      </c>
      <c r="R17" s="8">
        <v>1</v>
      </c>
      <c r="S17" s="67"/>
      <c r="T17" s="71"/>
      <c r="U17" s="72">
        <v>0</v>
      </c>
      <c r="V17" s="11">
        <f t="shared" si="8"/>
        <v>0</v>
      </c>
      <c r="W17" s="11">
        <f t="shared" si="9"/>
        <v>0</v>
      </c>
      <c r="X17" s="11">
        <f t="shared" si="10"/>
        <v>0</v>
      </c>
      <c r="Y17" s="67"/>
      <c r="Z17" s="67"/>
      <c r="AA17" s="8"/>
      <c r="AB17" s="8"/>
      <c r="AC17" s="8"/>
      <c r="AD17" s="10"/>
      <c r="AE17" s="11"/>
      <c r="AF17" s="12"/>
      <c r="AG17" s="11"/>
      <c r="AH17" s="11"/>
      <c r="AI17" s="11"/>
      <c r="AJ17" s="10"/>
      <c r="AK17" s="10"/>
      <c r="AL17" s="8"/>
      <c r="AM17" s="8"/>
      <c r="AN17" s="8"/>
      <c r="AO17" s="10"/>
      <c r="AP17" s="11"/>
      <c r="AQ17" s="15"/>
      <c r="AR17" s="11"/>
      <c r="AS17" s="11"/>
      <c r="AT17" s="11"/>
      <c r="AU17" s="10"/>
      <c r="AV17" s="10"/>
      <c r="AW17" s="85" cm="1">
        <f t="array" ref="AW17">MIN(_xlfn._xlws.FILTER(CHOOSE({1,2,3,4},M17,X17,AI17,AT17),CHOOSE({1,2,3,4},M17,X17,AI17,AT17)&gt;0))</f>
        <v>826217</v>
      </c>
      <c r="AX17" s="84">
        <v>912730</v>
      </c>
      <c r="AY17" s="85">
        <f t="shared" si="6"/>
        <v>86513</v>
      </c>
      <c r="AZ17" s="86" t="str">
        <f t="shared" si="7"/>
        <v xml:space="preserve">SOLINOFF SAS </v>
      </c>
    </row>
    <row r="18" spans="1:52" ht="198.75" customHeight="1" x14ac:dyDescent="0.2">
      <c r="A18" s="7">
        <v>10</v>
      </c>
      <c r="B18" s="8" t="s">
        <v>32</v>
      </c>
      <c r="C18" s="8" t="s">
        <v>33</v>
      </c>
      <c r="D18" s="13"/>
      <c r="E18" s="8" t="s">
        <v>66</v>
      </c>
      <c r="F18" s="8" t="s">
        <v>18</v>
      </c>
      <c r="G18" s="8">
        <v>250</v>
      </c>
      <c r="H18" s="8" t="s">
        <v>58</v>
      </c>
      <c r="I18" s="11">
        <v>219700</v>
      </c>
      <c r="J18" s="12">
        <v>0.19</v>
      </c>
      <c r="K18" s="11">
        <f t="shared" si="0"/>
        <v>41743</v>
      </c>
      <c r="L18" s="11">
        <f t="shared" si="1"/>
        <v>261443</v>
      </c>
      <c r="M18" s="11">
        <f t="shared" si="2"/>
        <v>65360750</v>
      </c>
      <c r="N18" s="10" t="s">
        <v>64</v>
      </c>
      <c r="O18" s="10" t="s">
        <v>62</v>
      </c>
      <c r="P18" s="9"/>
      <c r="Q18" s="8" t="s">
        <v>18</v>
      </c>
      <c r="R18" s="8">
        <v>250</v>
      </c>
      <c r="S18" s="67"/>
      <c r="T18" s="69"/>
      <c r="U18" s="72">
        <v>0</v>
      </c>
      <c r="V18" s="11">
        <f t="shared" si="8"/>
        <v>0</v>
      </c>
      <c r="W18" s="11">
        <f t="shared" si="9"/>
        <v>0</v>
      </c>
      <c r="X18" s="11">
        <f t="shared" si="10"/>
        <v>0</v>
      </c>
      <c r="Y18" s="67"/>
      <c r="Z18" s="67"/>
      <c r="AA18" s="8" t="s">
        <v>81</v>
      </c>
      <c r="AB18" s="8" t="s">
        <v>18</v>
      </c>
      <c r="AC18" s="8">
        <v>250</v>
      </c>
      <c r="AD18" s="10" t="s">
        <v>33</v>
      </c>
      <c r="AE18" s="11">
        <v>160000</v>
      </c>
      <c r="AF18" s="12">
        <v>0.19</v>
      </c>
      <c r="AG18" s="11">
        <f t="shared" si="11"/>
        <v>30400</v>
      </c>
      <c r="AH18" s="11">
        <f t="shared" si="12"/>
        <v>190400</v>
      </c>
      <c r="AI18" s="11">
        <f t="shared" si="13"/>
        <v>47600000</v>
      </c>
      <c r="AJ18" s="10" t="s">
        <v>82</v>
      </c>
      <c r="AK18" s="10" t="s">
        <v>83</v>
      </c>
      <c r="AL18" s="8"/>
      <c r="AM18" s="8" t="s">
        <v>18</v>
      </c>
      <c r="AN18" s="8">
        <v>250</v>
      </c>
      <c r="AO18" s="10" t="s">
        <v>33</v>
      </c>
      <c r="AP18" s="11">
        <v>209000</v>
      </c>
      <c r="AQ18" s="12">
        <v>0.19</v>
      </c>
      <c r="AR18" s="11">
        <f t="shared" si="3"/>
        <v>39710</v>
      </c>
      <c r="AS18" s="11">
        <f t="shared" si="4"/>
        <v>248710</v>
      </c>
      <c r="AT18" s="11">
        <f t="shared" si="5"/>
        <v>62177500</v>
      </c>
      <c r="AU18" s="10" t="s">
        <v>93</v>
      </c>
      <c r="AV18" s="10" t="s">
        <v>94</v>
      </c>
      <c r="AW18" s="85" cm="1">
        <f t="array" ref="AW18">MIN(_xlfn._xlws.FILTER(CHOOSE({1,2,3,4},M18,X18,AI18,AT18),CHOOSE({1,2,3,4},M18,X18,AI18,AT18)&gt;0))</f>
        <v>47600000</v>
      </c>
      <c r="AX18" s="84">
        <v>65473800</v>
      </c>
      <c r="AY18" s="85">
        <f t="shared" si="6"/>
        <v>17873800</v>
      </c>
      <c r="AZ18" s="86" t="str">
        <f t="shared" si="7"/>
        <v xml:space="preserve">METALES Y CONCEPTOS </v>
      </c>
    </row>
    <row r="19" spans="1:52" ht="140.25" customHeight="1" x14ac:dyDescent="0.2">
      <c r="A19" s="17">
        <v>11</v>
      </c>
      <c r="B19" s="18" t="s">
        <v>23</v>
      </c>
      <c r="C19" s="18" t="s">
        <v>34</v>
      </c>
      <c r="D19" s="13"/>
      <c r="E19" s="8"/>
      <c r="F19" s="8" t="s">
        <v>18</v>
      </c>
      <c r="G19" s="18">
        <f>26-6</f>
        <v>20</v>
      </c>
      <c r="H19" s="19"/>
      <c r="I19" s="11">
        <v>0</v>
      </c>
      <c r="J19" s="12"/>
      <c r="K19" s="16">
        <f t="shared" si="0"/>
        <v>0</v>
      </c>
      <c r="L19" s="16">
        <f t="shared" si="1"/>
        <v>0</v>
      </c>
      <c r="M19" s="16">
        <f t="shared" si="2"/>
        <v>0</v>
      </c>
      <c r="N19" s="10"/>
      <c r="O19" s="10"/>
      <c r="P19" s="66"/>
      <c r="Q19" s="8" t="s">
        <v>18</v>
      </c>
      <c r="R19" s="18">
        <f>26-6</f>
        <v>20</v>
      </c>
      <c r="S19" s="68"/>
      <c r="T19" s="69"/>
      <c r="U19" s="72">
        <v>0</v>
      </c>
      <c r="V19" s="16">
        <f t="shared" si="8"/>
        <v>0</v>
      </c>
      <c r="W19" s="16">
        <f t="shared" si="9"/>
        <v>0</v>
      </c>
      <c r="X19" s="16">
        <f t="shared" si="10"/>
        <v>0</v>
      </c>
      <c r="Y19" s="67"/>
      <c r="Z19" s="67"/>
      <c r="AA19" s="8"/>
      <c r="AB19" s="8"/>
      <c r="AC19" s="18"/>
      <c r="AD19" s="19"/>
      <c r="AE19" s="11"/>
      <c r="AF19" s="12"/>
      <c r="AG19" s="16"/>
      <c r="AH19" s="16"/>
      <c r="AI19" s="16"/>
      <c r="AJ19" s="10"/>
      <c r="AK19" s="10"/>
      <c r="AL19" s="18"/>
      <c r="AM19" s="8" t="s">
        <v>18</v>
      </c>
      <c r="AN19" s="18">
        <f>26-6</f>
        <v>20</v>
      </c>
      <c r="AO19" s="19" t="s">
        <v>91</v>
      </c>
      <c r="AP19" s="11">
        <v>84000</v>
      </c>
      <c r="AQ19" s="15">
        <v>0.19</v>
      </c>
      <c r="AR19" s="16">
        <f t="shared" si="3"/>
        <v>15960</v>
      </c>
      <c r="AS19" s="16">
        <f t="shared" si="4"/>
        <v>99960</v>
      </c>
      <c r="AT19" s="16">
        <f t="shared" si="5"/>
        <v>1999200</v>
      </c>
      <c r="AU19" s="10" t="s">
        <v>93</v>
      </c>
      <c r="AV19" s="10" t="s">
        <v>94</v>
      </c>
      <c r="AW19" s="85" cm="1">
        <f t="array" ref="AW19">MIN(_xlfn._xlws.FILTER(CHOOSE({1,2,3,4},M19,X19,AI19,AT19),CHOOSE({1,2,3,4},M19,X19,AI19,AT19)&gt;0))</f>
        <v>1999200</v>
      </c>
      <c r="AX19" s="84">
        <v>2200000.6</v>
      </c>
      <c r="AY19" s="85">
        <f t="shared" si="6"/>
        <v>200800.60000000009</v>
      </c>
      <c r="AZ19" s="86" t="str">
        <f t="shared" si="7"/>
        <v xml:space="preserve">BASA DISEÑO SAS </v>
      </c>
    </row>
    <row r="20" spans="1:52" ht="140.25" customHeight="1" x14ac:dyDescent="0.2">
      <c r="A20" s="17">
        <v>12</v>
      </c>
      <c r="B20" s="18" t="s">
        <v>23</v>
      </c>
      <c r="C20" s="18" t="s">
        <v>35</v>
      </c>
      <c r="D20" s="13"/>
      <c r="E20" s="8" t="s">
        <v>66</v>
      </c>
      <c r="F20" s="8" t="s">
        <v>18</v>
      </c>
      <c r="G20" s="18">
        <v>6</v>
      </c>
      <c r="H20" s="8" t="s">
        <v>59</v>
      </c>
      <c r="I20" s="11">
        <v>194300</v>
      </c>
      <c r="J20" s="12">
        <v>0.19</v>
      </c>
      <c r="K20" s="16">
        <f t="shared" si="0"/>
        <v>36917</v>
      </c>
      <c r="L20" s="16">
        <f t="shared" si="1"/>
        <v>231217</v>
      </c>
      <c r="M20" s="16">
        <f t="shared" si="2"/>
        <v>1387302</v>
      </c>
      <c r="N20" s="10" t="s">
        <v>61</v>
      </c>
      <c r="O20" s="10" t="s">
        <v>62</v>
      </c>
      <c r="P20" s="66"/>
      <c r="Q20" s="8" t="s">
        <v>18</v>
      </c>
      <c r="R20" s="18">
        <v>6</v>
      </c>
      <c r="S20" s="68"/>
      <c r="T20" s="69"/>
      <c r="U20" s="72">
        <v>0</v>
      </c>
      <c r="V20" s="16">
        <f t="shared" si="8"/>
        <v>0</v>
      </c>
      <c r="W20" s="16">
        <f t="shared" si="9"/>
        <v>0</v>
      </c>
      <c r="X20" s="16">
        <f t="shared" si="10"/>
        <v>0</v>
      </c>
      <c r="Y20" s="67"/>
      <c r="Z20" s="67"/>
      <c r="AA20" s="8" t="s">
        <v>81</v>
      </c>
      <c r="AB20" s="8" t="s">
        <v>18</v>
      </c>
      <c r="AC20" s="18">
        <v>6</v>
      </c>
      <c r="AD20" s="19" t="s">
        <v>80</v>
      </c>
      <c r="AE20" s="11">
        <v>195000</v>
      </c>
      <c r="AF20" s="12">
        <v>0.19</v>
      </c>
      <c r="AG20" s="16">
        <f t="shared" si="11"/>
        <v>37050</v>
      </c>
      <c r="AH20" s="16">
        <f t="shared" si="12"/>
        <v>232050</v>
      </c>
      <c r="AI20" s="16">
        <f t="shared" si="13"/>
        <v>1392300</v>
      </c>
      <c r="AJ20" s="10" t="s">
        <v>82</v>
      </c>
      <c r="AK20" s="10" t="s">
        <v>83</v>
      </c>
      <c r="AL20" s="18"/>
      <c r="AM20" s="8" t="s">
        <v>18</v>
      </c>
      <c r="AN20" s="18">
        <v>6</v>
      </c>
      <c r="AO20" s="19" t="s">
        <v>80</v>
      </c>
      <c r="AP20" s="11">
        <v>148000</v>
      </c>
      <c r="AQ20" s="20">
        <v>0.19</v>
      </c>
      <c r="AR20" s="16">
        <f t="shared" si="3"/>
        <v>28120</v>
      </c>
      <c r="AS20" s="16">
        <f t="shared" si="4"/>
        <v>176120</v>
      </c>
      <c r="AT20" s="16">
        <f t="shared" si="5"/>
        <v>1056720</v>
      </c>
      <c r="AU20" s="10" t="s">
        <v>93</v>
      </c>
      <c r="AV20" s="10" t="s">
        <v>94</v>
      </c>
      <c r="AW20" s="85" cm="1">
        <f t="array" ref="AW20">MIN(_xlfn._xlws.FILTER(CHOOSE({1,2,3,4},M20,X20,AI20,AT20),CHOOSE({1,2,3,4},M20,X20,AI20,AT20)&gt;0))</f>
        <v>1056720</v>
      </c>
      <c r="AX20" s="84">
        <v>1463700</v>
      </c>
      <c r="AY20" s="85">
        <f t="shared" si="6"/>
        <v>406980</v>
      </c>
      <c r="AZ20" s="86" t="str">
        <f t="shared" si="7"/>
        <v xml:space="preserve">BASA DISEÑO SAS </v>
      </c>
    </row>
    <row r="21" spans="1:52" ht="164.25" customHeight="1" x14ac:dyDescent="0.2">
      <c r="A21" s="17">
        <v>13</v>
      </c>
      <c r="B21" s="18" t="s">
        <v>17</v>
      </c>
      <c r="C21" s="18" t="s">
        <v>36</v>
      </c>
      <c r="D21" s="13"/>
      <c r="E21" s="8" t="s">
        <v>66</v>
      </c>
      <c r="F21" s="8" t="s">
        <v>18</v>
      </c>
      <c r="G21" s="18">
        <v>15</v>
      </c>
      <c r="H21" s="18" t="s">
        <v>60</v>
      </c>
      <c r="I21" s="11">
        <v>472200</v>
      </c>
      <c r="J21" s="12">
        <v>0.19</v>
      </c>
      <c r="K21" s="11">
        <f t="shared" si="0"/>
        <v>89718</v>
      </c>
      <c r="L21" s="11">
        <f t="shared" si="1"/>
        <v>561918</v>
      </c>
      <c r="M21" s="11">
        <f t="shared" si="2"/>
        <v>8428770</v>
      </c>
      <c r="N21" s="10" t="s">
        <v>61</v>
      </c>
      <c r="O21" s="10" t="s">
        <v>62</v>
      </c>
      <c r="P21" s="9" t="s">
        <v>67</v>
      </c>
      <c r="Q21" s="8" t="s">
        <v>18</v>
      </c>
      <c r="R21" s="18">
        <v>15</v>
      </c>
      <c r="S21" s="68" t="s">
        <v>71</v>
      </c>
      <c r="T21" s="70">
        <v>467210</v>
      </c>
      <c r="U21" s="74">
        <v>0.19</v>
      </c>
      <c r="V21" s="11">
        <f t="shared" si="8"/>
        <v>88769.9</v>
      </c>
      <c r="W21" s="11">
        <f t="shared" si="9"/>
        <v>555979.9</v>
      </c>
      <c r="X21" s="11">
        <f t="shared" si="10"/>
        <v>8339698.5</v>
      </c>
      <c r="Y21" s="67" t="s">
        <v>75</v>
      </c>
      <c r="Z21" s="67" t="s">
        <v>73</v>
      </c>
      <c r="AA21" s="8" t="s">
        <v>81</v>
      </c>
      <c r="AB21" s="8" t="s">
        <v>18</v>
      </c>
      <c r="AC21" s="18">
        <v>15</v>
      </c>
      <c r="AD21" s="19" t="s">
        <v>36</v>
      </c>
      <c r="AE21" s="11">
        <v>430000</v>
      </c>
      <c r="AF21" s="12">
        <v>0.19</v>
      </c>
      <c r="AG21" s="11">
        <f t="shared" si="11"/>
        <v>81700</v>
      </c>
      <c r="AH21" s="11">
        <f t="shared" si="12"/>
        <v>511700</v>
      </c>
      <c r="AI21" s="11">
        <f t="shared" si="13"/>
        <v>7675500</v>
      </c>
      <c r="AJ21" s="10" t="s">
        <v>82</v>
      </c>
      <c r="AK21" s="10" t="s">
        <v>83</v>
      </c>
      <c r="AL21" s="18"/>
      <c r="AM21" s="8" t="s">
        <v>18</v>
      </c>
      <c r="AN21" s="18">
        <v>15</v>
      </c>
      <c r="AO21" s="19" t="s">
        <v>92</v>
      </c>
      <c r="AP21" s="11">
        <v>412000</v>
      </c>
      <c r="AQ21" s="20">
        <v>0.19</v>
      </c>
      <c r="AR21" s="11">
        <f t="shared" si="3"/>
        <v>78280</v>
      </c>
      <c r="AS21" s="11">
        <f t="shared" si="4"/>
        <v>490280</v>
      </c>
      <c r="AT21" s="11">
        <f t="shared" si="5"/>
        <v>7354200</v>
      </c>
      <c r="AU21" s="10" t="s">
        <v>93</v>
      </c>
      <c r="AV21" s="10" t="s">
        <v>94</v>
      </c>
      <c r="AW21" s="85" cm="1">
        <f t="array" ref="AW21">MIN(_xlfn._xlws.FILTER(CHOOSE({1,2,3,4},M21,X21,AI21,AT21),CHOOSE({1,2,3,4},M21,X21,AI21,AT21)&gt;0))</f>
        <v>7354200</v>
      </c>
      <c r="AX21" s="84">
        <v>8478750</v>
      </c>
      <c r="AY21" s="85">
        <f t="shared" si="6"/>
        <v>1124550</v>
      </c>
      <c r="AZ21" s="86" t="str">
        <f t="shared" si="7"/>
        <v xml:space="preserve">BASA DISEÑO SAS </v>
      </c>
    </row>
    <row r="22" spans="1:52" s="22" customFormat="1" ht="63" customHeight="1" x14ac:dyDescent="0.25">
      <c r="A22" s="50"/>
      <c r="B22" s="50"/>
      <c r="C22" s="50"/>
      <c r="D22" s="47"/>
      <c r="E22" s="100" t="s">
        <v>37</v>
      </c>
      <c r="F22" s="101"/>
      <c r="G22" s="101"/>
      <c r="H22" s="101"/>
      <c r="I22" s="101"/>
      <c r="J22" s="101"/>
      <c r="K22" s="101"/>
      <c r="L22" s="102"/>
      <c r="M22" s="48">
        <f>SUM(M9:M21)</f>
        <v>116870138</v>
      </c>
      <c r="N22" s="49"/>
      <c r="O22" s="49"/>
      <c r="P22" s="100" t="s">
        <v>37</v>
      </c>
      <c r="Q22" s="101"/>
      <c r="R22" s="101"/>
      <c r="S22" s="101"/>
      <c r="T22" s="101"/>
      <c r="U22" s="101"/>
      <c r="V22" s="101"/>
      <c r="W22" s="102"/>
      <c r="X22" s="48">
        <f>SUM(X9:X21)</f>
        <v>32094566.560000002</v>
      </c>
      <c r="Y22" s="49"/>
      <c r="Z22" s="49"/>
      <c r="AA22" s="105" t="s">
        <v>37</v>
      </c>
      <c r="AB22" s="106"/>
      <c r="AC22" s="106"/>
      <c r="AD22" s="106"/>
      <c r="AE22" s="106"/>
      <c r="AF22" s="106"/>
      <c r="AG22" s="106"/>
      <c r="AH22" s="107"/>
      <c r="AI22" s="61">
        <f>SUM(AI9:AI21)</f>
        <v>84858900</v>
      </c>
      <c r="AJ22" s="62"/>
      <c r="AK22" s="62"/>
      <c r="AL22" s="109" t="s">
        <v>37</v>
      </c>
      <c r="AM22" s="110"/>
      <c r="AN22" s="110"/>
      <c r="AO22" s="110"/>
      <c r="AP22" s="110"/>
      <c r="AQ22" s="110"/>
      <c r="AR22" s="110"/>
      <c r="AS22" s="111"/>
      <c r="AT22" s="82">
        <f>SUM(AT9:AT21)</f>
        <v>104248760</v>
      </c>
      <c r="AU22" s="83"/>
      <c r="AV22" s="83"/>
      <c r="AW22" s="21"/>
      <c r="AX22" s="21"/>
      <c r="AY22" s="21"/>
      <c r="AZ22" s="21"/>
    </row>
    <row r="23" spans="1:52" s="22" customFormat="1" ht="14.25" customHeight="1" x14ac:dyDescent="0.25">
      <c r="A23" s="23"/>
      <c r="B23" s="23"/>
      <c r="C23" s="23"/>
      <c r="D23" s="23"/>
      <c r="E23" s="23"/>
      <c r="F23" s="23"/>
      <c r="G23" s="23"/>
      <c r="H23" s="23"/>
      <c r="I23" s="23"/>
      <c r="J23" s="23"/>
      <c r="K23" s="23"/>
      <c r="L23" s="23"/>
      <c r="M23" s="24"/>
      <c r="P23" s="23"/>
      <c r="Q23" s="23"/>
      <c r="R23" s="23"/>
      <c r="S23" s="23"/>
      <c r="T23" s="23"/>
      <c r="U23" s="23"/>
      <c r="V23" s="23"/>
      <c r="W23" s="23"/>
      <c r="X23" s="24"/>
      <c r="AA23" s="23"/>
      <c r="AB23" s="23"/>
      <c r="AC23" s="23"/>
      <c r="AD23" s="23"/>
      <c r="AE23" s="23"/>
      <c r="AF23" s="23"/>
      <c r="AG23" s="23"/>
      <c r="AH23" s="23"/>
      <c r="AI23" s="24"/>
      <c r="AL23" s="23"/>
      <c r="AM23" s="23"/>
      <c r="AN23" s="23"/>
      <c r="AO23" s="23"/>
      <c r="AP23" s="23"/>
      <c r="AQ23" s="23"/>
      <c r="AR23" s="23"/>
      <c r="AS23" s="23"/>
      <c r="AT23" s="24"/>
      <c r="AW23" s="89">
        <f>SUM(AW9:AW22)</f>
        <v>90497477</v>
      </c>
    </row>
    <row r="24" spans="1:52" x14ac:dyDescent="0.2">
      <c r="A24" s="94"/>
      <c r="B24" s="94"/>
      <c r="C24" s="94"/>
      <c r="D24" s="94"/>
      <c r="E24" s="94"/>
      <c r="F24" s="94"/>
      <c r="G24" s="94"/>
      <c r="H24" s="94"/>
      <c r="I24" s="94"/>
      <c r="J24" s="94"/>
      <c r="K24" s="94"/>
      <c r="L24" s="94"/>
      <c r="M24" s="94"/>
      <c r="P24" s="1"/>
      <c r="AA24" s="1"/>
      <c r="AL24" s="1"/>
    </row>
    <row r="25" spans="1:52" ht="48" customHeight="1" x14ac:dyDescent="0.2">
      <c r="A25" s="95" t="s">
        <v>38</v>
      </c>
      <c r="B25" s="95"/>
      <c r="C25" s="95"/>
      <c r="D25" s="95"/>
      <c r="E25" s="95"/>
      <c r="F25" s="95"/>
      <c r="G25" s="95"/>
      <c r="H25" s="95"/>
      <c r="I25" s="95"/>
      <c r="J25" s="95"/>
      <c r="K25" s="95"/>
      <c r="L25" s="95"/>
      <c r="M25" s="95"/>
      <c r="P25" s="1"/>
      <c r="AA25" s="1"/>
      <c r="AL25" s="1"/>
    </row>
    <row r="26" spans="1:52" x14ac:dyDescent="0.2">
      <c r="A26" s="25"/>
      <c r="B26" s="26"/>
      <c r="C26" s="25"/>
      <c r="D26" s="40"/>
      <c r="E26" s="25"/>
      <c r="F26" s="25"/>
      <c r="G26" s="25"/>
      <c r="H26" s="25"/>
      <c r="I26" s="25"/>
      <c r="J26" s="25"/>
      <c r="K26" s="25"/>
      <c r="L26" s="25"/>
      <c r="M26" s="25"/>
      <c r="P26" s="40"/>
      <c r="Q26" s="40"/>
      <c r="R26" s="40"/>
      <c r="S26" s="40"/>
      <c r="T26" s="40"/>
      <c r="U26" s="40"/>
      <c r="V26" s="40"/>
      <c r="W26" s="40"/>
      <c r="X26" s="40"/>
      <c r="AA26" s="40"/>
      <c r="AB26" s="40"/>
      <c r="AC26" s="40"/>
      <c r="AD26" s="40"/>
      <c r="AE26" s="40"/>
      <c r="AF26" s="40"/>
      <c r="AG26" s="40"/>
      <c r="AH26" s="40"/>
      <c r="AI26" s="40"/>
      <c r="AL26" s="40"/>
      <c r="AM26" s="40"/>
      <c r="AN26" s="40"/>
      <c r="AO26" s="40"/>
      <c r="AP26" s="40"/>
      <c r="AQ26" s="40"/>
      <c r="AR26" s="40"/>
      <c r="AS26" s="40"/>
      <c r="AT26" s="40"/>
    </row>
    <row r="27" spans="1:52" x14ac:dyDescent="0.2">
      <c r="A27" s="25"/>
      <c r="B27" s="26"/>
      <c r="C27" s="25"/>
      <c r="D27" s="40"/>
      <c r="E27" s="25"/>
      <c r="F27" s="25"/>
      <c r="G27" s="25"/>
      <c r="H27" s="25"/>
      <c r="I27" s="25"/>
      <c r="J27" s="25"/>
      <c r="K27" s="27"/>
      <c r="L27" s="27"/>
      <c r="M27" s="27"/>
      <c r="P27" s="40"/>
      <c r="Q27" s="40"/>
      <c r="R27" s="40"/>
      <c r="S27" s="40"/>
      <c r="T27" s="40"/>
      <c r="U27" s="40"/>
      <c r="V27" s="27"/>
      <c r="W27" s="27"/>
      <c r="X27" s="27"/>
      <c r="AA27" s="40"/>
      <c r="AB27" s="40"/>
      <c r="AC27" s="40"/>
      <c r="AD27" s="40"/>
      <c r="AE27" s="40"/>
      <c r="AF27" s="40"/>
      <c r="AG27" s="27"/>
      <c r="AH27" s="27"/>
      <c r="AI27" s="27"/>
      <c r="AL27" s="40"/>
      <c r="AM27" s="40"/>
      <c r="AN27" s="40"/>
      <c r="AO27" s="40"/>
      <c r="AP27" s="40"/>
      <c r="AQ27" s="40"/>
      <c r="AR27" s="27"/>
      <c r="AS27" s="27"/>
      <c r="AT27" s="27"/>
    </row>
    <row r="28" spans="1:52" x14ac:dyDescent="0.2">
      <c r="A28" s="27"/>
      <c r="B28" s="28"/>
      <c r="C28" s="29"/>
      <c r="D28" s="29"/>
      <c r="E28" s="29"/>
      <c r="F28" s="27"/>
      <c r="G28" s="27"/>
      <c r="H28" s="27"/>
      <c r="I28" s="27"/>
      <c r="J28" s="27"/>
      <c r="K28" s="27"/>
      <c r="L28" s="27"/>
      <c r="M28" s="27"/>
      <c r="P28" s="29"/>
      <c r="Q28" s="27"/>
      <c r="R28" s="27"/>
      <c r="S28" s="27"/>
      <c r="T28" s="27"/>
      <c r="U28" s="27"/>
      <c r="V28" s="27"/>
      <c r="W28" s="27"/>
      <c r="X28" s="27"/>
      <c r="AA28" s="29"/>
      <c r="AB28" s="27"/>
      <c r="AC28" s="27"/>
      <c r="AD28" s="27"/>
      <c r="AE28" s="27"/>
      <c r="AF28" s="27"/>
      <c r="AG28" s="27"/>
      <c r="AH28" s="27"/>
      <c r="AI28" s="27"/>
      <c r="AL28" s="29"/>
      <c r="AM28" s="27"/>
      <c r="AN28" s="27"/>
      <c r="AO28" s="27"/>
      <c r="AP28" s="27"/>
      <c r="AQ28" s="27"/>
      <c r="AR28" s="27"/>
      <c r="AS28" s="27"/>
      <c r="AT28" s="27"/>
    </row>
    <row r="29" spans="1:52" x14ac:dyDescent="0.2">
      <c r="A29" s="27"/>
      <c r="B29" s="28"/>
      <c r="C29" s="29"/>
      <c r="D29" s="29"/>
      <c r="E29" s="29"/>
      <c r="F29" s="27"/>
      <c r="G29" s="27"/>
      <c r="H29" s="27"/>
      <c r="I29" s="27"/>
      <c r="J29" s="27"/>
      <c r="K29" s="27"/>
      <c r="L29" s="27"/>
      <c r="M29" s="27"/>
      <c r="P29" s="29"/>
      <c r="Q29" s="27"/>
      <c r="R29" s="27"/>
      <c r="S29" s="27"/>
      <c r="T29" s="27"/>
      <c r="U29" s="27"/>
      <c r="V29" s="27"/>
      <c r="W29" s="27"/>
      <c r="X29" s="27"/>
      <c r="AA29" s="29"/>
      <c r="AB29" s="27"/>
      <c r="AC29" s="27"/>
      <c r="AD29" s="27"/>
      <c r="AE29" s="27"/>
      <c r="AF29" s="27"/>
      <c r="AG29" s="27"/>
      <c r="AH29" s="27"/>
      <c r="AI29" s="27"/>
      <c r="AL29" s="29"/>
      <c r="AM29" s="27"/>
      <c r="AN29" s="27"/>
      <c r="AO29" s="27"/>
      <c r="AP29" s="27"/>
      <c r="AQ29" s="27"/>
      <c r="AR29" s="27"/>
      <c r="AS29" s="27"/>
      <c r="AT29" s="27"/>
    </row>
    <row r="30" spans="1:52" ht="23.1" customHeight="1" x14ac:dyDescent="0.2">
      <c r="A30" s="27"/>
      <c r="B30" s="30" t="s">
        <v>39</v>
      </c>
      <c r="C30" s="31"/>
      <c r="D30" s="63"/>
      <c r="E30" s="32"/>
      <c r="F30" s="27"/>
      <c r="G30" s="27"/>
      <c r="H30" s="27"/>
      <c r="I30" s="27"/>
      <c r="J30" s="27"/>
      <c r="K30" s="27"/>
      <c r="L30" s="27"/>
      <c r="M30" s="27"/>
      <c r="P30" s="32"/>
      <c r="Q30" s="27"/>
      <c r="R30" s="27"/>
      <c r="S30" s="27"/>
      <c r="T30" s="27"/>
      <c r="U30" s="27"/>
      <c r="V30" s="27"/>
      <c r="W30" s="27"/>
      <c r="X30" s="27"/>
      <c r="AA30" s="32"/>
      <c r="AB30" s="27"/>
      <c r="AC30" s="27"/>
      <c r="AD30" s="27"/>
      <c r="AE30" s="27"/>
      <c r="AF30" s="27"/>
      <c r="AG30" s="27"/>
      <c r="AH30" s="27"/>
      <c r="AI30" s="27"/>
      <c r="AL30" s="32"/>
      <c r="AM30" s="27"/>
      <c r="AN30" s="27"/>
      <c r="AO30" s="27"/>
      <c r="AP30" s="27"/>
      <c r="AQ30" s="27"/>
      <c r="AR30" s="27"/>
      <c r="AS30" s="27"/>
      <c r="AT30" s="27"/>
    </row>
    <row r="31" spans="1:52" ht="36" customHeight="1" x14ac:dyDescent="0.2">
      <c r="A31" s="27"/>
      <c r="B31" s="30" t="s">
        <v>40</v>
      </c>
      <c r="C31" s="33"/>
      <c r="D31" s="63"/>
      <c r="E31" s="32"/>
      <c r="F31" s="27"/>
      <c r="G31" s="27"/>
      <c r="H31" s="27"/>
      <c r="I31" s="27"/>
      <c r="J31" s="27"/>
      <c r="K31" s="27"/>
      <c r="L31" s="27"/>
      <c r="M31" s="27"/>
      <c r="P31" s="32"/>
      <c r="Q31" s="27"/>
      <c r="R31" s="27"/>
      <c r="S31" s="27"/>
      <c r="T31" s="27"/>
      <c r="U31" s="27"/>
      <c r="V31" s="27"/>
      <c r="W31" s="27"/>
      <c r="X31" s="27"/>
      <c r="AA31" s="32"/>
      <c r="AB31" s="27"/>
      <c r="AC31" s="27"/>
      <c r="AD31" s="27"/>
      <c r="AE31" s="27"/>
      <c r="AF31" s="27"/>
      <c r="AG31" s="27"/>
      <c r="AH31" s="27"/>
      <c r="AI31" s="27"/>
      <c r="AL31" s="32"/>
      <c r="AM31" s="27"/>
      <c r="AN31" s="27"/>
      <c r="AO31" s="27"/>
      <c r="AP31" s="27"/>
      <c r="AQ31" s="27"/>
      <c r="AR31" s="27"/>
      <c r="AS31" s="27"/>
      <c r="AT31" s="27"/>
    </row>
    <row r="32" spans="1:52" ht="49.5" customHeight="1" x14ac:dyDescent="0.2">
      <c r="A32" s="27"/>
      <c r="B32" s="30" t="s">
        <v>41</v>
      </c>
      <c r="C32" s="33"/>
      <c r="D32" s="63"/>
      <c r="E32" s="32"/>
      <c r="F32" s="27"/>
      <c r="G32" s="27"/>
      <c r="H32" s="27"/>
      <c r="I32" s="27"/>
      <c r="J32" s="27"/>
      <c r="K32" s="27"/>
      <c r="L32" s="27"/>
      <c r="M32" s="27"/>
      <c r="P32" s="32"/>
      <c r="Q32" s="27"/>
      <c r="R32" s="27"/>
      <c r="S32" s="27"/>
      <c r="T32" s="27"/>
      <c r="U32" s="27"/>
      <c r="V32" s="27"/>
      <c r="W32" s="27"/>
      <c r="X32" s="27"/>
      <c r="AA32" s="32"/>
      <c r="AB32" s="27"/>
      <c r="AC32" s="27"/>
      <c r="AD32" s="27"/>
      <c r="AE32" s="27"/>
      <c r="AF32" s="27"/>
      <c r="AG32" s="27"/>
      <c r="AH32" s="27"/>
      <c r="AI32" s="27"/>
      <c r="AL32" s="32"/>
      <c r="AM32" s="27"/>
      <c r="AN32" s="27"/>
      <c r="AO32" s="27"/>
      <c r="AP32" s="27"/>
      <c r="AQ32" s="27"/>
      <c r="AR32" s="27"/>
      <c r="AS32" s="27"/>
      <c r="AT32" s="27"/>
    </row>
    <row r="33" spans="1:48" x14ac:dyDescent="0.2">
      <c r="A33" s="27"/>
      <c r="B33" s="34" t="s">
        <v>42</v>
      </c>
      <c r="C33" s="35"/>
      <c r="D33" s="64"/>
      <c r="E33" s="36"/>
      <c r="F33" s="27"/>
      <c r="G33" s="27"/>
      <c r="H33" s="27"/>
      <c r="I33" s="27"/>
      <c r="J33" s="27"/>
      <c r="K33" s="27"/>
      <c r="L33" s="27"/>
      <c r="M33" s="27"/>
      <c r="P33" s="36"/>
      <c r="Q33" s="27"/>
      <c r="R33" s="27"/>
      <c r="S33" s="27"/>
      <c r="T33" s="27"/>
      <c r="U33" s="27"/>
      <c r="V33" s="27"/>
      <c r="W33" s="27"/>
      <c r="X33" s="27"/>
      <c r="AA33" s="36"/>
      <c r="AB33" s="27"/>
      <c r="AC33" s="27"/>
      <c r="AD33" s="27"/>
      <c r="AE33" s="27"/>
      <c r="AF33" s="27"/>
      <c r="AG33" s="27"/>
      <c r="AH33" s="27"/>
      <c r="AI33" s="27"/>
      <c r="AL33" s="36"/>
      <c r="AM33" s="27"/>
      <c r="AN33" s="27"/>
      <c r="AO33" s="27"/>
      <c r="AP33" s="27"/>
      <c r="AQ33" s="27"/>
      <c r="AR33" s="27"/>
      <c r="AS33" s="27"/>
      <c r="AT33" s="27"/>
    </row>
    <row r="34" spans="1:48" x14ac:dyDescent="0.2">
      <c r="A34" s="27"/>
      <c r="B34" s="4"/>
      <c r="C34" s="5"/>
      <c r="D34" s="5"/>
      <c r="E34" s="5"/>
      <c r="F34" s="27"/>
      <c r="G34" s="27"/>
      <c r="H34" s="27"/>
      <c r="I34" s="27"/>
      <c r="J34" s="27"/>
      <c r="K34" s="27"/>
      <c r="L34" s="27"/>
      <c r="M34" s="27"/>
      <c r="P34" s="5"/>
      <c r="Q34" s="27"/>
      <c r="R34" s="27"/>
      <c r="S34" s="27"/>
      <c r="T34" s="27"/>
      <c r="U34" s="27"/>
      <c r="V34" s="27"/>
      <c r="W34" s="27"/>
      <c r="X34" s="27"/>
      <c r="AA34" s="5"/>
      <c r="AB34" s="27"/>
      <c r="AC34" s="27"/>
      <c r="AD34" s="27"/>
      <c r="AE34" s="27"/>
      <c r="AF34" s="27"/>
      <c r="AG34" s="27"/>
      <c r="AH34" s="27"/>
      <c r="AI34" s="27"/>
      <c r="AL34" s="5"/>
      <c r="AM34" s="27"/>
      <c r="AN34" s="27"/>
      <c r="AO34" s="27"/>
      <c r="AP34" s="27"/>
      <c r="AQ34" s="27"/>
      <c r="AR34" s="27"/>
      <c r="AS34" s="27"/>
      <c r="AT34" s="27"/>
    </row>
    <row r="42" spans="1:48" s="38" customFormat="1" x14ac:dyDescent="0.2">
      <c r="A42" s="37">
        <v>0</v>
      </c>
      <c r="C42" s="39"/>
      <c r="D42" s="39"/>
      <c r="E42" s="39"/>
      <c r="F42" s="1"/>
      <c r="G42" s="1"/>
      <c r="H42" s="1"/>
      <c r="I42" s="1"/>
      <c r="J42" s="1"/>
      <c r="K42" s="1"/>
      <c r="L42" s="1"/>
      <c r="M42" s="1"/>
      <c r="N42" s="1"/>
      <c r="O42" s="1"/>
      <c r="P42" s="39"/>
      <c r="Q42" s="1"/>
      <c r="R42" s="1"/>
      <c r="S42" s="1"/>
      <c r="T42" s="1"/>
      <c r="U42" s="1"/>
      <c r="V42" s="1"/>
      <c r="W42" s="1"/>
      <c r="X42" s="1"/>
      <c r="Y42" s="1"/>
      <c r="Z42" s="1"/>
      <c r="AA42" s="39"/>
      <c r="AB42" s="1"/>
      <c r="AC42" s="1"/>
      <c r="AD42" s="1"/>
      <c r="AE42" s="1"/>
      <c r="AF42" s="1"/>
      <c r="AG42" s="1"/>
      <c r="AH42" s="1"/>
      <c r="AI42" s="1"/>
      <c r="AJ42" s="1"/>
      <c r="AK42" s="1"/>
      <c r="AL42" s="39"/>
      <c r="AM42" s="1"/>
      <c r="AN42" s="1"/>
      <c r="AO42" s="1"/>
      <c r="AP42" s="1"/>
      <c r="AQ42" s="1"/>
      <c r="AR42" s="1"/>
      <c r="AS42" s="1"/>
      <c r="AT42" s="1"/>
      <c r="AU42" s="1"/>
      <c r="AV42" s="1"/>
    </row>
    <row r="43" spans="1:48" s="38" customFormat="1" x14ac:dyDescent="0.2">
      <c r="A43" s="37">
        <v>0.05</v>
      </c>
      <c r="C43" s="39"/>
      <c r="D43" s="39"/>
      <c r="E43" s="39"/>
      <c r="F43" s="1"/>
      <c r="G43" s="1"/>
      <c r="H43" s="1"/>
      <c r="I43" s="1"/>
      <c r="J43" s="1"/>
      <c r="K43" s="1"/>
      <c r="L43" s="1"/>
      <c r="M43" s="1"/>
      <c r="N43" s="1"/>
      <c r="O43" s="1"/>
      <c r="P43" s="39"/>
      <c r="Q43" s="1"/>
      <c r="R43" s="1"/>
      <c r="S43" s="1"/>
      <c r="T43" s="1"/>
      <c r="U43" s="1"/>
      <c r="V43" s="1"/>
      <c r="W43" s="1"/>
      <c r="X43" s="1"/>
      <c r="Y43" s="1"/>
      <c r="Z43" s="1"/>
      <c r="AA43" s="39"/>
      <c r="AB43" s="1"/>
      <c r="AC43" s="1"/>
      <c r="AD43" s="1"/>
      <c r="AE43" s="1"/>
      <c r="AF43" s="1"/>
      <c r="AG43" s="1"/>
      <c r="AH43" s="1"/>
      <c r="AI43" s="1"/>
      <c r="AJ43" s="1"/>
      <c r="AK43" s="1"/>
      <c r="AL43" s="39"/>
      <c r="AM43" s="1"/>
      <c r="AN43" s="1"/>
      <c r="AO43" s="1"/>
      <c r="AP43" s="1"/>
      <c r="AQ43" s="1"/>
      <c r="AR43" s="1"/>
      <c r="AS43" s="1"/>
      <c r="AT43" s="1"/>
      <c r="AU43" s="1"/>
      <c r="AV43" s="1"/>
    </row>
    <row r="44" spans="1:48" s="38" customFormat="1" x14ac:dyDescent="0.2">
      <c r="A44" s="37">
        <v>0.1</v>
      </c>
      <c r="C44" s="39"/>
      <c r="D44" s="39"/>
      <c r="E44" s="39"/>
      <c r="F44" s="1"/>
      <c r="G44" s="1"/>
      <c r="H44" s="1"/>
      <c r="I44" s="1"/>
      <c r="J44" s="1"/>
      <c r="K44" s="1"/>
      <c r="L44" s="1"/>
      <c r="M44" s="1"/>
      <c r="N44" s="1"/>
      <c r="O44" s="1"/>
      <c r="P44" s="39"/>
      <c r="Q44" s="1"/>
      <c r="R44" s="1"/>
      <c r="S44" s="1"/>
      <c r="T44" s="1"/>
      <c r="U44" s="1"/>
      <c r="V44" s="1"/>
      <c r="W44" s="1"/>
      <c r="X44" s="1"/>
      <c r="Y44" s="1"/>
      <c r="Z44" s="1"/>
      <c r="AA44" s="39"/>
      <c r="AB44" s="1"/>
      <c r="AC44" s="1"/>
      <c r="AD44" s="1"/>
      <c r="AE44" s="1"/>
      <c r="AF44" s="1"/>
      <c r="AG44" s="1"/>
      <c r="AH44" s="1"/>
      <c r="AI44" s="1"/>
      <c r="AJ44" s="1"/>
      <c r="AK44" s="1"/>
      <c r="AL44" s="39"/>
      <c r="AM44" s="1"/>
      <c r="AN44" s="1"/>
      <c r="AO44" s="1"/>
      <c r="AP44" s="1"/>
      <c r="AQ44" s="1"/>
      <c r="AR44" s="1"/>
      <c r="AS44" s="1"/>
      <c r="AT44" s="1"/>
      <c r="AU44" s="1"/>
      <c r="AV44" s="1"/>
    </row>
    <row r="45" spans="1:48" s="38" customFormat="1" x14ac:dyDescent="0.2">
      <c r="A45" s="37">
        <v>0.19</v>
      </c>
      <c r="C45" s="39"/>
      <c r="D45" s="39"/>
      <c r="E45" s="39"/>
      <c r="F45" s="1"/>
      <c r="G45" s="1"/>
      <c r="H45" s="1"/>
      <c r="I45" s="1"/>
      <c r="J45" s="1"/>
      <c r="K45" s="1"/>
      <c r="L45" s="1"/>
      <c r="M45" s="1"/>
      <c r="N45" s="1"/>
      <c r="O45" s="1"/>
      <c r="P45" s="39"/>
      <c r="Q45" s="1"/>
      <c r="R45" s="1"/>
      <c r="S45" s="1"/>
      <c r="T45" s="1"/>
      <c r="U45" s="1"/>
      <c r="V45" s="1"/>
      <c r="W45" s="1"/>
      <c r="X45" s="1"/>
      <c r="Y45" s="1"/>
      <c r="Z45" s="1"/>
      <c r="AA45" s="39"/>
      <c r="AB45" s="1"/>
      <c r="AC45" s="1"/>
      <c r="AD45" s="1"/>
      <c r="AE45" s="1"/>
      <c r="AF45" s="1"/>
      <c r="AG45" s="1"/>
      <c r="AH45" s="1"/>
      <c r="AI45" s="1"/>
      <c r="AJ45" s="1"/>
      <c r="AK45" s="1"/>
      <c r="AL45" s="39"/>
      <c r="AM45" s="1"/>
      <c r="AN45" s="1"/>
      <c r="AO45" s="1"/>
      <c r="AP45" s="1"/>
      <c r="AQ45" s="1"/>
      <c r="AR45" s="1"/>
      <c r="AS45" s="1"/>
      <c r="AT45" s="1"/>
      <c r="AU45" s="1"/>
      <c r="AV45" s="1"/>
    </row>
  </sheetData>
  <autoFilter ref="A1:AZ23"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autoFilter>
  <mergeCells count="15">
    <mergeCell ref="P6:Z7"/>
    <mergeCell ref="P22:W22"/>
    <mergeCell ref="AA6:AK7"/>
    <mergeCell ref="AA22:AH22"/>
    <mergeCell ref="AL6:AV7"/>
    <mergeCell ref="AL22:AS22"/>
    <mergeCell ref="A24:M24"/>
    <mergeCell ref="A25:M25"/>
    <mergeCell ref="A1:O1"/>
    <mergeCell ref="A2:O2"/>
    <mergeCell ref="A3:O3"/>
    <mergeCell ref="A4:O4"/>
    <mergeCell ref="A5:B6"/>
    <mergeCell ref="E6:O7"/>
    <mergeCell ref="E22:L22"/>
  </mergeCells>
  <pageMargins left="0.7" right="0.7" top="0.75" bottom="0.75" header="0.3" footer="0.3"/>
  <pageSetup orientation="portrait" r:id="rId1"/>
  <ignoredErrors>
    <ignoredError sqref="K9:O9 K10:O10 K11:O11 K12:O12 K13:O13 K14:O14 K15:O15 K16:O16 K17:O18 K19:O19 K20:O20 K21:O21 V11:X11 AG9:AI9 AR9:AT9 AR10:AT10 AR11:AT11 AR12:AT12 AR13:AT13 AR15:AT15 AR16:AT16 AR18:AT18 AR19:AT19 AR20:AT20 AR21:AT21 V15:X21 V14:W14 AG13:AI16 V13:X13 AG18:AI18 AG20:AI21 AR14:AT14"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1 ITEM 1 SILLAS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Xiomara  Bedoya Giraldo</dc:creator>
  <cp:lastModifiedBy>Xiomara  Bedoya Giraldo</cp:lastModifiedBy>
  <dcterms:created xsi:type="dcterms:W3CDTF">2026-06-09T18:58:15Z</dcterms:created>
  <dcterms:modified xsi:type="dcterms:W3CDTF">2026-07-14T20:42:39Z</dcterms:modified>
</cp:coreProperties>
</file>