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iomara Bedoya G\COMPRAS-2026\COMPRAS EN TRAMITE\INVITACION PUBLICA AMOBLAMIENTO\OFERTAS\"/>
    </mc:Choice>
  </mc:AlternateContent>
  <xr:revisionPtr revIDLastSave="0" documentId="13_ncr:1_{3D94D132-C1CE-46DA-A559-DF8B8AEACAF9}" xr6:coauthVersionLast="47" xr6:coauthVersionMax="47" xr10:uidLastSave="{00000000-0000-0000-0000-000000000000}"/>
  <bookViews>
    <workbookView xWindow="-120" yWindow="-120" windowWidth="29040" windowHeight="15720" xr2:uid="{17049AF1-9458-4FC5-875F-36E3E13F09CB}"/>
  </bookViews>
  <sheets>
    <sheet name="ANEXO 10 ALMACENAMIENTOS Y SOP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12" i="1" l="1"/>
  <c r="Z12" i="1"/>
  <c r="AC9" i="1"/>
  <c r="AC10" i="1"/>
  <c r="AC11" i="1"/>
  <c r="AC8" i="1"/>
  <c r="AB9" i="1"/>
  <c r="AB10" i="1"/>
  <c r="AB11" i="1"/>
  <c r="AB8" i="1"/>
  <c r="Z9" i="1"/>
  <c r="Z10" i="1"/>
  <c r="Z11" i="1"/>
  <c r="Z8" i="1"/>
  <c r="U11" i="1" l="1"/>
  <c r="V11" i="1" s="1"/>
  <c r="W11" i="1" s="1"/>
  <c r="U10" i="1"/>
  <c r="V10" i="1" s="1"/>
  <c r="W10" i="1" s="1"/>
  <c r="U9" i="1"/>
  <c r="V9" i="1" s="1"/>
  <c r="W9" i="1" s="1"/>
  <c r="U8" i="1"/>
  <c r="V8" i="1" s="1"/>
  <c r="W8" i="1" s="1"/>
  <c r="K11" i="1"/>
  <c r="L11" i="1" s="1"/>
  <c r="M11" i="1" s="1"/>
  <c r="K10" i="1"/>
  <c r="L10" i="1" s="1"/>
  <c r="M10" i="1" s="1"/>
  <c r="K9" i="1"/>
  <c r="L9" i="1" s="1"/>
  <c r="M9" i="1" s="1"/>
  <c r="K8" i="1"/>
  <c r="L8" i="1" s="1"/>
  <c r="M8" i="1" s="1"/>
  <c r="M12" i="1" l="1"/>
  <c r="W12" i="1"/>
</calcChain>
</file>

<file path=xl/sharedStrings.xml><?xml version="1.0" encoding="utf-8"?>
<sst xmlns="http://schemas.openxmlformats.org/spreadsheetml/2006/main" count="82" uniqueCount="45">
  <si>
    <t xml:space="preserve">UNIVERSIDAD TECNOLÓGICA DE PEREIRA </t>
  </si>
  <si>
    <t>INVITACIÓN PÚBLICA  BS 20 DE 2026</t>
  </si>
  <si>
    <t xml:space="preserve">
“COMPRA DE AMOBLAMIENTO PARA LAS DEPENDENCIAS DE LA UNIVERSIDAD ”</t>
  </si>
  <si>
    <t>ANEXO 10 - ESPECIFICACIONES TÉCNICAS Y PRESENTACIÓN DE OFERTA</t>
  </si>
  <si>
    <t>ÍTEM</t>
  </si>
  <si>
    <t>NOMBREL DEL ELEMENTO</t>
  </si>
  <si>
    <t>DESCRIPCIÓN ESPECIFICACIONES</t>
  </si>
  <si>
    <t xml:space="preserve">MARCA </t>
  </si>
  <si>
    <t>UNIDAD DE MEDIDA</t>
  </si>
  <si>
    <t>CANTIDAD</t>
  </si>
  <si>
    <t>DESCRIPCION MARCA/ REFERENCIA/ESPECIFICACIONES OFERTADAS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</si>
  <si>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</si>
  <si>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</si>
  <si>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</si>
  <si>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</si>
  <si>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</si>
  <si>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</si>
  <si>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 xml:space="preserve">TIEMPO DE GARANTIA 
</t>
  </si>
  <si>
    <t xml:space="preserve">IMÁGENES DE REFERENCIA </t>
  </si>
  <si>
    <t>Soporte Para Teclado</t>
  </si>
  <si>
    <t>Soporte metalico para teclado para superficie de 30mm. Fabricado en lamina Cr Cal 18 Acabado en pintura en polvo de epoxi poliester de aplicacion electrostatica. Medidas 0,60x0,25x0,03</t>
  </si>
  <si>
    <t>Unidad</t>
  </si>
  <si>
    <t>Almacenamiento</t>
  </si>
  <si>
    <t>Almacenamiento 0,35 fondo x 0,70 anchox1,20 Alto Gabinete en cuerpo en lamina de acero Cold Rolled Cal 18.Niveles de entrepanos internos GRADUABLES. Puertas en formica con cerradura y manija de aluminio. Niveladores.</t>
  </si>
  <si>
    <t>Almacenamiento Y Punto De Impresion</t>
  </si>
  <si>
    <t>Almacenamiento Alto</t>
  </si>
  <si>
    <t>Almacenamiento alto 0,90 x 0,49 x 1,80 Alto  Gabinete en cuerpo en lamina de acero Cold Rolled Cal 18.Niveles de entrepanos internos GRADUABLES. Puertas en formica con cerradura y manija de aluminio. Niveladores.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</si>
  <si>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</si>
  <si>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</si>
  <si>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</si>
  <si>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</si>
  <si>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</si>
  <si>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</si>
  <si>
    <t xml:space="preserve">SOLINOFF SAS </t>
  </si>
  <si>
    <t xml:space="preserve">BASA DISEÑO SAS </t>
  </si>
  <si>
    <t xml:space="preserve">PRESUPUESTO DISPONIBLE </t>
  </si>
  <si>
    <t xml:space="preserve">DIFERENCIA </t>
  </si>
  <si>
    <t xml:space="preserve">MEJOR PRECIO </t>
  </si>
  <si>
    <t>Medidas: 0,60 x 0,49 x 0,73 Alto. Gabinete cuerpo en lamina de acero cold rolled calibre 18, de 2 niveles de entrepanos internos, puertas en formica. Incluye superficie con pasacable, medidas 0,60 x 0,60 x 0,03 en formica.</t>
  </si>
  <si>
    <t xml:space="preserve">45 DIAS </t>
  </si>
  <si>
    <t xml:space="preserve">5 AÑOS </t>
  </si>
  <si>
    <t>45 dias</t>
  </si>
  <si>
    <t>2 años</t>
  </si>
  <si>
    <t>ANEXO 10 MODIFICADO COMPRA DE ALMACENAMIENTOS Y SOPORTES PARA TECLADO</t>
  </si>
  <si>
    <t xml:space="preserve">MINIMO VALOR TOTAL IVA INCLUIDO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</si>
</sst>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1"/>
      <color indexed="8"/>
      <name val="Calibri"/>
      <family val="2"/>
      <charset val="1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60">
    <xf numFmtId="0" fontId="0" fillId="0" borderId="0" xfId="0"/>
    <xf numFmtId="0" fontId="3" fillId="0" borderId="0" xfId="0" applyFont="1"/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 wrapText="1"/>
    </xf>
    <xf numFmtId="3" fontId="2" fillId="0" borderId="1" xfId="4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9" fontId="3" fillId="0" borderId="1" xfId="3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2" fontId="2" fillId="0" borderId="0" xfId="2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9" fontId="8" fillId="0" borderId="0" xfId="3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2" borderId="0" xfId="0" applyFont="1" applyFill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" xfId="4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1" xfId="4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2" fontId="2" fillId="4" borderId="1" xfId="2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42" fontId="2" fillId="5" borderId="3" xfId="2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 vertical="center"/>
    </xf>
  </cellXfs>
  <cellStyles count="5">
    <cellStyle name="Excel Built-in Normal" xfId="4" xr:uid="{D8263DDF-B6F8-4AE2-B815-76C5FCDF678B}"/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8</xdr:row>
      <xdr:rowOff>200025</xdr:rowOff>
    </xdr:from>
    <xdr:to>
      <xdr:col>3</xdr:col>
      <xdr:colOff>2333888</xdr:colOff>
      <xdr:row>8</xdr:row>
      <xdr:rowOff>2038607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CCD4A37-0BD0-405C-A0DD-BE41DBE57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9675" y="3686175"/>
          <a:ext cx="1886213" cy="1838582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542925</xdr:colOff>
      <xdr:row>9</xdr:row>
      <xdr:rowOff>133350</xdr:rowOff>
    </xdr:from>
    <xdr:to>
      <xdr:col>3</xdr:col>
      <xdr:colOff>2286258</xdr:colOff>
      <xdr:row>9</xdr:row>
      <xdr:rowOff>1930601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5ED3C68-08E5-4423-98A1-9D4BE732D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4925" y="5781675"/>
          <a:ext cx="1743333" cy="1797251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10</xdr:row>
      <xdr:rowOff>114300</xdr:rowOff>
    </xdr:from>
    <xdr:to>
      <xdr:col>3</xdr:col>
      <xdr:colOff>2352945</xdr:colOff>
      <xdr:row>10</xdr:row>
      <xdr:rowOff>2400619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AE704DB-8914-4947-946B-53541247F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91100" y="7724775"/>
          <a:ext cx="1933845" cy="2286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B09E0-87C2-4367-AB3D-64E790BCD6F8}">
  <dimension ref="A1:AC35"/>
  <sheetViews>
    <sheetView tabSelected="1" topLeftCell="L1" zoomScaleNormal="100" workbookViewId="0">
      <pane ySplit="1" topLeftCell="A2" activePane="bottomLeft" state="frozen"/>
      <selection pane="bottomLeft" activeCell="R14" sqref="R14"/>
    </sheetView>
  </sheetViews>
  <sheetFormatPr baseColWidth="10" defaultColWidth="11.42578125" defaultRowHeight="12" x14ac:dyDescent="0.2"/>
  <cols>
    <col min="1" max="1" width="4.7109375" style="1" bestFit="1" customWidth="1"/>
    <col min="2" max="2" width="18.7109375" style="26" customWidth="1"/>
    <col min="3" max="4" width="45.140625" style="27" customWidth="1"/>
    <col min="5" max="5" width="7" style="27" bestFit="1" customWidth="1"/>
    <col min="6" max="6" width="9.85546875" style="1" bestFit="1" customWidth="1"/>
    <col min="7" max="7" width="9.28515625" style="1" bestFit="1" customWidth="1"/>
    <col min="8" max="8" width="36.140625" style="1" customWidth="1"/>
    <col min="9" max="10" width="14.42578125" style="1" customWidth="1"/>
    <col min="11" max="11" width="13" style="1" customWidth="1"/>
    <col min="12" max="12" width="14.42578125" style="1" customWidth="1"/>
    <col min="13" max="13" width="15.42578125" style="1" customWidth="1"/>
    <col min="14" max="14" width="13.42578125" style="1" customWidth="1"/>
    <col min="15" max="15" width="15.85546875" style="1" customWidth="1"/>
    <col min="16" max="16" width="9.85546875" style="1" bestFit="1" customWidth="1"/>
    <col min="17" max="17" width="9.28515625" style="1" bestFit="1" customWidth="1"/>
    <col min="18" max="18" width="36.140625" style="1" customWidth="1"/>
    <col min="19" max="19" width="13" style="1" customWidth="1"/>
    <col min="20" max="20" width="14.42578125" style="1" customWidth="1"/>
    <col min="21" max="21" width="13" style="1" customWidth="1"/>
    <col min="22" max="22" width="14.42578125" style="1" customWidth="1"/>
    <col min="23" max="23" width="15.42578125" style="1" customWidth="1"/>
    <col min="24" max="24" width="13.42578125" style="1" customWidth="1"/>
    <col min="25" max="25" width="15.85546875" style="1" customWidth="1"/>
    <col min="26" max="26" width="10.42578125" style="13" customWidth="1"/>
    <col min="27" max="27" width="12" style="1" customWidth="1"/>
    <col min="28" max="28" width="11.42578125" style="1" customWidth="1"/>
    <col min="29" max="29" width="13.140625" style="1" customWidth="1"/>
    <col min="30" max="16384" width="11.42578125" style="1"/>
  </cols>
  <sheetData>
    <row r="1" spans="1:29" ht="15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5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29" ht="17.25" customHeight="1" x14ac:dyDescent="0.2">
      <c r="A3" s="56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29" ht="14.25" customHeight="1" x14ac:dyDescent="0.2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29" ht="64.5" customHeight="1" x14ac:dyDescent="0.2">
      <c r="A5" s="58" t="s">
        <v>43</v>
      </c>
      <c r="B5" s="58"/>
      <c r="C5" s="2"/>
      <c r="D5" s="29"/>
      <c r="E5" s="2"/>
      <c r="F5" s="2"/>
      <c r="G5" s="2"/>
      <c r="H5" s="2"/>
      <c r="I5" s="2"/>
      <c r="J5" s="2"/>
      <c r="K5" s="2"/>
      <c r="L5" s="2"/>
      <c r="M5" s="2"/>
      <c r="P5" s="29"/>
      <c r="Q5" s="29"/>
      <c r="R5" s="29"/>
      <c r="S5" s="29"/>
      <c r="T5" s="29"/>
      <c r="U5" s="29"/>
      <c r="V5" s="29"/>
      <c r="W5" s="29"/>
    </row>
    <row r="6" spans="1:29" ht="17.25" customHeight="1" x14ac:dyDescent="0.2">
      <c r="A6" s="3"/>
      <c r="B6" s="4"/>
      <c r="C6" s="5"/>
      <c r="D6" s="5"/>
      <c r="E6" s="5"/>
      <c r="F6" s="54" t="s">
        <v>33</v>
      </c>
      <c r="G6" s="54"/>
      <c r="H6" s="54"/>
      <c r="I6" s="54"/>
      <c r="J6" s="54"/>
      <c r="K6" s="54"/>
      <c r="L6" s="54"/>
      <c r="M6" s="54"/>
      <c r="N6" s="54"/>
      <c r="O6" s="54"/>
      <c r="P6" s="48" t="s">
        <v>34</v>
      </c>
      <c r="Q6" s="48"/>
      <c r="R6" s="48"/>
      <c r="S6" s="48"/>
      <c r="T6" s="48"/>
      <c r="U6" s="48"/>
      <c r="V6" s="48"/>
      <c r="W6" s="48"/>
      <c r="X6" s="48"/>
      <c r="Y6" s="48"/>
    </row>
    <row r="7" spans="1:29" ht="60.75" customHeight="1" x14ac:dyDescent="0.2">
      <c r="A7" s="6" t="s">
        <v>4</v>
      </c>
      <c r="B7" s="6" t="s">
        <v>5</v>
      </c>
      <c r="C7" s="6" t="s">
        <v>6</v>
      </c>
      <c r="D7" s="7" t="s">
        <v>18</v>
      </c>
      <c r="E7" s="6" t="s">
        <v>7</v>
      </c>
      <c r="F7" s="36" t="s">
        <v>8</v>
      </c>
      <c r="G7" s="37" t="s">
        <v>9</v>
      </c>
      <c r="H7" s="38" t="s">
        <v>10</v>
      </c>
      <c r="I7" s="38" t="s">
        <v>11</v>
      </c>
      <c r="J7" s="38" t="s">
        <v>12</v>
      </c>
      <c r="K7" s="38" t="s">
        <v>13</v>
      </c>
      <c r="L7" s="38" t="s">
        <v>14</v>
      </c>
      <c r="M7" s="39" t="s">
        <v>15</v>
      </c>
      <c r="N7" s="39" t="s">
        <v>16</v>
      </c>
      <c r="O7" s="39" t="s">
        <v>17</v>
      </c>
      <c r="P7" s="32" t="s">
        <v>8</v>
      </c>
      <c r="Q7" s="33" t="s">
        <v>9</v>
      </c>
      <c r="R7" s="34" t="s">
        <v>10</v>
      </c>
      <c r="S7" s="34" t="s">
        <v>11</v>
      </c>
      <c r="T7" s="34" t="s">
        <v>12</v>
      </c>
      <c r="U7" s="34" t="s">
        <v>13</v>
      </c>
      <c r="V7" s="34" t="s">
        <v>14</v>
      </c>
      <c r="W7" s="35" t="s">
        <v>15</v>
      </c>
      <c r="X7" s="35" t="s">
        <v>16</v>
      </c>
      <c r="Y7" s="35" t="s">
        <v>17</v>
      </c>
      <c r="Z7" s="40" t="s">
        <v>44</v>
      </c>
      <c r="AA7" s="40" t="s">
        <v>35</v>
      </c>
      <c r="AB7" s="40" t="s">
        <v>36</v>
      </c>
      <c r="AC7" s="40" t="s">
        <v>37</v>
      </c>
    </row>
    <row r="8" spans="1:29" ht="69.75" customHeight="1" x14ac:dyDescent="0.2">
      <c r="A8" s="8">
        <v>1</v>
      </c>
      <c r="B8" s="9" t="s">
        <v>19</v>
      </c>
      <c r="C8" s="9" t="s">
        <v>20</v>
      </c>
      <c r="D8" s="9"/>
      <c r="E8" s="9"/>
      <c r="F8" s="9" t="s">
        <v>21</v>
      </c>
      <c r="G8" s="9">
        <v>9</v>
      </c>
      <c r="H8" s="9" t="s">
        <v>20</v>
      </c>
      <c r="I8" s="11">
        <v>57500.000000000007</v>
      </c>
      <c r="J8" s="12">
        <v>0.19</v>
      </c>
      <c r="K8" s="11">
        <f>+I8*J8</f>
        <v>10925.000000000002</v>
      </c>
      <c r="L8" s="11">
        <f>+I8+K8</f>
        <v>68425.000000000015</v>
      </c>
      <c r="M8" s="11">
        <f>+L8*G8</f>
        <v>615825.00000000012</v>
      </c>
      <c r="N8" s="10" t="s">
        <v>39</v>
      </c>
      <c r="O8" s="10" t="s">
        <v>40</v>
      </c>
      <c r="P8" s="9" t="s">
        <v>21</v>
      </c>
      <c r="Q8" s="9">
        <v>9</v>
      </c>
      <c r="R8" s="9" t="s">
        <v>20</v>
      </c>
      <c r="S8" s="11">
        <v>75000</v>
      </c>
      <c r="T8" s="12">
        <v>0.19</v>
      </c>
      <c r="U8" s="11">
        <f>+S8*T8</f>
        <v>14250</v>
      </c>
      <c r="V8" s="11">
        <f>+S8+U8</f>
        <v>89250</v>
      </c>
      <c r="W8" s="11">
        <f>+V8*Q8</f>
        <v>803250</v>
      </c>
      <c r="X8" s="10" t="s">
        <v>41</v>
      </c>
      <c r="Y8" s="10" t="s">
        <v>42</v>
      </c>
      <c r="Z8" s="42">
        <f>MIN(M8,W8)</f>
        <v>615825.00000000012</v>
      </c>
      <c r="AA8" s="42">
        <v>866439</v>
      </c>
      <c r="AB8" s="42">
        <f>+AA8-Z8</f>
        <v>250613.99999999988</v>
      </c>
      <c r="AC8" s="43" t="str">
        <f>IF(Z8=M8,$F$6,IF(Z8=W8,P6,0))</f>
        <v xml:space="preserve">SOLINOFF SAS </v>
      </c>
    </row>
    <row r="9" spans="1:29" ht="170.25" customHeight="1" x14ac:dyDescent="0.2">
      <c r="A9" s="8">
        <v>2</v>
      </c>
      <c r="B9" s="9" t="s">
        <v>22</v>
      </c>
      <c r="C9" s="9" t="s">
        <v>23</v>
      </c>
      <c r="D9" s="9"/>
      <c r="E9" s="9"/>
      <c r="F9" s="9" t="s">
        <v>21</v>
      </c>
      <c r="G9" s="9">
        <v>1</v>
      </c>
      <c r="H9" s="9" t="s">
        <v>23</v>
      </c>
      <c r="I9" s="11">
        <v>1451200</v>
      </c>
      <c r="J9" s="12">
        <v>0.19</v>
      </c>
      <c r="K9" s="11">
        <f t="shared" ref="K9:K11" si="0">+I9*J9</f>
        <v>275728</v>
      </c>
      <c r="L9" s="11">
        <f t="shared" ref="L9:L11" si="1">+I9+K9</f>
        <v>1726928</v>
      </c>
      <c r="M9" s="11">
        <f t="shared" ref="M9:M11" si="2">+L9*G9</f>
        <v>1726928</v>
      </c>
      <c r="N9" s="10" t="s">
        <v>39</v>
      </c>
      <c r="O9" s="10" t="s">
        <v>40</v>
      </c>
      <c r="P9" s="9" t="s">
        <v>21</v>
      </c>
      <c r="Q9" s="9">
        <v>1</v>
      </c>
      <c r="R9" s="9" t="s">
        <v>23</v>
      </c>
      <c r="S9" s="11">
        <v>1484000</v>
      </c>
      <c r="T9" s="12">
        <v>0.19</v>
      </c>
      <c r="U9" s="11">
        <f t="shared" ref="U9:U11" si="3">+S9*T9</f>
        <v>281960</v>
      </c>
      <c r="V9" s="11">
        <f t="shared" ref="V9:V11" si="4">+S9+U9</f>
        <v>1765960</v>
      </c>
      <c r="W9" s="11">
        <f t="shared" ref="W9:W11" si="5">+V9*Q9</f>
        <v>1765960</v>
      </c>
      <c r="X9" s="10" t="s">
        <v>41</v>
      </c>
      <c r="Y9" s="10" t="s">
        <v>42</v>
      </c>
      <c r="Z9" s="42">
        <f t="shared" ref="Z9:Z11" si="6">MIN(M9,W9)</f>
        <v>1726928</v>
      </c>
      <c r="AA9" s="42">
        <v>2043230</v>
      </c>
      <c r="AB9" s="42">
        <f t="shared" ref="AB9:AB11" si="7">+AA9-Z9</f>
        <v>316302</v>
      </c>
      <c r="AC9" s="43" t="str">
        <f t="shared" ref="AC9:AC12" si="8">IF(Z9=M9,$F$6,IF(Z9=W9,P7,0))</f>
        <v xml:space="preserve">SOLINOFF SAS </v>
      </c>
    </row>
    <row r="10" spans="1:29" ht="154.5" customHeight="1" x14ac:dyDescent="0.2">
      <c r="A10" s="8">
        <v>3</v>
      </c>
      <c r="B10" s="9" t="s">
        <v>24</v>
      </c>
      <c r="C10" s="41" t="s">
        <v>38</v>
      </c>
      <c r="D10" s="9"/>
      <c r="E10" s="9"/>
      <c r="F10" s="9" t="s">
        <v>21</v>
      </c>
      <c r="G10" s="9">
        <v>1</v>
      </c>
      <c r="H10" s="41" t="s">
        <v>38</v>
      </c>
      <c r="I10" s="11">
        <v>1128900</v>
      </c>
      <c r="J10" s="12">
        <v>0.19</v>
      </c>
      <c r="K10" s="11">
        <f t="shared" si="0"/>
        <v>214491</v>
      </c>
      <c r="L10" s="11">
        <f t="shared" si="1"/>
        <v>1343391</v>
      </c>
      <c r="M10" s="11">
        <f t="shared" si="2"/>
        <v>1343391</v>
      </c>
      <c r="N10" s="10" t="s">
        <v>39</v>
      </c>
      <c r="O10" s="10" t="s">
        <v>40</v>
      </c>
      <c r="P10" s="9" t="s">
        <v>21</v>
      </c>
      <c r="Q10" s="9">
        <v>1</v>
      </c>
      <c r="R10" s="41" t="s">
        <v>38</v>
      </c>
      <c r="S10" s="11">
        <v>1238000</v>
      </c>
      <c r="T10" s="12">
        <v>0.19</v>
      </c>
      <c r="U10" s="11">
        <f t="shared" si="3"/>
        <v>235220</v>
      </c>
      <c r="V10" s="11">
        <f t="shared" si="4"/>
        <v>1473220</v>
      </c>
      <c r="W10" s="11">
        <f t="shared" si="5"/>
        <v>1473220</v>
      </c>
      <c r="X10" s="10" t="s">
        <v>41</v>
      </c>
      <c r="Y10" s="10" t="s">
        <v>42</v>
      </c>
      <c r="Z10" s="42">
        <f t="shared" si="6"/>
        <v>1343391</v>
      </c>
      <c r="AA10" s="42">
        <v>1955527</v>
      </c>
      <c r="AB10" s="42">
        <f t="shared" si="7"/>
        <v>612136</v>
      </c>
      <c r="AC10" s="43" t="str">
        <f t="shared" si="8"/>
        <v xml:space="preserve">SOLINOFF SAS </v>
      </c>
    </row>
    <row r="11" spans="1:29" ht="195.75" customHeight="1" x14ac:dyDescent="0.2">
      <c r="A11" s="8">
        <v>4</v>
      </c>
      <c r="B11" s="9" t="s">
        <v>25</v>
      </c>
      <c r="C11" s="9" t="s">
        <v>26</v>
      </c>
      <c r="D11" s="9"/>
      <c r="E11" s="9"/>
      <c r="F11" s="9" t="s">
        <v>21</v>
      </c>
      <c r="G11" s="9">
        <v>1</v>
      </c>
      <c r="H11" s="9" t="s">
        <v>26</v>
      </c>
      <c r="I11" s="11">
        <v>1693900</v>
      </c>
      <c r="J11" s="12">
        <v>0.19</v>
      </c>
      <c r="K11" s="11">
        <f t="shared" si="0"/>
        <v>321841</v>
      </c>
      <c r="L11" s="11">
        <f t="shared" si="1"/>
        <v>2015741</v>
      </c>
      <c r="M11" s="11">
        <f t="shared" si="2"/>
        <v>2015741</v>
      </c>
      <c r="N11" s="10" t="s">
        <v>39</v>
      </c>
      <c r="O11" s="10" t="s">
        <v>40</v>
      </c>
      <c r="P11" s="9" t="s">
        <v>21</v>
      </c>
      <c r="Q11" s="9">
        <v>1</v>
      </c>
      <c r="R11" s="9" t="s">
        <v>26</v>
      </c>
      <c r="S11" s="11">
        <v>2120000</v>
      </c>
      <c r="T11" s="12">
        <v>0.19</v>
      </c>
      <c r="U11" s="11">
        <f t="shared" si="3"/>
        <v>402800</v>
      </c>
      <c r="V11" s="11">
        <f t="shared" si="4"/>
        <v>2522800</v>
      </c>
      <c r="W11" s="11">
        <f t="shared" si="5"/>
        <v>2522800</v>
      </c>
      <c r="X11" s="10" t="s">
        <v>41</v>
      </c>
      <c r="Y11" s="10" t="s">
        <v>42</v>
      </c>
      <c r="Z11" s="42">
        <f t="shared" si="6"/>
        <v>2015741</v>
      </c>
      <c r="AA11" s="42">
        <v>3125535</v>
      </c>
      <c r="AB11" s="42">
        <f t="shared" si="7"/>
        <v>1109794</v>
      </c>
      <c r="AC11" s="43" t="str">
        <f t="shared" si="8"/>
        <v xml:space="preserve">SOLINOFF SAS </v>
      </c>
    </row>
    <row r="12" spans="1:29" s="13" customFormat="1" ht="14.25" customHeight="1" x14ac:dyDescent="0.2">
      <c r="A12" s="45" t="s">
        <v>27</v>
      </c>
      <c r="B12" s="45"/>
      <c r="C12" s="45"/>
      <c r="D12" s="45"/>
      <c r="E12" s="45"/>
      <c r="F12" s="49"/>
      <c r="G12" s="50"/>
      <c r="H12" s="50"/>
      <c r="I12" s="50"/>
      <c r="J12" s="50"/>
      <c r="K12" s="50"/>
      <c r="L12" s="51"/>
      <c r="M12" s="46">
        <f>SUM(M8:M11)</f>
        <v>5701885</v>
      </c>
      <c r="P12" s="48"/>
      <c r="Q12" s="48"/>
      <c r="R12" s="48"/>
      <c r="S12" s="48"/>
      <c r="T12" s="48"/>
      <c r="U12" s="48"/>
      <c r="V12" s="48"/>
      <c r="W12" s="44">
        <f>SUM(W8:W11)</f>
        <v>6565230</v>
      </c>
      <c r="Z12" s="47">
        <f>SUM(Z8:Z11)</f>
        <v>5701885</v>
      </c>
      <c r="AC12" s="59" t="str">
        <f t="shared" si="8"/>
        <v xml:space="preserve">SOLINOFF SAS </v>
      </c>
    </row>
    <row r="13" spans="1:29" s="13" customFormat="1" ht="14.2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  <c r="P13" s="14"/>
      <c r="Q13" s="14"/>
      <c r="R13" s="14"/>
      <c r="S13" s="14"/>
      <c r="T13" s="14"/>
      <c r="U13" s="14"/>
      <c r="V13" s="14"/>
      <c r="W13" s="15"/>
    </row>
    <row r="14" spans="1:29" x14ac:dyDescent="0.2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</row>
    <row r="15" spans="1:29" ht="48" customHeight="1" x14ac:dyDescent="0.2">
      <c r="A15" s="53" t="s">
        <v>28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</row>
    <row r="16" spans="1:29" x14ac:dyDescent="0.2">
      <c r="A16" s="16"/>
      <c r="B16" s="17"/>
      <c r="C16" s="16"/>
      <c r="D16" s="28"/>
      <c r="E16" s="16"/>
      <c r="F16" s="16"/>
      <c r="G16" s="16"/>
      <c r="H16" s="16"/>
      <c r="I16" s="16"/>
      <c r="J16" s="16"/>
      <c r="K16" s="16"/>
      <c r="L16" s="16"/>
      <c r="M16" s="16"/>
      <c r="P16" s="28"/>
      <c r="Q16" s="28"/>
      <c r="R16" s="28"/>
      <c r="S16" s="28"/>
      <c r="T16" s="28"/>
      <c r="U16" s="28"/>
      <c r="V16" s="28"/>
      <c r="W16" s="28"/>
    </row>
    <row r="17" spans="1:25" x14ac:dyDescent="0.2">
      <c r="A17" s="16"/>
      <c r="B17" s="17"/>
      <c r="C17" s="16"/>
      <c r="D17" s="28"/>
      <c r="E17" s="16"/>
      <c r="F17" s="16"/>
      <c r="G17" s="16"/>
      <c r="H17" s="16"/>
      <c r="I17" s="16"/>
      <c r="J17" s="16"/>
      <c r="P17" s="28"/>
      <c r="Q17" s="28"/>
      <c r="R17" s="28"/>
      <c r="S17" s="28"/>
      <c r="T17" s="28"/>
    </row>
    <row r="20" spans="1:25" ht="23.1" customHeight="1" x14ac:dyDescent="0.2">
      <c r="B20" s="18" t="s">
        <v>29</v>
      </c>
      <c r="C20" s="19"/>
      <c r="D20" s="30"/>
      <c r="E20" s="20"/>
    </row>
    <row r="21" spans="1:25" ht="36" customHeight="1" x14ac:dyDescent="0.2">
      <c r="B21" s="18" t="s">
        <v>30</v>
      </c>
      <c r="C21" s="21"/>
      <c r="D21" s="30"/>
      <c r="E21" s="20"/>
    </row>
    <row r="22" spans="1:25" ht="49.5" customHeight="1" x14ac:dyDescent="0.2">
      <c r="B22" s="18" t="s">
        <v>31</v>
      </c>
      <c r="C22" s="21"/>
      <c r="D22" s="30"/>
      <c r="E22" s="20"/>
    </row>
    <row r="23" spans="1:25" x14ac:dyDescent="0.2">
      <c r="B23" s="22" t="s">
        <v>32</v>
      </c>
      <c r="C23" s="23"/>
      <c r="D23" s="31"/>
      <c r="E23" s="24"/>
    </row>
    <row r="24" spans="1:25" x14ac:dyDescent="0.2">
      <c r="B24" s="4"/>
      <c r="C24" s="5"/>
      <c r="D24" s="5"/>
      <c r="E24" s="5"/>
    </row>
    <row r="32" spans="1:25" s="26" customFormat="1" x14ac:dyDescent="0.2">
      <c r="A32" s="25">
        <v>0</v>
      </c>
      <c r="C32" s="27"/>
      <c r="D32" s="27"/>
      <c r="E32" s="2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26" customFormat="1" x14ac:dyDescent="0.2">
      <c r="A33" s="25">
        <v>0.05</v>
      </c>
      <c r="C33" s="27"/>
      <c r="D33" s="27"/>
      <c r="E33" s="2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s="26" customFormat="1" x14ac:dyDescent="0.2">
      <c r="A34" s="25">
        <v>0.1</v>
      </c>
      <c r="C34" s="27"/>
      <c r="D34" s="27"/>
      <c r="E34" s="2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26" customFormat="1" x14ac:dyDescent="0.2">
      <c r="A35" s="25">
        <v>0.19</v>
      </c>
      <c r="C35" s="27"/>
      <c r="D35" s="27"/>
      <c r="E35" s="2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</sheetData>
  <mergeCells count="11">
    <mergeCell ref="A1:O1"/>
    <mergeCell ref="A2:O2"/>
    <mergeCell ref="A3:O3"/>
    <mergeCell ref="A4:O4"/>
    <mergeCell ref="A5:B5"/>
    <mergeCell ref="P6:Y6"/>
    <mergeCell ref="P12:V12"/>
    <mergeCell ref="F12:L12"/>
    <mergeCell ref="A14:M14"/>
    <mergeCell ref="A15:M15"/>
    <mergeCell ref="F6:O6"/>
  </mergeCells>
  <pageMargins left="0.7" right="0.7" top="0.75" bottom="0.75" header="0.3" footer="0.3"/>
  <pageSetup orientation="portrait" r:id="rId1"/>
  <ignoredErrors>
    <ignoredError sqref="K8:M11 U8:W1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10 ALMACENAMIENTOS Y SOPO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 Bedoya Giraldo</dc:creator>
  <cp:lastModifiedBy>Xiomara  Bedoya Giraldo</cp:lastModifiedBy>
  <dcterms:created xsi:type="dcterms:W3CDTF">2026-06-09T19:09:42Z</dcterms:created>
  <dcterms:modified xsi:type="dcterms:W3CDTF">2026-07-14T20:50:36Z</dcterms:modified>
</cp:coreProperties>
</file>