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22D934B5-22E9-4AD9-89B6-9BDC9863432D}" xr6:coauthVersionLast="47" xr6:coauthVersionMax="47" xr10:uidLastSave="{00000000-0000-0000-0000-000000000000}"/>
  <bookViews>
    <workbookView xWindow="-120" yWindow="-120" windowWidth="29040" windowHeight="15720" xr2:uid="{5AD5B060-ADE9-4A43-B64E-46784C4161AD}"/>
  </bookViews>
  <sheets>
    <sheet name="ANEXO 11 CIENCIAS DE LA SALUD Y" sheetId="1" r:id="rId1"/>
  </sheets>
  <definedNames>
    <definedName name="_xlnm._FilterDatabase" localSheetId="0" hidden="1">'ANEXO 11 CIENCIAS DE LA SALUD Y'!$A$9:$AO$15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4" i="1" l="1"/>
  <c r="AH14" i="1" s="1"/>
  <c r="AI14" i="1" s="1"/>
  <c r="AG13" i="1"/>
  <c r="AH13" i="1" s="1"/>
  <c r="AI13" i="1" s="1"/>
  <c r="AG11" i="1"/>
  <c r="AH11" i="1" s="1"/>
  <c r="AI11" i="1" s="1"/>
  <c r="AG10" i="1"/>
  <c r="AH10" i="1" s="1"/>
  <c r="AI10" i="1" s="1"/>
  <c r="V14" i="1"/>
  <c r="W14" i="1" s="1"/>
  <c r="X14" i="1" s="1"/>
  <c r="V13" i="1"/>
  <c r="W13" i="1" s="1"/>
  <c r="X13" i="1" s="1"/>
  <c r="V12" i="1"/>
  <c r="W12" i="1" s="1"/>
  <c r="X12" i="1" s="1"/>
  <c r="V11" i="1"/>
  <c r="W11" i="1" s="1"/>
  <c r="X11" i="1" s="1"/>
  <c r="V10" i="1"/>
  <c r="W10" i="1" s="1"/>
  <c r="X10" i="1" s="1"/>
  <c r="K14" i="1"/>
  <c r="L14" i="1" s="1"/>
  <c r="M14" i="1" s="1"/>
  <c r="K13" i="1"/>
  <c r="L13" i="1" s="1"/>
  <c r="M13" i="1" s="1"/>
  <c r="AL13" i="1" s="1"/>
  <c r="K12" i="1"/>
  <c r="L12" i="1" s="1"/>
  <c r="M12" i="1" s="1"/>
  <c r="AL12" i="1" s="1"/>
  <c r="AL15" i="1" s="1"/>
  <c r="K11" i="1"/>
  <c r="L11" i="1" s="1"/>
  <c r="M11" i="1" s="1"/>
  <c r="AL11" i="1" s="1"/>
  <c r="K10" i="1"/>
  <c r="L10" i="1" s="1"/>
  <c r="M10" i="1" s="1"/>
  <c r="AL10" i="1" s="1"/>
  <c r="AL14" i="1" l="1"/>
  <c r="AO12" i="1"/>
  <c r="AN12" i="1"/>
  <c r="AO10" i="1"/>
  <c r="AN10" i="1"/>
  <c r="AN14" i="1"/>
  <c r="AO14" i="1"/>
  <c r="AN13" i="1"/>
  <c r="AO13" i="1"/>
  <c r="AO11" i="1"/>
  <c r="AN11" i="1"/>
  <c r="AI15" i="1"/>
  <c r="X15" i="1"/>
  <c r="M15" i="1"/>
</calcChain>
</file>

<file path=xl/sharedStrings.xml><?xml version="1.0" encoding="utf-8"?>
<sst xmlns="http://schemas.openxmlformats.org/spreadsheetml/2006/main" count="135" uniqueCount="58">
  <si>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</si>
  <si>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</si>
  <si>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</si>
  <si>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ANEXO 11 - ESPECIFICACIONES TÉCNICAS Y PRESENTACIÓN DE OFERTA</t>
  </si>
  <si>
    <t xml:space="preserve">ANEXO 11 COMPRA DE ELEMENTOS CIENCIAS DE LA SALUD Y BIENESTAR UNIVERSITARIO 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</si>
  <si>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</si>
  <si>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</si>
  <si>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</si>
  <si>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</si>
  <si>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</si>
  <si>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</si>
  <si>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</si>
  <si>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</si>
  <si>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</si>
  <si>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</si>
  <si>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</si>
  <si>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</si>
  <si>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</si>
  <si>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</si>
  <si>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</si>
  <si>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Colchon</t>
  </si>
  <si>
    <t>Colchón 1.00 x 1.90 clínico poly 100 colchón ortopédico recortado con refuerzo interno que disminuye la flexibilidad del resorte y mejora la durabilidad, grises.</t>
  </si>
  <si>
    <t>Unidad</t>
  </si>
  <si>
    <t>Poltrona Letti</t>
  </si>
  <si>
    <t>Medidas 0,72 x 0,65m h=0,84m asiento y espaldar tapizados en silvertex, textil de alto trafijo facil limieza y desinfeccion- Espumado en densidades 40 y 26 penta. Estructura en tuberia call ral calibre 16, acabado en pintura electrostatica. Tapones antideslizantes</t>
  </si>
  <si>
    <t>Base Cama Metalica (X2 Niveles)</t>
  </si>
  <si>
    <t>fabricada en tubo cuadrado de 1 1/2pulgada, acabado en pintura electroesdtatica color azul segun la referencia. Incluye escalera de mano y baranda de seguridad. O similar</t>
  </si>
  <si>
    <t>Division</t>
  </si>
  <si>
    <t>Medidas 0,60 x 1,70=h estructura en tuberia redonda de acero CR textil desmontable de alto trafico incluye 4 rodamientos de 2".</t>
  </si>
  <si>
    <t xml:space="preserve">Carro Multiproposito </t>
  </si>
  <si>
    <t>Medidas 0,35 x 0,60 x 0,75=h. Compuesto por 1 Cajon y 1 entrepano en melamina esctrucura en Cold Rolled, incluye 4 rodamientos de 3"(dos con freno)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</si>
  <si>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</si>
  <si>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</si>
  <si>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</si>
  <si>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</si>
  <si>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</si>
  <si>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</si>
  <si>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 xml:space="preserve">SOLINOFF SAS </t>
  </si>
  <si>
    <t>METALES Y CONCEPTOS</t>
  </si>
  <si>
    <t xml:space="preserve">BASA DISEÑO SAS </t>
  </si>
  <si>
    <t>SOLINOFF</t>
  </si>
  <si>
    <t>Poltrona Letti: Medidas 0,72 x 0,65m h=0,84m asiento y espaldar tapizados en silvertex, textil de alto trafijo facil limieza y desinfeccion- Espumado en densidades 40 y 26 penta. Estructura en tuberia call ral calibre 16, acabado en pintura electrostatica. Tapones antideslizantes</t>
  </si>
  <si>
    <t>Base Cama Metalica (X2 Niveles): fabricada en tubo cuadrado de 1 1/2pulgada, acabado en pintura electroesdtatica color azul segun la referencia. Incluye escalera de mano y baranda de seguridad. O similar</t>
  </si>
  <si>
    <t>División: Medidas 0,60 x 1,70=h estructura en tuberia redonda de acero CR textil desmontable de alto trafico incluye 4 rodamientos de 2".</t>
  </si>
  <si>
    <t>Carro Multiproposito:  Medidas 0,35 x 0,60 x 0,75=h. Compuesto por 1 Cajon y 1 entrepano en melamina esctrucura en Cold Rolled, incluye 4 rodamientos de 3"(dos con freno)</t>
  </si>
  <si>
    <t>METALCON</t>
  </si>
  <si>
    <t xml:space="preserve">45 DIAS </t>
  </si>
  <si>
    <t xml:space="preserve">5 AÑOS </t>
  </si>
  <si>
    <t xml:space="preserve">3 AÑOS </t>
  </si>
  <si>
    <t>30 DIAS</t>
  </si>
  <si>
    <t>5 AÑOS</t>
  </si>
  <si>
    <t>Basa</t>
  </si>
  <si>
    <t>45 dias</t>
  </si>
  <si>
    <t>1 año</t>
  </si>
  <si>
    <t xml:space="preserve">PRESUPUESTO DISPONIBLE </t>
  </si>
  <si>
    <t xml:space="preserve">DIFERENCIA </t>
  </si>
  <si>
    <t xml:space="preserve">MEJOR PRECIO </t>
  </si>
  <si>
    <t xml:space="preserve">MINIMO VALOR TOTAL IVA INCLUIDO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</si>
</sst>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7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" xfId="4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42" fontId="2" fillId="3" borderId="3" xfId="2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42" fontId="2" fillId="4" borderId="3" xfId="2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" xfId="4" applyNumberFormat="1" applyFont="1" applyFill="1" applyBorder="1" applyAlignment="1">
      <alignment horizontal="center" vertical="center" wrapText="1"/>
    </xf>
    <xf numFmtId="42" fontId="2" fillId="5" borderId="3" xfId="2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5">
    <cellStyle name="Excel Built-in Normal" xfId="4" xr:uid="{CAA3312B-665C-4386-A3E1-72D9CB90E71F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10</xdr:row>
      <xdr:rowOff>76200</xdr:rowOff>
    </xdr:from>
    <xdr:to>
      <xdr:col>3</xdr:col>
      <xdr:colOff>1628921</xdr:colOff>
      <xdr:row>10</xdr:row>
      <xdr:rowOff>1362254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6B2C7D5-44BA-4CDC-A05B-BB4BE9A54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4048125"/>
          <a:ext cx="1047896" cy="128605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11</xdr:row>
      <xdr:rowOff>104775</xdr:rowOff>
    </xdr:from>
    <xdr:to>
      <xdr:col>3</xdr:col>
      <xdr:colOff>1276527</xdr:colOff>
      <xdr:row>11</xdr:row>
      <xdr:rowOff>990724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9D3C4A6-7DC4-43D9-90A9-125603A3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2425" y="5486400"/>
          <a:ext cx="1267002" cy="885949"/>
        </a:xfrm>
        <a:prstGeom prst="rect">
          <a:avLst/>
        </a:prstGeom>
      </xdr:spPr>
    </xdr:pic>
    <xdr:clientData/>
  </xdr:twoCellAnchor>
  <xdr:twoCellAnchor editAs="oneCell">
    <xdr:from>
      <xdr:col>3</xdr:col>
      <xdr:colOff>1609725</xdr:colOff>
      <xdr:row>11</xdr:row>
      <xdr:rowOff>38100</xdr:rowOff>
    </xdr:from>
    <xdr:to>
      <xdr:col>3</xdr:col>
      <xdr:colOff>2190749</xdr:colOff>
      <xdr:row>11</xdr:row>
      <xdr:rowOff>1068097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A65E221-BC1B-4036-86C2-9BB938C2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2625" y="5419725"/>
          <a:ext cx="581024" cy="1029997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12</xdr:row>
      <xdr:rowOff>95250</xdr:rowOff>
    </xdr:from>
    <xdr:to>
      <xdr:col>3</xdr:col>
      <xdr:colOff>1524146</xdr:colOff>
      <xdr:row>12</xdr:row>
      <xdr:rowOff>1200304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5D65BCB-6C03-47B6-994C-C2ADE1B8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29150" y="6572250"/>
          <a:ext cx="1047896" cy="1105054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13</xdr:row>
      <xdr:rowOff>85725</xdr:rowOff>
    </xdr:from>
    <xdr:to>
      <xdr:col>3</xdr:col>
      <xdr:colOff>1638458</xdr:colOff>
      <xdr:row>13</xdr:row>
      <xdr:rowOff>1209832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91BE333-15DD-4F02-91BB-53766E45A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57725" y="7905750"/>
          <a:ext cx="1133633" cy="112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BF64-FC50-4ECD-B927-FA9129D5ECA8}">
  <dimension ref="A1:AO38"/>
  <sheetViews>
    <sheetView tabSelected="1" topLeftCell="X1" zoomScaleNormal="100" workbookViewId="0">
      <pane ySplit="1" topLeftCell="A5" activePane="bottomLeft" state="frozen"/>
      <selection pane="bottomLeft" activeCell="AK12" sqref="AK12"/>
    </sheetView>
  </sheetViews>
  <sheetFormatPr baseColWidth="10" defaultColWidth="11.42578125" defaultRowHeight="12" x14ac:dyDescent="0.2"/>
  <cols>
    <col min="1" max="1" width="4.7109375" style="1" bestFit="1" customWidth="1"/>
    <col min="2" max="2" width="18.7109375" style="26" customWidth="1"/>
    <col min="3" max="4" width="38.85546875" style="27" customWidth="1"/>
    <col min="5" max="5" width="8.42578125" style="27" customWidth="1"/>
    <col min="6" max="6" width="9.85546875" style="1" customWidth="1"/>
    <col min="7" max="7" width="9.28515625" style="1" customWidth="1"/>
    <col min="8" max="8" width="36.140625" style="1" customWidth="1"/>
    <col min="9" max="10" width="14.42578125" style="1" customWidth="1"/>
    <col min="11" max="11" width="13" style="1" customWidth="1"/>
    <col min="12" max="12" width="14.42578125" style="1" customWidth="1"/>
    <col min="13" max="13" width="15.42578125" style="1" customWidth="1"/>
    <col min="14" max="14" width="13.42578125" style="1" customWidth="1"/>
    <col min="15" max="15" width="15.85546875" style="1" customWidth="1"/>
    <col min="16" max="16" width="7" style="27" customWidth="1"/>
    <col min="17" max="17" width="9.85546875" style="1" customWidth="1"/>
    <col min="18" max="18" width="9.28515625" style="1" customWidth="1"/>
    <col min="19" max="19" width="36.140625" style="1" customWidth="1"/>
    <col min="20" max="21" width="14.42578125" style="1" customWidth="1"/>
    <col min="22" max="22" width="13" style="1" customWidth="1"/>
    <col min="23" max="23" width="14.42578125" style="1" customWidth="1"/>
    <col min="24" max="24" width="15.42578125" style="1" customWidth="1"/>
    <col min="25" max="25" width="13.42578125" style="1" customWidth="1"/>
    <col min="26" max="26" width="15.85546875" style="1" customWidth="1"/>
    <col min="27" max="27" width="7" style="27" customWidth="1"/>
    <col min="28" max="28" width="9.85546875" style="1" customWidth="1"/>
    <col min="29" max="29" width="9.28515625" style="1" customWidth="1"/>
    <col min="30" max="30" width="36.140625" style="1" customWidth="1"/>
    <col min="31" max="32" width="14.42578125" style="1" customWidth="1"/>
    <col min="33" max="33" width="13" style="1" customWidth="1"/>
    <col min="34" max="34" width="14.42578125" style="1" customWidth="1"/>
    <col min="35" max="35" width="15.42578125" style="1" customWidth="1"/>
    <col min="36" max="36" width="13.42578125" style="1" customWidth="1"/>
    <col min="37" max="37" width="15.85546875" style="1" customWidth="1"/>
    <col min="38" max="38" width="11.42578125" style="13"/>
    <col min="39" max="39" width="14.85546875" style="1" customWidth="1"/>
    <col min="40" max="40" width="11.42578125" style="1"/>
    <col min="41" max="41" width="14.5703125" style="1" customWidth="1"/>
    <col min="42" max="16384" width="11.42578125" style="1"/>
  </cols>
  <sheetData>
    <row r="1" spans="1:41" ht="1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"/>
      <c r="AA1" s="1"/>
    </row>
    <row r="2" spans="1:41" ht="15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1"/>
      <c r="AA2" s="1"/>
    </row>
    <row r="3" spans="1:41" ht="17.25" customHeight="1" x14ac:dyDescent="0.2">
      <c r="A3" s="52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1"/>
      <c r="AA3" s="1"/>
    </row>
    <row r="4" spans="1:41" ht="14.2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"/>
      <c r="AA4" s="1"/>
    </row>
    <row r="5" spans="1:41" ht="64.5" customHeight="1" x14ac:dyDescent="0.2">
      <c r="A5" s="52" t="s">
        <v>4</v>
      </c>
      <c r="B5" s="5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2"/>
      <c r="Q5" s="2"/>
      <c r="R5" s="2"/>
      <c r="S5" s="2"/>
      <c r="T5" s="2"/>
      <c r="U5" s="2"/>
      <c r="V5" s="2"/>
      <c r="W5" s="2"/>
      <c r="X5" s="2"/>
      <c r="AA5" s="2"/>
      <c r="AB5" s="2"/>
      <c r="AC5" s="2"/>
      <c r="AD5" s="2"/>
      <c r="AE5" s="2"/>
      <c r="AF5" s="2"/>
      <c r="AG5" s="2"/>
      <c r="AH5" s="2"/>
      <c r="AI5" s="2"/>
    </row>
    <row r="6" spans="1:41" ht="20.25" customHeight="1" x14ac:dyDescent="0.2">
      <c r="A6" s="3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P6" s="2"/>
      <c r="Q6" s="2"/>
      <c r="R6" s="2"/>
      <c r="S6" s="2"/>
      <c r="T6" s="2"/>
      <c r="U6" s="2"/>
      <c r="V6" s="2"/>
      <c r="W6" s="2"/>
      <c r="X6" s="2"/>
      <c r="AA6" s="2"/>
      <c r="AB6" s="2"/>
      <c r="AC6" s="2"/>
      <c r="AD6" s="2"/>
      <c r="AE6" s="2"/>
      <c r="AF6" s="2"/>
      <c r="AG6" s="2"/>
      <c r="AH6" s="2"/>
      <c r="AI6" s="2"/>
    </row>
    <row r="7" spans="1:41" ht="20.25" customHeight="1" x14ac:dyDescent="0.2">
      <c r="A7" s="3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P7" s="2"/>
      <c r="Q7" s="2"/>
      <c r="R7" s="2"/>
      <c r="S7" s="2"/>
      <c r="T7" s="2"/>
      <c r="U7" s="2"/>
      <c r="V7" s="2"/>
      <c r="W7" s="2"/>
      <c r="X7" s="2"/>
      <c r="AA7" s="2"/>
      <c r="AB7" s="2"/>
      <c r="AC7" s="2"/>
      <c r="AD7" s="2"/>
      <c r="AE7" s="2"/>
      <c r="AF7" s="2"/>
      <c r="AG7" s="2"/>
      <c r="AH7" s="2"/>
      <c r="AI7" s="2"/>
    </row>
    <row r="8" spans="1:41" ht="17.25" customHeight="1" x14ac:dyDescent="0.2">
      <c r="A8" s="4"/>
      <c r="B8" s="5"/>
      <c r="C8" s="6"/>
      <c r="D8" s="6"/>
      <c r="E8" s="54" t="s">
        <v>37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8" t="s">
        <v>38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62" t="s">
        <v>39</v>
      </c>
      <c r="AB8" s="62"/>
      <c r="AC8" s="62"/>
      <c r="AD8" s="62"/>
      <c r="AE8" s="62"/>
      <c r="AF8" s="62"/>
      <c r="AG8" s="62"/>
      <c r="AH8" s="62"/>
      <c r="AI8" s="62"/>
      <c r="AJ8" s="62"/>
      <c r="AK8" s="62"/>
    </row>
    <row r="9" spans="1:41" ht="60.75" customHeight="1" x14ac:dyDescent="0.2">
      <c r="A9" s="7" t="s">
        <v>5</v>
      </c>
      <c r="B9" s="7" t="s">
        <v>6</v>
      </c>
      <c r="C9" s="7" t="s">
        <v>7</v>
      </c>
      <c r="D9" s="7" t="s">
        <v>19</v>
      </c>
      <c r="E9" s="30" t="s">
        <v>8</v>
      </c>
      <c r="F9" s="30" t="s">
        <v>9</v>
      </c>
      <c r="G9" s="31" t="s">
        <v>10</v>
      </c>
      <c r="H9" s="32" t="s">
        <v>11</v>
      </c>
      <c r="I9" s="32" t="s">
        <v>12</v>
      </c>
      <c r="J9" s="32" t="s">
        <v>13</v>
      </c>
      <c r="K9" s="32" t="s">
        <v>14</v>
      </c>
      <c r="L9" s="32" t="s">
        <v>15</v>
      </c>
      <c r="M9" s="33" t="s">
        <v>16</v>
      </c>
      <c r="N9" s="33" t="s">
        <v>17</v>
      </c>
      <c r="O9" s="33" t="s">
        <v>18</v>
      </c>
      <c r="P9" s="36" t="s">
        <v>8</v>
      </c>
      <c r="Q9" s="36" t="s">
        <v>9</v>
      </c>
      <c r="R9" s="37" t="s">
        <v>10</v>
      </c>
      <c r="S9" s="38" t="s">
        <v>11</v>
      </c>
      <c r="T9" s="38" t="s">
        <v>12</v>
      </c>
      <c r="U9" s="38" t="s">
        <v>13</v>
      </c>
      <c r="V9" s="38" t="s">
        <v>14</v>
      </c>
      <c r="W9" s="38" t="s">
        <v>15</v>
      </c>
      <c r="X9" s="39" t="s">
        <v>16</v>
      </c>
      <c r="Y9" s="39" t="s">
        <v>17</v>
      </c>
      <c r="Z9" s="39" t="s">
        <v>18</v>
      </c>
      <c r="AA9" s="41" t="s">
        <v>8</v>
      </c>
      <c r="AB9" s="41" t="s">
        <v>9</v>
      </c>
      <c r="AC9" s="42" t="s">
        <v>10</v>
      </c>
      <c r="AD9" s="43" t="s">
        <v>11</v>
      </c>
      <c r="AE9" s="43" t="s">
        <v>12</v>
      </c>
      <c r="AF9" s="43" t="s">
        <v>13</v>
      </c>
      <c r="AG9" s="43" t="s">
        <v>14</v>
      </c>
      <c r="AH9" s="43" t="s">
        <v>15</v>
      </c>
      <c r="AI9" s="44" t="s">
        <v>16</v>
      </c>
      <c r="AJ9" s="44" t="s">
        <v>17</v>
      </c>
      <c r="AK9" s="44" t="s">
        <v>18</v>
      </c>
      <c r="AL9" s="46" t="s">
        <v>57</v>
      </c>
      <c r="AM9" s="46" t="s">
        <v>54</v>
      </c>
      <c r="AN9" s="46" t="s">
        <v>55</v>
      </c>
      <c r="AO9" s="46" t="s">
        <v>56</v>
      </c>
    </row>
    <row r="10" spans="1:41" ht="67.5" customHeight="1" x14ac:dyDescent="0.2">
      <c r="A10" s="8">
        <v>1</v>
      </c>
      <c r="B10" s="9" t="s">
        <v>20</v>
      </c>
      <c r="C10" s="9" t="s">
        <v>21</v>
      </c>
      <c r="D10" s="9"/>
      <c r="E10" s="9" t="s">
        <v>40</v>
      </c>
      <c r="F10" s="9" t="s">
        <v>22</v>
      </c>
      <c r="G10" s="9">
        <v>4</v>
      </c>
      <c r="H10" s="9" t="s">
        <v>21</v>
      </c>
      <c r="I10" s="11">
        <v>650000</v>
      </c>
      <c r="J10" s="12">
        <v>0.19</v>
      </c>
      <c r="K10" s="11">
        <f>+I10*J10</f>
        <v>123500</v>
      </c>
      <c r="L10" s="11">
        <f>+I10+K10</f>
        <v>773500</v>
      </c>
      <c r="M10" s="11">
        <f>+L10*G10</f>
        <v>3094000</v>
      </c>
      <c r="N10" s="10" t="s">
        <v>46</v>
      </c>
      <c r="O10" s="10" t="s">
        <v>47</v>
      </c>
      <c r="P10" s="9" t="s">
        <v>45</v>
      </c>
      <c r="Q10" s="9" t="s">
        <v>22</v>
      </c>
      <c r="R10" s="9">
        <v>4</v>
      </c>
      <c r="S10" s="10" t="s">
        <v>21</v>
      </c>
      <c r="T10" s="11">
        <v>670000</v>
      </c>
      <c r="U10" s="12">
        <v>0.19</v>
      </c>
      <c r="V10" s="11">
        <f>+T10*U10</f>
        <v>127300</v>
      </c>
      <c r="W10" s="11">
        <f>+T10+V10</f>
        <v>797300</v>
      </c>
      <c r="X10" s="11">
        <f>+W10*R10</f>
        <v>3189200</v>
      </c>
      <c r="Y10" s="10" t="s">
        <v>49</v>
      </c>
      <c r="Z10" s="10" t="s">
        <v>50</v>
      </c>
      <c r="AA10" s="9" t="s">
        <v>51</v>
      </c>
      <c r="AB10" s="9" t="s">
        <v>22</v>
      </c>
      <c r="AC10" s="9">
        <v>4</v>
      </c>
      <c r="AD10" s="9" t="s">
        <v>21</v>
      </c>
      <c r="AE10" s="11">
        <v>672000</v>
      </c>
      <c r="AF10" s="12">
        <v>0.19</v>
      </c>
      <c r="AG10" s="11">
        <f>+AE10*AF10</f>
        <v>127680</v>
      </c>
      <c r="AH10" s="11">
        <f>+AE10+AG10</f>
        <v>799680</v>
      </c>
      <c r="AI10" s="11">
        <f>+AH10*AC10</f>
        <v>3198720</v>
      </c>
      <c r="AJ10" s="10" t="s">
        <v>52</v>
      </c>
      <c r="AK10" s="10" t="s">
        <v>53</v>
      </c>
      <c r="AL10" s="47">
        <f>MIN(M10,X10,AI10)</f>
        <v>3094000</v>
      </c>
      <c r="AM10" s="47">
        <v>3230136</v>
      </c>
      <c r="AN10" s="47">
        <f>+AM10-AL10</f>
        <v>136136</v>
      </c>
      <c r="AO10" s="48" t="str">
        <f>IF(AL10=M10,$E$8,IF(AL10=X10,$P$8,IF(AL10=AI10,$AA$8,0)))</f>
        <v xml:space="preserve">SOLINOFF SAS </v>
      </c>
    </row>
    <row r="11" spans="1:41" ht="111" customHeight="1" x14ac:dyDescent="0.2">
      <c r="A11" s="8">
        <v>2</v>
      </c>
      <c r="B11" s="9" t="s">
        <v>23</v>
      </c>
      <c r="C11" s="9" t="s">
        <v>24</v>
      </c>
      <c r="D11" s="9"/>
      <c r="E11" s="9" t="s">
        <v>40</v>
      </c>
      <c r="F11" s="9" t="s">
        <v>22</v>
      </c>
      <c r="G11" s="9">
        <v>2</v>
      </c>
      <c r="H11" s="9" t="s">
        <v>41</v>
      </c>
      <c r="I11" s="11">
        <v>1351400</v>
      </c>
      <c r="J11" s="12">
        <v>0.19</v>
      </c>
      <c r="K11" s="11">
        <f t="shared" ref="K11:K14" si="0">+I11*J11</f>
        <v>256766</v>
      </c>
      <c r="L11" s="11">
        <f t="shared" ref="L11:L14" si="1">+I11+K11</f>
        <v>1608166</v>
      </c>
      <c r="M11" s="11">
        <f t="shared" ref="M11:M14" si="2">+L11*G11</f>
        <v>3216332</v>
      </c>
      <c r="N11" s="10" t="s">
        <v>46</v>
      </c>
      <c r="O11" s="10" t="s">
        <v>47</v>
      </c>
      <c r="P11" s="9" t="s">
        <v>45</v>
      </c>
      <c r="Q11" s="9" t="s">
        <v>22</v>
      </c>
      <c r="R11" s="9">
        <v>2</v>
      </c>
      <c r="S11" s="10" t="s">
        <v>24</v>
      </c>
      <c r="T11" s="11">
        <v>1745000</v>
      </c>
      <c r="U11" s="12">
        <v>0.19</v>
      </c>
      <c r="V11" s="11">
        <f t="shared" ref="V11:V14" si="3">+T11*U11</f>
        <v>331550</v>
      </c>
      <c r="W11" s="11">
        <f t="shared" ref="W11:W14" si="4">+T11+V11</f>
        <v>2076550</v>
      </c>
      <c r="X11" s="11">
        <f t="shared" ref="X11:X14" si="5">+W11*R11</f>
        <v>4153100</v>
      </c>
      <c r="Y11" s="10" t="s">
        <v>49</v>
      </c>
      <c r="Z11" s="10" t="s">
        <v>50</v>
      </c>
      <c r="AA11" s="9" t="s">
        <v>51</v>
      </c>
      <c r="AB11" s="9" t="s">
        <v>22</v>
      </c>
      <c r="AC11" s="9">
        <v>2</v>
      </c>
      <c r="AD11" s="9" t="s">
        <v>24</v>
      </c>
      <c r="AE11" s="11">
        <v>1750000</v>
      </c>
      <c r="AF11" s="12">
        <v>0.19</v>
      </c>
      <c r="AG11" s="11">
        <f t="shared" ref="AG11:AG14" si="6">+AE11*AF11</f>
        <v>332500</v>
      </c>
      <c r="AH11" s="11">
        <f t="shared" ref="AH11:AH14" si="7">+AE11+AG11</f>
        <v>2082500</v>
      </c>
      <c r="AI11" s="11">
        <f t="shared" ref="AI11:AI14" si="8">+AH11*AC11</f>
        <v>4165000</v>
      </c>
      <c r="AJ11" s="10" t="s">
        <v>52</v>
      </c>
      <c r="AK11" s="10" t="s">
        <v>53</v>
      </c>
      <c r="AL11" s="47">
        <f t="shared" ref="AL11:AL14" si="9">MIN(M11,X11,AI11)</f>
        <v>3216332</v>
      </c>
      <c r="AM11" s="47">
        <v>4522000</v>
      </c>
      <c r="AN11" s="47">
        <f t="shared" ref="AN11:AN14" si="10">+AM11-AL11</f>
        <v>1305668</v>
      </c>
      <c r="AO11" s="48" t="str">
        <f t="shared" ref="AO11:AO14" si="11">IF(AL11=M11,$E$8,IF(AL11=X11,$P$8,IF(AL11=AI11,$AA$8,0)))</f>
        <v xml:space="preserve">SOLINOFF SAS </v>
      </c>
    </row>
    <row r="12" spans="1:41" ht="86.25" customHeight="1" x14ac:dyDescent="0.2">
      <c r="A12" s="8">
        <v>3</v>
      </c>
      <c r="B12" s="9" t="s">
        <v>25</v>
      </c>
      <c r="C12" s="9" t="s">
        <v>26</v>
      </c>
      <c r="D12" s="9"/>
      <c r="E12" s="9" t="s">
        <v>40</v>
      </c>
      <c r="F12" s="9" t="s">
        <v>22</v>
      </c>
      <c r="G12" s="9">
        <v>4</v>
      </c>
      <c r="H12" s="9" t="s">
        <v>42</v>
      </c>
      <c r="I12" s="11">
        <v>1950000.0000000002</v>
      </c>
      <c r="J12" s="12">
        <v>0.19</v>
      </c>
      <c r="K12" s="11">
        <f t="shared" si="0"/>
        <v>370500.00000000006</v>
      </c>
      <c r="L12" s="11">
        <f t="shared" si="1"/>
        <v>2320500.0000000005</v>
      </c>
      <c r="M12" s="11">
        <f t="shared" si="2"/>
        <v>9282000.0000000019</v>
      </c>
      <c r="N12" s="10" t="s">
        <v>46</v>
      </c>
      <c r="O12" s="10" t="s">
        <v>48</v>
      </c>
      <c r="P12" s="9" t="s">
        <v>45</v>
      </c>
      <c r="Q12" s="9" t="s">
        <v>22</v>
      </c>
      <c r="R12" s="9">
        <v>4</v>
      </c>
      <c r="S12" s="10" t="s">
        <v>26</v>
      </c>
      <c r="T12" s="11">
        <v>2375000</v>
      </c>
      <c r="U12" s="12">
        <v>0.19</v>
      </c>
      <c r="V12" s="11">
        <f t="shared" si="3"/>
        <v>451250</v>
      </c>
      <c r="W12" s="11">
        <f t="shared" si="4"/>
        <v>2826250</v>
      </c>
      <c r="X12" s="11">
        <f t="shared" si="5"/>
        <v>11305000</v>
      </c>
      <c r="Y12" s="10" t="s">
        <v>49</v>
      </c>
      <c r="Z12" s="10" t="s">
        <v>50</v>
      </c>
      <c r="AA12" s="9"/>
      <c r="AB12" s="9"/>
      <c r="AC12" s="9"/>
      <c r="AD12" s="9"/>
      <c r="AE12" s="11"/>
      <c r="AF12" s="12"/>
      <c r="AG12" s="11"/>
      <c r="AH12" s="11"/>
      <c r="AI12" s="11"/>
      <c r="AJ12" s="10"/>
      <c r="AK12" s="10"/>
      <c r="AL12" s="47">
        <f t="shared" si="9"/>
        <v>9282000.0000000019</v>
      </c>
      <c r="AM12" s="47">
        <v>13587420</v>
      </c>
      <c r="AN12" s="47">
        <f t="shared" si="10"/>
        <v>4305419.9999999981</v>
      </c>
      <c r="AO12" s="48" t="str">
        <f t="shared" si="11"/>
        <v xml:space="preserve">SOLINOFF SAS </v>
      </c>
    </row>
    <row r="13" spans="1:41" ht="105.75" customHeight="1" x14ac:dyDescent="0.2">
      <c r="A13" s="8">
        <v>4</v>
      </c>
      <c r="B13" s="9" t="s">
        <v>27</v>
      </c>
      <c r="C13" s="9" t="s">
        <v>28</v>
      </c>
      <c r="D13" s="9"/>
      <c r="E13" s="9" t="s">
        <v>40</v>
      </c>
      <c r="F13" s="9" t="s">
        <v>22</v>
      </c>
      <c r="G13" s="9">
        <v>2</v>
      </c>
      <c r="H13" s="9" t="s">
        <v>43</v>
      </c>
      <c r="I13" s="11">
        <v>397300</v>
      </c>
      <c r="J13" s="12">
        <v>0.19</v>
      </c>
      <c r="K13" s="11">
        <f t="shared" si="0"/>
        <v>75487</v>
      </c>
      <c r="L13" s="11">
        <f t="shared" si="1"/>
        <v>472787</v>
      </c>
      <c r="M13" s="11">
        <f t="shared" si="2"/>
        <v>945574</v>
      </c>
      <c r="N13" s="10" t="s">
        <v>46</v>
      </c>
      <c r="O13" s="10" t="s">
        <v>47</v>
      </c>
      <c r="P13" s="9" t="s">
        <v>45</v>
      </c>
      <c r="Q13" s="9" t="s">
        <v>22</v>
      </c>
      <c r="R13" s="9">
        <v>2</v>
      </c>
      <c r="S13" s="10" t="s">
        <v>28</v>
      </c>
      <c r="T13" s="11">
        <v>480000</v>
      </c>
      <c r="U13" s="12">
        <v>0.19</v>
      </c>
      <c r="V13" s="11">
        <f t="shared" si="3"/>
        <v>91200</v>
      </c>
      <c r="W13" s="11">
        <f t="shared" si="4"/>
        <v>571200</v>
      </c>
      <c r="X13" s="11">
        <f t="shared" si="5"/>
        <v>1142400</v>
      </c>
      <c r="Y13" s="10" t="s">
        <v>49</v>
      </c>
      <c r="Z13" s="10" t="s">
        <v>50</v>
      </c>
      <c r="AA13" s="9" t="s">
        <v>51</v>
      </c>
      <c r="AB13" s="9" t="s">
        <v>22</v>
      </c>
      <c r="AC13" s="9">
        <v>2</v>
      </c>
      <c r="AD13" s="9" t="s">
        <v>28</v>
      </c>
      <c r="AE13" s="11">
        <v>529000</v>
      </c>
      <c r="AF13" s="12">
        <v>0.19</v>
      </c>
      <c r="AG13" s="11">
        <f t="shared" si="6"/>
        <v>100510</v>
      </c>
      <c r="AH13" s="11">
        <f t="shared" si="7"/>
        <v>629510</v>
      </c>
      <c r="AI13" s="11">
        <f t="shared" si="8"/>
        <v>1259020</v>
      </c>
      <c r="AJ13" s="10" t="s">
        <v>52</v>
      </c>
      <c r="AK13" s="10" t="s">
        <v>53</v>
      </c>
      <c r="AL13" s="47">
        <f t="shared" si="9"/>
        <v>945574</v>
      </c>
      <c r="AM13" s="47">
        <v>1269730</v>
      </c>
      <c r="AN13" s="47">
        <f t="shared" si="10"/>
        <v>324156</v>
      </c>
      <c r="AO13" s="48" t="str">
        <f t="shared" si="11"/>
        <v xml:space="preserve">SOLINOFF SAS </v>
      </c>
    </row>
    <row r="14" spans="1:41" ht="103.5" customHeight="1" x14ac:dyDescent="0.2">
      <c r="A14" s="8">
        <v>5</v>
      </c>
      <c r="B14" s="9" t="s">
        <v>29</v>
      </c>
      <c r="C14" s="9" t="s">
        <v>30</v>
      </c>
      <c r="D14" s="9"/>
      <c r="E14" s="9" t="s">
        <v>40</v>
      </c>
      <c r="F14" s="9" t="s">
        <v>22</v>
      </c>
      <c r="G14" s="9">
        <v>2</v>
      </c>
      <c r="H14" s="9" t="s">
        <v>44</v>
      </c>
      <c r="I14" s="11">
        <v>892100</v>
      </c>
      <c r="J14" s="12">
        <v>0.19</v>
      </c>
      <c r="K14" s="11">
        <f t="shared" si="0"/>
        <v>169499</v>
      </c>
      <c r="L14" s="11">
        <f t="shared" si="1"/>
        <v>1061599</v>
      </c>
      <c r="M14" s="11">
        <f t="shared" si="2"/>
        <v>2123198</v>
      </c>
      <c r="N14" s="10" t="s">
        <v>46</v>
      </c>
      <c r="O14" s="10" t="s">
        <v>47</v>
      </c>
      <c r="P14" s="9" t="s">
        <v>45</v>
      </c>
      <c r="Q14" s="9" t="s">
        <v>22</v>
      </c>
      <c r="R14" s="9">
        <v>2</v>
      </c>
      <c r="S14" s="10" t="s">
        <v>30</v>
      </c>
      <c r="T14" s="11">
        <v>1145000</v>
      </c>
      <c r="U14" s="12">
        <v>0.19</v>
      </c>
      <c r="V14" s="11">
        <f t="shared" si="3"/>
        <v>217550</v>
      </c>
      <c r="W14" s="11">
        <f t="shared" si="4"/>
        <v>1362550</v>
      </c>
      <c r="X14" s="11">
        <f t="shared" si="5"/>
        <v>2725100</v>
      </c>
      <c r="Y14" s="10" t="s">
        <v>49</v>
      </c>
      <c r="Z14" s="10" t="s">
        <v>50</v>
      </c>
      <c r="AA14" s="9" t="s">
        <v>51</v>
      </c>
      <c r="AB14" s="9" t="s">
        <v>22</v>
      </c>
      <c r="AC14" s="9">
        <v>2</v>
      </c>
      <c r="AD14" s="9" t="s">
        <v>30</v>
      </c>
      <c r="AE14" s="11">
        <v>1067000</v>
      </c>
      <c r="AF14" s="12">
        <v>0.19</v>
      </c>
      <c r="AG14" s="11">
        <f t="shared" si="6"/>
        <v>202730</v>
      </c>
      <c r="AH14" s="11">
        <f t="shared" si="7"/>
        <v>1269730</v>
      </c>
      <c r="AI14" s="11">
        <f t="shared" si="8"/>
        <v>2539460</v>
      </c>
      <c r="AJ14" s="10" t="s">
        <v>52</v>
      </c>
      <c r="AK14" s="10" t="s">
        <v>53</v>
      </c>
      <c r="AL14" s="47">
        <f t="shared" si="9"/>
        <v>2123198</v>
      </c>
      <c r="AM14" s="47">
        <v>2985948</v>
      </c>
      <c r="AN14" s="47">
        <f t="shared" si="10"/>
        <v>862750</v>
      </c>
      <c r="AO14" s="48" t="str">
        <f t="shared" si="11"/>
        <v xml:space="preserve">SOLINOFF SAS </v>
      </c>
    </row>
    <row r="15" spans="1:41" s="13" customFormat="1" ht="14.25" customHeight="1" x14ac:dyDescent="0.25">
      <c r="A15" s="34" t="s">
        <v>31</v>
      </c>
      <c r="B15" s="34"/>
      <c r="C15" s="34"/>
      <c r="D15" s="34"/>
      <c r="E15" s="55"/>
      <c r="F15" s="56"/>
      <c r="G15" s="56"/>
      <c r="H15" s="56"/>
      <c r="I15" s="56"/>
      <c r="J15" s="56"/>
      <c r="K15" s="56"/>
      <c r="L15" s="57"/>
      <c r="M15" s="35">
        <f>SUM(M10:M14)</f>
        <v>18661104</v>
      </c>
      <c r="P15" s="59"/>
      <c r="Q15" s="60"/>
      <c r="R15" s="60"/>
      <c r="S15" s="60"/>
      <c r="T15" s="60"/>
      <c r="U15" s="60"/>
      <c r="V15" s="60"/>
      <c r="W15" s="61"/>
      <c r="X15" s="40">
        <f>SUM(X10:X14)</f>
        <v>22514800</v>
      </c>
      <c r="AA15" s="63"/>
      <c r="AB15" s="64"/>
      <c r="AC15" s="64"/>
      <c r="AD15" s="64"/>
      <c r="AE15" s="64"/>
      <c r="AF15" s="64"/>
      <c r="AG15" s="64"/>
      <c r="AH15" s="65"/>
      <c r="AI15" s="45">
        <f>SUM(AI10:AI14)</f>
        <v>11162200</v>
      </c>
      <c r="AL15" s="49">
        <f>SUM(AL10:AL14)</f>
        <v>18661104</v>
      </c>
    </row>
    <row r="16" spans="1:41" s="13" customFormat="1" ht="14.2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P16" s="14"/>
      <c r="Q16" s="14"/>
      <c r="R16" s="14"/>
      <c r="S16" s="14"/>
      <c r="T16" s="14"/>
      <c r="U16" s="14"/>
      <c r="V16" s="14"/>
      <c r="W16" s="14"/>
      <c r="X16" s="15"/>
      <c r="AA16" s="14"/>
      <c r="AB16" s="14"/>
      <c r="AC16" s="14"/>
      <c r="AD16" s="14"/>
      <c r="AE16" s="14"/>
      <c r="AF16" s="14"/>
      <c r="AG16" s="14"/>
      <c r="AH16" s="14"/>
      <c r="AI16" s="15"/>
    </row>
    <row r="17" spans="1:35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P17" s="1"/>
      <c r="AA17" s="1"/>
    </row>
    <row r="18" spans="1:35" ht="48" customHeight="1" x14ac:dyDescent="0.2">
      <c r="A18" s="50" t="s">
        <v>32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P18" s="1"/>
      <c r="AA18" s="1"/>
    </row>
    <row r="19" spans="1:35" x14ac:dyDescent="0.2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P19" s="16"/>
      <c r="Q19" s="16"/>
      <c r="R19" s="16"/>
      <c r="S19" s="16"/>
      <c r="T19" s="16"/>
      <c r="U19" s="16"/>
      <c r="V19" s="16"/>
      <c r="W19" s="16"/>
      <c r="X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x14ac:dyDescent="0.2">
      <c r="A20" s="16"/>
      <c r="B20" s="17"/>
      <c r="C20" s="16"/>
      <c r="D20" s="16"/>
      <c r="E20" s="16"/>
      <c r="F20" s="16"/>
      <c r="G20" s="16"/>
      <c r="H20" s="16"/>
      <c r="I20" s="16"/>
      <c r="J20" s="16"/>
      <c r="P20" s="16"/>
      <c r="Q20" s="16"/>
      <c r="R20" s="16"/>
      <c r="S20" s="16"/>
      <c r="T20" s="16"/>
      <c r="U20" s="16"/>
      <c r="AA20" s="16"/>
      <c r="AB20" s="16"/>
      <c r="AC20" s="16"/>
      <c r="AD20" s="16"/>
      <c r="AE20" s="16"/>
      <c r="AF20" s="16"/>
    </row>
    <row r="23" spans="1:35" ht="23.1" customHeight="1" x14ac:dyDescent="0.2">
      <c r="B23" s="18" t="s">
        <v>33</v>
      </c>
      <c r="C23" s="19"/>
      <c r="D23" s="28"/>
      <c r="E23" s="20"/>
      <c r="P23" s="20"/>
      <c r="AA23" s="20"/>
    </row>
    <row r="24" spans="1:35" ht="36" customHeight="1" x14ac:dyDescent="0.2">
      <c r="B24" s="18" t="s">
        <v>34</v>
      </c>
      <c r="C24" s="21"/>
      <c r="D24" s="28"/>
      <c r="E24" s="20"/>
      <c r="P24" s="20"/>
      <c r="AA24" s="20"/>
    </row>
    <row r="25" spans="1:35" ht="49.5" customHeight="1" x14ac:dyDescent="0.2">
      <c r="B25" s="18" t="s">
        <v>35</v>
      </c>
      <c r="C25" s="21"/>
      <c r="D25" s="28"/>
      <c r="E25" s="20"/>
      <c r="P25" s="20"/>
      <c r="AA25" s="20"/>
    </row>
    <row r="26" spans="1:35" x14ac:dyDescent="0.2">
      <c r="B26" s="22" t="s">
        <v>36</v>
      </c>
      <c r="C26" s="23"/>
      <c r="D26" s="29"/>
      <c r="E26" s="24"/>
      <c r="P26" s="24"/>
      <c r="AA26" s="24"/>
    </row>
    <row r="27" spans="1:35" x14ac:dyDescent="0.2">
      <c r="B27" s="5"/>
      <c r="C27" s="6"/>
      <c r="D27" s="6"/>
      <c r="E27" s="6"/>
      <c r="P27" s="6"/>
      <c r="AA27" s="6"/>
    </row>
    <row r="35" spans="1:37" s="26" customFormat="1" x14ac:dyDescent="0.2">
      <c r="A35" s="25">
        <v>0</v>
      </c>
      <c r="C35" s="27"/>
      <c r="D35" s="27"/>
      <c r="E35" s="27"/>
      <c r="F35" s="1"/>
      <c r="G35" s="1"/>
      <c r="H35" s="1"/>
      <c r="I35" s="1"/>
      <c r="J35" s="1"/>
      <c r="K35" s="1"/>
      <c r="L35" s="1"/>
      <c r="M35" s="1"/>
      <c r="N35" s="1"/>
      <c r="O35" s="1"/>
      <c r="P35" s="27"/>
      <c r="Q35" s="1"/>
      <c r="R35" s="1"/>
      <c r="S35" s="1"/>
      <c r="T35" s="1"/>
      <c r="U35" s="1"/>
      <c r="V35" s="1"/>
      <c r="W35" s="1"/>
      <c r="X35" s="1"/>
      <c r="Y35" s="1"/>
      <c r="Z35" s="1"/>
      <c r="AA35" s="27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s="26" customFormat="1" x14ac:dyDescent="0.2">
      <c r="A36" s="25">
        <v>0.05</v>
      </c>
      <c r="C36" s="27"/>
      <c r="D36" s="27"/>
      <c r="E36" s="27"/>
      <c r="F36" s="1"/>
      <c r="G36" s="1"/>
      <c r="H36" s="1"/>
      <c r="I36" s="1"/>
      <c r="J36" s="1"/>
      <c r="K36" s="1"/>
      <c r="L36" s="1"/>
      <c r="M36" s="1"/>
      <c r="N36" s="1"/>
      <c r="O36" s="1"/>
      <c r="P36" s="27"/>
      <c r="Q36" s="1"/>
      <c r="R36" s="1"/>
      <c r="S36" s="1"/>
      <c r="T36" s="1"/>
      <c r="U36" s="1"/>
      <c r="V36" s="1"/>
      <c r="W36" s="1"/>
      <c r="X36" s="1"/>
      <c r="Y36" s="1"/>
      <c r="Z36" s="1"/>
      <c r="AA36" s="27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s="26" customFormat="1" x14ac:dyDescent="0.2">
      <c r="A37" s="25">
        <v>0.1</v>
      </c>
      <c r="C37" s="27"/>
      <c r="D37" s="27"/>
      <c r="E37" s="27"/>
      <c r="F37" s="1"/>
      <c r="G37" s="1"/>
      <c r="H37" s="1"/>
      <c r="I37" s="1"/>
      <c r="J37" s="1"/>
      <c r="K37" s="1"/>
      <c r="L37" s="1"/>
      <c r="M37" s="1"/>
      <c r="N37" s="1"/>
      <c r="O37" s="1"/>
      <c r="P37" s="27"/>
      <c r="Q37" s="1"/>
      <c r="R37" s="1"/>
      <c r="S37" s="1"/>
      <c r="T37" s="1"/>
      <c r="U37" s="1"/>
      <c r="V37" s="1"/>
      <c r="W37" s="1"/>
      <c r="X37" s="1"/>
      <c r="Y37" s="1"/>
      <c r="Z37" s="1"/>
      <c r="AA37" s="27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s="26" customFormat="1" x14ac:dyDescent="0.2">
      <c r="A38" s="25">
        <v>0.19</v>
      </c>
      <c r="C38" s="27"/>
      <c r="D38" s="27"/>
      <c r="E38" s="27"/>
      <c r="F38" s="1"/>
      <c r="G38" s="1"/>
      <c r="H38" s="1"/>
      <c r="I38" s="1"/>
      <c r="J38" s="1"/>
      <c r="K38" s="1"/>
      <c r="L38" s="1"/>
      <c r="M38" s="1"/>
      <c r="N38" s="1"/>
      <c r="O38" s="1"/>
      <c r="P38" s="27"/>
      <c r="Q38" s="1"/>
      <c r="R38" s="1"/>
      <c r="S38" s="1"/>
      <c r="T38" s="1"/>
      <c r="U38" s="1"/>
      <c r="V38" s="1"/>
      <c r="W38" s="1"/>
      <c r="X38" s="1"/>
      <c r="Y38" s="1"/>
      <c r="Z38" s="1"/>
      <c r="AA38" s="27"/>
      <c r="AB38" s="1"/>
      <c r="AC38" s="1"/>
      <c r="AD38" s="1"/>
      <c r="AE38" s="1"/>
      <c r="AF38" s="1"/>
      <c r="AG38" s="1"/>
      <c r="AH38" s="1"/>
      <c r="AI38" s="1"/>
      <c r="AJ38" s="1"/>
      <c r="AK38" s="1"/>
    </row>
  </sheetData>
  <autoFilter ref="A9:AO15" xr:uid="{5BE6BF64-FC50-4ECD-B927-FA9129D5ECA8}"/>
  <mergeCells count="13">
    <mergeCell ref="P8:Z8"/>
    <mergeCell ref="P15:W15"/>
    <mergeCell ref="AA8:AK8"/>
    <mergeCell ref="AA15:AH15"/>
    <mergeCell ref="A17:M17"/>
    <mergeCell ref="A18:M18"/>
    <mergeCell ref="A1:O1"/>
    <mergeCell ref="A2:O2"/>
    <mergeCell ref="A3:O3"/>
    <mergeCell ref="A4:O4"/>
    <mergeCell ref="A5:B5"/>
    <mergeCell ref="E8:O8"/>
    <mergeCell ref="E15:L15"/>
  </mergeCells>
  <pageMargins left="0.7" right="0.7" top="0.75" bottom="0.75" header="0.3" footer="0.3"/>
  <pageSetup orientation="portrait" r:id="rId1"/>
  <ignoredErrors>
    <ignoredError sqref="K10:M14 V10:X14 AG10:AI11 AG13:AI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11 CIENCIAS DE LA SALUD 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2026-06-09T19:10:42Z</dcterms:created>
  <dcterms:modified xsi:type="dcterms:W3CDTF">2026-07-14T20:13:05Z</dcterms:modified>
</cp:coreProperties>
</file>