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Xiomara Bedoya G\COMPRAS-2026\COMPRAS EN TRAMITE\INVITACION PUBLICA AMOBLAMIENTO\OFERTAS\"/>
    </mc:Choice>
  </mc:AlternateContent>
  <xr:revisionPtr revIDLastSave="0" documentId="13_ncr:1_{B5D2A393-AE9E-49D6-A867-B1158F866C8B}" xr6:coauthVersionLast="47" xr6:coauthVersionMax="47" xr10:uidLastSave="{00000000-0000-0000-0000-000000000000}"/>
  <bookViews>
    <workbookView xWindow="-120" yWindow="-120" windowWidth="29040" windowHeight="15720" xr2:uid="{00000000-000D-0000-FFFF-FFFF00000000}"/>
  </bookViews>
  <sheets>
    <sheet name="ANEXO 2 ITEM MESAS Y ESCRITORIO" sheetId="1" r:id="rId1"/>
  </sheets>
  <definedNames>
    <definedName name="_xlnm._FilterDatabase" localSheetId="0" hidden="1">'ANEXO 2 ITEM MESAS Y ESCRITORIO'!$A$8:$BK$22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C13" i="1" l="1"/>
  <c r="BD13" i="1" s="1"/>
  <c r="BE13" i="1" s="1"/>
  <c r="BC21" i="1" l="1"/>
  <c r="BD21" i="1" s="1"/>
  <c r="BE21" i="1" s="1"/>
  <c r="BC20" i="1"/>
  <c r="BD20" i="1" s="1"/>
  <c r="BE20" i="1" s="1"/>
  <c r="BC19" i="1"/>
  <c r="BD19" i="1" s="1"/>
  <c r="BE19" i="1" s="1"/>
  <c r="BC18" i="1"/>
  <c r="BD18" i="1" s="1"/>
  <c r="BE18" i="1" s="1"/>
  <c r="BC17" i="1"/>
  <c r="BD17" i="1" s="1"/>
  <c r="BE17" i="1" s="1"/>
  <c r="BC16" i="1"/>
  <c r="BD16" i="1" s="1"/>
  <c r="BE16" i="1" s="1"/>
  <c r="BC15" i="1"/>
  <c r="BD15" i="1" s="1"/>
  <c r="BE15" i="1" s="1"/>
  <c r="BC14" i="1"/>
  <c r="BD14" i="1" s="1"/>
  <c r="BE14" i="1" s="1"/>
  <c r="BC12" i="1"/>
  <c r="BD12" i="1" s="1"/>
  <c r="BE12" i="1" s="1"/>
  <c r="BC11" i="1"/>
  <c r="BD11" i="1" s="1"/>
  <c r="BE11" i="1" s="1"/>
  <c r="BC10" i="1"/>
  <c r="BD10" i="1" s="1"/>
  <c r="BE10" i="1" s="1"/>
  <c r="BC9" i="1"/>
  <c r="BD9" i="1" s="1"/>
  <c r="BE9" i="1" s="1"/>
  <c r="AR21" i="1"/>
  <c r="AS21" i="1" s="1"/>
  <c r="AT21" i="1" s="1"/>
  <c r="AR20" i="1"/>
  <c r="AS20" i="1" s="1"/>
  <c r="AT20" i="1" s="1"/>
  <c r="AR19" i="1"/>
  <c r="AS19" i="1" s="1"/>
  <c r="AT19" i="1" s="1"/>
  <c r="AR18" i="1"/>
  <c r="AS18" i="1" s="1"/>
  <c r="AT18" i="1" s="1"/>
  <c r="AR17" i="1"/>
  <c r="AS17" i="1" s="1"/>
  <c r="AT17" i="1" s="1"/>
  <c r="AR16" i="1"/>
  <c r="AS16" i="1" s="1"/>
  <c r="AT16" i="1" s="1"/>
  <c r="AR15" i="1"/>
  <c r="AS15" i="1" s="1"/>
  <c r="AT15" i="1" s="1"/>
  <c r="AR14" i="1"/>
  <c r="AS14" i="1" s="1"/>
  <c r="AT14" i="1" s="1"/>
  <c r="AR13" i="1"/>
  <c r="AS13" i="1" s="1"/>
  <c r="AT13" i="1" s="1"/>
  <c r="AR12" i="1"/>
  <c r="AS12" i="1" s="1"/>
  <c r="AT12" i="1" s="1"/>
  <c r="AR11" i="1"/>
  <c r="AS11" i="1" s="1"/>
  <c r="AT11" i="1" s="1"/>
  <c r="AG21" i="1"/>
  <c r="AH21" i="1" s="1"/>
  <c r="AI21" i="1" s="1"/>
  <c r="AG20" i="1"/>
  <c r="AH20" i="1" s="1"/>
  <c r="AI20" i="1" s="1"/>
  <c r="AG18" i="1"/>
  <c r="AH18" i="1" s="1"/>
  <c r="AI18" i="1" s="1"/>
  <c r="AG17" i="1"/>
  <c r="AH17" i="1" s="1"/>
  <c r="AI17" i="1" s="1"/>
  <c r="AG14" i="1"/>
  <c r="AH14" i="1" s="1"/>
  <c r="AI14" i="1" s="1"/>
  <c r="AG13" i="1"/>
  <c r="AH13" i="1" s="1"/>
  <c r="AI13" i="1" s="1"/>
  <c r="AG12" i="1"/>
  <c r="AH12" i="1" s="1"/>
  <c r="AI12" i="1" s="1"/>
  <c r="AG11" i="1"/>
  <c r="AH11" i="1" s="1"/>
  <c r="AI11" i="1" s="1"/>
  <c r="AG10" i="1"/>
  <c r="AH10" i="1" s="1"/>
  <c r="AI10" i="1" s="1"/>
  <c r="AG9" i="1"/>
  <c r="AH9" i="1" s="1"/>
  <c r="AI9" i="1" s="1"/>
  <c r="V21" i="1"/>
  <c r="W21" i="1" s="1"/>
  <c r="X21" i="1" s="1"/>
  <c r="V20" i="1"/>
  <c r="W20" i="1" s="1"/>
  <c r="X20" i="1" s="1"/>
  <c r="BH20" i="1" s="1" a="1"/>
  <c r="BH20" i="1" s="1"/>
  <c r="V19" i="1"/>
  <c r="W19" i="1" s="1"/>
  <c r="X19" i="1" s="1"/>
  <c r="V18" i="1"/>
  <c r="W18" i="1" s="1"/>
  <c r="X18" i="1" s="1"/>
  <c r="V17" i="1"/>
  <c r="W17" i="1" s="1"/>
  <c r="X17" i="1" s="1"/>
  <c r="V16" i="1"/>
  <c r="W16" i="1" s="1"/>
  <c r="X16" i="1" s="1"/>
  <c r="V15" i="1"/>
  <c r="W15" i="1" s="1"/>
  <c r="X15" i="1" s="1"/>
  <c r="V14" i="1"/>
  <c r="W14" i="1" s="1"/>
  <c r="X14" i="1" s="1"/>
  <c r="V13" i="1"/>
  <c r="W13" i="1" s="1"/>
  <c r="X13" i="1" s="1"/>
  <c r="V12" i="1"/>
  <c r="W12" i="1" s="1"/>
  <c r="X12" i="1" s="1"/>
  <c r="V11" i="1"/>
  <c r="W11" i="1" s="1"/>
  <c r="X11" i="1" s="1"/>
  <c r="V10" i="1"/>
  <c r="W10" i="1" s="1"/>
  <c r="X10" i="1" s="1"/>
  <c r="V9" i="1"/>
  <c r="W9" i="1" s="1"/>
  <c r="X9" i="1" s="1"/>
  <c r="X22" i="1" l="1"/>
  <c r="AT22" i="1"/>
  <c r="AI22" i="1"/>
  <c r="BE22" i="1"/>
  <c r="K21" i="1" l="1"/>
  <c r="L21" i="1" s="1"/>
  <c r="M21" i="1" s="1"/>
  <c r="BH21" i="1" s="1" a="1"/>
  <c r="BH21" i="1" s="1"/>
  <c r="K19" i="1"/>
  <c r="L19" i="1" s="1"/>
  <c r="M19" i="1" s="1"/>
  <c r="BH19" i="1" s="1" a="1"/>
  <c r="BH19" i="1" s="1"/>
  <c r="K18" i="1"/>
  <c r="L18" i="1" s="1"/>
  <c r="M18" i="1" s="1"/>
  <c r="BH18" i="1" s="1" a="1"/>
  <c r="BH18" i="1" s="1"/>
  <c r="K17" i="1"/>
  <c r="L17" i="1" s="1"/>
  <c r="M17" i="1" s="1"/>
  <c r="BH17" i="1" s="1" a="1"/>
  <c r="BH17" i="1" s="1"/>
  <c r="K16" i="1"/>
  <c r="L16" i="1" s="1"/>
  <c r="M16" i="1" s="1"/>
  <c r="BH16" i="1" s="1" a="1"/>
  <c r="BH16" i="1" s="1"/>
  <c r="K15" i="1"/>
  <c r="L15" i="1" s="1"/>
  <c r="M15" i="1" s="1"/>
  <c r="BH15" i="1" s="1" a="1"/>
  <c r="BH15" i="1" s="1"/>
  <c r="K14" i="1"/>
  <c r="L14" i="1" s="1"/>
  <c r="M14" i="1" s="1"/>
  <c r="BH14" i="1" s="1" a="1"/>
  <c r="BH14" i="1" s="1"/>
  <c r="K13" i="1"/>
  <c r="L13" i="1" s="1"/>
  <c r="M13" i="1" s="1"/>
  <c r="BH13" i="1" s="1" a="1"/>
  <c r="BH13" i="1" s="1"/>
  <c r="K12" i="1"/>
  <c r="L12" i="1" s="1"/>
  <c r="M12" i="1" s="1"/>
  <c r="BH12" i="1" s="1" a="1"/>
  <c r="BH12" i="1" s="1"/>
  <c r="K11" i="1"/>
  <c r="L11" i="1" s="1"/>
  <c r="M11" i="1" s="1"/>
  <c r="BH11" i="1" s="1" a="1"/>
  <c r="BH11" i="1" s="1"/>
  <c r="K10" i="1"/>
  <c r="L10" i="1" s="1"/>
  <c r="M10" i="1" s="1"/>
  <c r="BH10" i="1" s="1" a="1"/>
  <c r="BH10" i="1" s="1"/>
  <c r="K9" i="1"/>
  <c r="L9" i="1" s="1"/>
  <c r="M9" i="1" s="1"/>
  <c r="BH9" i="1" s="1" a="1"/>
  <c r="BH9" i="1" s="1"/>
  <c r="BH22" i="1" l="1"/>
  <c r="BJ13" i="1"/>
  <c r="BK13" i="1"/>
  <c r="BK14" i="1"/>
  <c r="BJ14" i="1"/>
  <c r="BK15" i="1"/>
  <c r="BJ15" i="1"/>
  <c r="BJ21" i="1"/>
  <c r="BK21" i="1"/>
  <c r="BK16" i="1"/>
  <c r="BJ16" i="1"/>
  <c r="BK17" i="1"/>
  <c r="BJ17" i="1"/>
  <c r="BJ10" i="1"/>
  <c r="BK10" i="1"/>
  <c r="BJ12" i="1"/>
  <c r="BK12" i="1"/>
  <c r="BJ18" i="1"/>
  <c r="BK18" i="1"/>
  <c r="BK9" i="1"/>
  <c r="BJ9" i="1"/>
  <c r="BK11" i="1"/>
  <c r="BJ11" i="1"/>
  <c r="BJ19" i="1"/>
  <c r="BK19" i="1"/>
  <c r="BK20" i="1"/>
  <c r="BJ20" i="1"/>
  <c r="M2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<sst xmlns="http://schemas.openxmlformats.org/spreadsheetml/2006/main" count="324" uniqueCount="89">
  <si>
    <t xml:space="preserve">UNIVERSIDAD TECNOLÓGICA DE PEREIRA </t>
  </si>
  <si>
    <t>INVITACIÓN PÚBLICA  BS 20 DE 2026</t>
  </si>
  <si>
    <t xml:space="preserve">
“COMPRA DE AMOBLAMIENTO PARA LAS DEPENDENCIAS DE LA UNIVERSIDAD ”</t>
  </si>
  <si>
    <t>ÍTEM</t>
  </si>
  <si>
    <t>NOMBREL DEL ELEMENTO</t>
  </si>
  <si>
    <t>DESCRIPCIÓN ESPECIFICACIONES</t>
  </si>
  <si>
    <t xml:space="preserve">MARCA </t>
  </si>
  <si>
    <t>UNIDAD DE MEDIDA</t>
  </si>
  <si>
    <t>CANTIDAD</t>
  </si>
  <si>
    <t>DESCRIPCION MARCA/ REFERENCIA/ESPECIFICACIONES OFERTADAS</t>
  </si>
  <si>
    <t>VALOR UNITARIO ANTES DE IVA</t>
  </si>
  <si>
    <t>PORCENTAJE IVA 
( % )</t>
  </si>
  <si>
    <t>VALOR IVA</t>
  </si>
  <si>
    <t>VALOR UNITARIO IVA INCLUIDO</t>
  </si>
  <si>
    <t>TOTAL IVA INCLUIDO</t>
  </si>
  <si>
    <t>TIEMPO DE ENTREGA
 (Días Calendario)</t>
  </si>
  <si>
    <r>
      <t>TIEMPO DE GARANTIA</t>
    </r>
    <r>
      <rPr>
        <b/>
        <sz val="9"/>
        <rFont val="Arial"/>
        <family val="2"/>
        <charset val="1"/>
      </rPr>
      <t xml:space="preserve"> 
</t>
    </r>
  </si>
  <si>
    <t xml:space="preserve">IMÁGENES DE REFERENCIA </t>
  </si>
  <si>
    <t>Mesa aula de clase</t>
  </si>
  <si>
    <t>Unidad</t>
  </si>
  <si>
    <t>Mesa de juntas</t>
  </si>
  <si>
    <t>Superficie circular en partículas aglomeradas 30mm, enchapadas en FORMICA de alta presión decorativa F8 en su cara superior y en su cara inferior superficie de balance laminado (F6). Cantos en PVC Rígido de 2mm termofundido HOT MELT. Diámetro 0,90m. H=0,73. Base pedestal de 4 apoyos. Fabricada en tubo redondo en CR cal 16. Tubo ovalado en acero CR Cal 16. Angulos estructurales de soporte de superficie. Acabado en pintura electrostática y niveladores en polipropileno.</t>
  </si>
  <si>
    <t xml:space="preserve">Mesa plegable </t>
  </si>
  <si>
    <t>Mesa Plegable Portafolio Plástica Polietileno de 73 cm X 183 cm X 76 cm. Preferiblemente color negro, de no ser posible blanco</t>
  </si>
  <si>
    <t xml:space="preserve">Mesa cuatro puestos </t>
  </si>
  <si>
    <t xml:space="preserve">Modulo de cafeteria con estructura metálica en acero inoxidable tubo 1-1/2" calibre 14, con mesa rectangular dimensiones: 1,10 x 0,60 m en acero e integrada con cuatro asientos redondos  </t>
  </si>
  <si>
    <t>Escritorio</t>
  </si>
  <si>
    <t>ESCRITORIO LINEAL. Superficie recta en partículas aglomeradas de espesor 30 mm de 1.40 * 0.60 mt, enchapada en formica y canto en PVC de 2mm rigido por los bordes, archivador metalico 2x1, chapa tipo trampa, riel full extension, pedestal metalico en U dilatado en tubo cuadrado de 2", falda metalico perforado. Acabado pintura electrostatica</t>
  </si>
  <si>
    <t>Mesa De Juntas</t>
  </si>
  <si>
    <t>Mesa de juntas: Superficie recta en partículas aglomeradas de espesor 30mm enchapada en FÓRMICA de alta presión decorativa F8 de medidas 1x1,60m. Cantos en PCV de 2mm termofundido.  Sin conectividad. Estructura en perfileria tubular estructural de 2 pulgadas en lamina CR Cal 16, acabado en pintura electrostática.</t>
  </si>
  <si>
    <t>Mesa De Reuniones</t>
  </si>
  <si>
    <t>Mesa de reuniones: Superficie recta en partículas aglomeradas de espesor 30mm enchapada en FÓRMICA de alta presión decorativa F8 de medidas  1,50m largo x 1m ancho. Cantos en PVC termo fundido, sin conectividad. Estructura  perfileria tubular estructural de 2 pulgadas en lamina Cold Rolled Cal 16, con acabado en pintura electrostatica.</t>
  </si>
  <si>
    <t>Mesa Rodante</t>
  </si>
  <si>
    <t>Mesa con rodachinas,multifuncional, permite diferentes modulaciones, medidas 0,70x0,80 altura 0,72. Superficie en aglomerado de 25mm de espesor, laminado plastico, balance en la cara inferior y canto rigido en PVC 2mm. Estructura metalica en tubo de 60x40 calibre 16 con acabado en pintura epoxica, con rodachinas de 3"con freno.</t>
  </si>
  <si>
    <t>Mesa Para Trabajo Pesado 225x130 Incluye Sistema Electrico</t>
  </si>
  <si>
    <t>Cubierta principal elaborada mediante Madera de Algarrobo con espesor de 40 [mm].
• Protección para madera, elaborado mediante caucho de Neopreno, con espesor de 10 [mm].
• Estructura inferior elaborada mediante tubería cuadrada de 1 1⁄2” calibre 18, en acero inoxidable AISI 304.
• Entrepaño medio, elaborado mediante lámina calibre 18, con refuerzos inferiores en el
mismo material de acero inoxidable AISI 304. Ancho de 0.72 [m].
• Perímetro inferior a cubierta principal, para albergar sistema eléctrico, con sus
respectivas perforaciones; elaborado mediante perfil tipo “C”, en lámina calibre 18 de
acero inoxidable AISI 304.
• Cuatro (4) patas elaboradas mediante tubo cuadrado de 3”.
• Cuatro (4) Niveladores de base ancha (tipo banda transportadora).
• Medidas Generales: 2.25 X 1.30 X 0.83 [m] (Largo X Ancho X Altura).
Incluye sistema eléctrico • Sistema electrico para seis (6) tomas
dobles a 110 V.
• Cable eléctrico # 12 para sistema 110 V.
• Sistema electríco para un (1) toma a
220 V, dos fases.
• Con caja eléctrica RadWell, para cada
punto.
• Con tubería MT.
• Breaker eléctrico, con su respectiva caja de protección.</t>
  </si>
  <si>
    <t>Mesa De Reuniones Medidas 1,70 Largo X 0,80 Fondo</t>
  </si>
  <si>
    <t xml:space="preserve"> Superficie recta en partículas aglomeradas 100% de espesor 30mm enchapada en FÓRMICA de alta presión decorativa F8, con canto rigido en PVC de 2mm termofundido tecnología HOTMELT. Estructura en en perfilería tubular estructural en lámina Cold Rolled cuadrada 2" calibre 16 con acabado en pintura electroestatica.</t>
  </si>
  <si>
    <t>Meson Con Poceta (Mueble De Lactancia)</t>
  </si>
  <si>
    <t>Medidas 3,00 m X 0,60 m H=1,00 m. Meson y poceta ensuperficie solida Corian Glacier White con salpicadero10cm. Incluye griferia basica Grival. Cuerpo en formica de 18mm. Incluye almacenamiento de 1,50 x 1,00=h con 3 puertas laminados y espacio libre para nevera. Zocalo en triplex 25mm - enchape en laminado, escuadras</t>
  </si>
  <si>
    <t>Mesa Auxiliar</t>
  </si>
  <si>
    <t>Superficie en tablex 30mm de 1,20 x 0,40m enchapada en formica F8 y canto rigido por los bordes, pedestales metalicos en U dilatados. Viga de amarre. Acabado en pintura electrostatica</t>
  </si>
  <si>
    <t xml:space="preserve">VALOR TOTAL OFERTA </t>
  </si>
  <si>
    <t>NOMBRE Y NIT  EMPRESA:</t>
  </si>
  <si>
    <t>NOMBRE Y FIRMA REPRESENTANTE LEGAL</t>
  </si>
  <si>
    <t>CÉDULA REPRESENTANTE LEGAL</t>
  </si>
  <si>
    <t>FECHA:</t>
  </si>
  <si>
    <t>Mesa Plegable Portafolio Plástica Polietileno de 73 cm X 183 cm X 76 cm. Color  blanco</t>
  </si>
  <si>
    <t>Medidas: 0.70 Largo * 0.50 Ancho * 0.76 Alto
Estructura metálica. Tubería
rectangular 2*1 . Soldadura
MIG. Pintura electrostática de color (NEGRO). Costados y
porta libros en lamina cold rolled, calibre 22. Superficie
en tablex de 30 mm, enchapado en formica de color.
Niveladores graduables. Faldero metálico. Canto rígido.</t>
  </si>
  <si>
    <t>ANEXO 2 MODIFICADO COMPRA DE MESAS Y ESCRITORIO</t>
  </si>
  <si>
    <t xml:space="preserve">COMPARATIVO ECONOMICO </t>
  </si>
  <si>
    <t xml:space="preserve">SOLINOFF SAS </t>
  </si>
  <si>
    <t>SOLINOFF</t>
  </si>
  <si>
    <t>Mesa aula de clase: Medidas: 0.70 Largo * 0.50 Ancho * 0.76 Alto. Estructura metálica. Tubería
rectangular 2*1 . Soldadura MIG. Pintura electrostática de color (NEGRO). Costados y
porta libros en lamina cold rolled, calibre 22. Superficie en tablex de 30 mm, enchapado en formica de color. Niveladores graduables. Faldero metálico. Canto rígido.</t>
  </si>
  <si>
    <t>Mesa de juntas: Superficie circular en partículas aglomeradas 30mm, enchapadas en FORMICA de alta presión decorativa F8 en su cara superior y en su cara inferior superficie de balance laminado (F6). Cantos en PVC Rígido de 2mm termofundido HOT MELT. Diámetro 0,90m. H=0,73. Base pedestal de 4 apoyos. Fabricada en tubo redondo en CR cal 16. Tubo ovalado en acero CR Cal 16. Angulos estructurales de soporte de superficie. Acabado en pintura electrostática y niveladores en polipropileno.</t>
  </si>
  <si>
    <t xml:space="preserve">Mesa cuatro puestos: Modulo de cafeteria con estructura metálica en acero inoxidable tubo 1-1/2" calibre 14, con mesa rectangular dimensiones: 1,10 x 0,60 m en acero e integrada con cuatro asientos redondos  </t>
  </si>
  <si>
    <t>Mesa Para Trabajo Pesado 225x130 Incluye Sistema Electrico:  Cubierta principal elaborada mediante Madera de Algarrobo con espesor de 40 [mm]. • Protección para madera, elaborado mediante caucho de Neopreno, con espesor de 10 [mm]. • Estructura inferior elaborada mediante tubería cuadrada de 1 1⁄2” calibre 18, en acero inoxidable AISI 304. • Entrepaño medio, elaborado mediante lámina calibre 18, con refuerzos inferiores en el mismo material de acero inoxidable AISI 304. Ancho de 0.72 [m]. • Perímetro inferior a cubierta principal, para albergar sistema eléctrico, con sus
respectivas perforaciones; elaborado mediante perfil tipo “C”, en lámina calibre 18 de
acero inoxidable AISI 304. • Cuatro (4) patas elaboradas mediante tubo cuadrado de 3”.
• Cuatro (4) Niveladores de base ancha (tipo banda transportadora). • Medidas Generales: 2.25 X 1.30 X 0.83 [m] (Largo X Ancho X Altura).
Incluye sistema eléctrico • Sistema electrico para seis (6) tomas dobles a 110 V. • Cable eléctrico # 12 para sistema 110 V. • Sistema electríco para un (1) toma a 220 V, dos fases. • Con caja eléctrica RadWell, para cada punto. • Con tubería MT. • Breaker eléctrico, con su respectiva caja de protección.</t>
  </si>
  <si>
    <t xml:space="preserve"> Mesa De Reuniones Medidas 1,70 Largo X 0,80 Fondo: Superficie recta en partículas aglomeradas 100% de espesor 30mm enchapada en FÓRMICA de alta presión decorativa F8, con canto rigido en PVC de 2mm termofundido tecnología HOTMELT. Estructura en en perfilería tubular estructural en lámina Cold Rolled cuadrada 2" calibre 16 con acabado en pintura electroestatica.</t>
  </si>
  <si>
    <t>Mesa Auxiliar: Superficie en tablex 30mm de 1,20 x 0,40m enchapada en formica F8 y canto rigido por los bordes, pedestales metalicos en U dilatados. Viga de amarre. Acabado en pintura electrostatica</t>
  </si>
  <si>
    <t>45 DIAS</t>
  </si>
  <si>
    <t xml:space="preserve">5 AÑOS </t>
  </si>
  <si>
    <t>MUMA</t>
  </si>
  <si>
    <t>ESCRITORIO LINEAL  1.40 * 0.60 MT Tablex 30 mm, cubrecanto pvc 2 mm, laminado de alta presión. archivador metalico 2x1 Cuerpo en Lámina de acero CR Frentes en  Lámina de acero CR Recubrimiento: Pintura electrostática Riel extensión total 450mm. Cajón sencillo 400mm. niveladores inyectados en polipropileno, chapa tipo trampa, Base en tubo CR 2x1” cal 16 rectangular recubrimiento en Pintura electroestática,  Niveladores a piso en polipropileno, falda metalico perforado. Acabado pintura electrostatica</t>
  </si>
  <si>
    <t>MESA DE JUNTAS FIT  1.0x1,60M Superficie en Tablex de 30 mm, cubrecanto pvc 2 mm, laminado de alta presión F8.
Base en tubo CR 2x1” cal 16 rectangular
recubrimiento en Pintura electroestática
Niveladores a piso en polipropileno</t>
  </si>
  <si>
    <t>MESA DE REUNIONES 1.50 X 1.0M Superficie en Tablex de 30 mm, cubrecanto pvc 2 mm, laminado de alta presión F8.
Base en tubo CR 2x1” cal 16 rectangular
recubrimiento en Pintura electroestática
Niveladores a piso en polipropileno</t>
  </si>
  <si>
    <t>MESA DE REUNIONES 1.70 X 0.80M Superficie en Tablex de 30 mm, cubrecanto pvc 2 mm, laminado de alta presión F8.
Base en tubo CR 2x1” cal 16 rectangular
recubrimiento en Pintura electroestática
Niveladores a piso en polipropileno</t>
  </si>
  <si>
    <t>MESA AUXILIAR FIT  1.20 X 0.40M Tablex 30 mm, cubrecanto pvc 2 mm, laminado de alta presión. Base en U  en tubo CR 2x1” cal 18 rectangular, viga de 1m098m, acabado partes metalicas en pintura electrostatica.</t>
  </si>
  <si>
    <t xml:space="preserve">MUMA SAS </t>
  </si>
  <si>
    <t xml:space="preserve">15 dias </t>
  </si>
  <si>
    <t>5 años en estructura contra defectos de fabricación
2 años en superficie en laminado de alta presión y pintura (no aplica para desgaste normal).  Si la superficie es melamina aplica un (1) año.1 año para sistemas eléctricos, no aplica sobre la instalación y/o cableado del mismo u otras actividades ejecutadas por terceros. 6 meses en componentes como niveladores, tapa pasacable y demás o sujeto a la garantía del proveedor</t>
  </si>
  <si>
    <t xml:space="preserve">5 años en estructura, 2 años en superficie en laminado de alta presión  y pintura (no aplica para desgaste normal). Si la superficie es melamina aplica un (1) año.1 año para sistemas eléctricos, no aplica sobre la instalación y/o cableado del mismo u otras actividades ejecutadas por terceros.
6 meses en componentes como niveladores, tapa pasacable y demás o sujeto a la garantía del proveedor.
</t>
  </si>
  <si>
    <t xml:space="preserve">METALCON </t>
  </si>
  <si>
    <t xml:space="preserve">METALES Y CONCEPTOS </t>
  </si>
  <si>
    <t>Cubierta principal elaborada mediante Madera de Algarrobo con espesor de 40 [mm].
• Protección para madera, elaborado mediante caucho de Neopreno, con espesor de 10 [mm].
• Estructura inferior elaborada mediante tubería cuadrada de 1 1⁄2” calibre 18, en acero inoxidable AISI 304.
• Entrepaño medio, elaborado mediante lámina calibre 18, con refuerzos inferiores en el
mismo material de acero inoxidable AISI 304. Ancho de 0.72 [m].
• Perímetro inferior a cubierta principal, para albergar sistema eléctrico, con sus
respectivas perforaciones; elaborado mediante perfil tipo “C”, en lámina calibre 18 de
acero inoxidable AISI 304.
• Cuatro (4) patas elaboradas mediante tubo cuadrado de 3”.
• Cuatro (4) Niveladores de base ancha (tipo banda transportadora).
• Medidas Generales: 2.25 X 1.30 X 0.83 [m] (Largo X Ancho X Altura).
Incluye sistema eléctrico • Sistema electrico para seis (6) tomas dobles a 110 V.
• Cable eléctrico # 12 para sistema 110 V.
• Sistema electríco para un (1) toma a 220 V, dos fases.
• Con caja eléctrica RadWell, para cada punto.
• Con tubería MT.
• Breaker eléctrico, con su respectiva caja de protección.</t>
  </si>
  <si>
    <t xml:space="preserve">30 DIAS </t>
  </si>
  <si>
    <t>5 AÑOS</t>
  </si>
  <si>
    <t xml:space="preserve">INGENIAR INOXIDABLES </t>
  </si>
  <si>
    <t>Mismas especificaciones indicadas, fabricado por Ingeniar Inoxidables</t>
  </si>
  <si>
    <t>30 dias</t>
  </si>
  <si>
    <t>1 año</t>
  </si>
  <si>
    <t xml:space="preserve">BASA DISEÑO SAS </t>
  </si>
  <si>
    <t>BASA</t>
  </si>
  <si>
    <t>45 dias</t>
  </si>
  <si>
    <t>2 años</t>
  </si>
  <si>
    <t>60 dias</t>
  </si>
  <si>
    <t xml:space="preserve">PRESUPUESTO DISPONIBLE </t>
  </si>
  <si>
    <t xml:space="preserve">DIFERENCIA </t>
  </si>
  <si>
    <t xml:space="preserve">MEJOR PRECIO </t>
  </si>
  <si>
    <t xml:space="preserve">MINIMO VALOR TOTAL  IVA INCLUIDO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</si>
</sst>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_-&quot;$&quot;\ * #,##0_-;\-&quot;$&quot;\ * #,##0_-;_-&quot;$&quot;\ * &quot;-&quot;??_-;_-@_-"/>
  </numFmts>
  <fonts count="13" x14ac:knownFonts="1">
    <font>
      <sz val="11"/>
      <color theme="1"/>
      <name val="Calibri"/>
      <family val="2"/>
      <scheme val="minor"/>
    </font>
    <font>
      <sz val="11"/>
      <color theme="1"/>
      <name val="Calibri"/>
      <family val="2"/>
      <scheme val="minor"/>
    </font>
    <font>
      <b/>
      <sz val="9"/>
      <name val="Calibri"/>
      <family val="2"/>
      <scheme val="minor"/>
    </font>
    <font>
      <sz val="9"/>
      <name val="Calibri"/>
      <family val="2"/>
    </font>
    <font>
      <b/>
      <sz val="8"/>
      <name val="Calibri"/>
      <family val="2"/>
      <scheme val="minor"/>
    </font>
    <font>
      <sz val="9"/>
      <name val="Calibri"/>
      <family val="2"/>
      <scheme val="minor"/>
    </font>
    <font>
      <sz val="11"/>
      <color indexed="8"/>
      <name val="Calibri"/>
      <family val="2"/>
      <charset val="1"/>
    </font>
    <font>
      <b/>
      <sz val="9"/>
      <name val="Arial"/>
      <family val="2"/>
      <charset val="1"/>
    </font>
    <font>
      <b/>
      <sz val="9"/>
      <name val="Arial"/>
      <family val="2"/>
    </font>
    <font>
      <sz val="9"/>
      <color theme="1"/>
      <name val="Calibri"/>
      <family val="2"/>
      <scheme val="minor"/>
    </font>
    <font>
      <b/>
      <i/>
      <sz val="9"/>
      <name val="Calibri"/>
      <family val="2"/>
      <scheme val="minor"/>
    </font>
    <font>
      <sz val="9"/>
      <color theme="0"/>
      <name val="Calibri"/>
      <family val="2"/>
    </font>
    <font>
      <b/>
      <sz val="9"/>
      <name val="Calibri"/>
      <family val="2"/>
    </font>
  </fonts>
  <fills count="10">
    <fill>
      <patternFill patternType="none"/>
    </fill>
    <fill>
      <patternFill patternType="gray125"/>
    </fill>
    <fill>
      <patternFill patternType="solid">
        <fgColor theme="0"/>
        <bgColor indexed="64"/>
      </patternFill>
    </fill>
    <fill>
      <patternFill patternType="solid">
        <fgColor theme="0"/>
        <bgColor theme="4" tint="0.79998168889431442"/>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6" fillId="0" borderId="0"/>
  </cellStyleXfs>
  <cellXfs count="121">
    <xf numFmtId="0" fontId="0" fillId="0" borderId="0" xfId="0"/>
    <xf numFmtId="0" fontId="3" fillId="0" borderId="0" xfId="0" applyFont="1"/>
    <xf numFmtId="0" fontId="2" fillId="2" borderId="0" xfId="0" applyFont="1" applyFill="1" applyAlignment="1" applyProtection="1">
      <alignment horizontal="center"/>
      <protection locked="0"/>
    </xf>
    <xf numFmtId="0" fontId="5" fillId="2" borderId="0" xfId="0" applyFont="1" applyFill="1" applyProtection="1">
      <protection locked="0"/>
    </xf>
    <xf numFmtId="0" fontId="5" fillId="2" borderId="0" xfId="0" applyFont="1" applyFill="1" applyAlignment="1" applyProtection="1">
      <alignment horizontal="center" vertical="center"/>
      <protection locked="0"/>
    </xf>
    <xf numFmtId="0" fontId="5" fillId="2" borderId="0" xfId="0" applyFont="1" applyFill="1" applyAlignment="1" applyProtection="1">
      <alignment horizontal="left"/>
      <protection locked="0"/>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3" fontId="5" fillId="0" borderId="1" xfId="0" applyNumberFormat="1" applyFont="1" applyBorder="1" applyAlignment="1" applyProtection="1">
      <alignment horizontal="center" vertical="center" wrapText="1"/>
      <protection locked="0"/>
    </xf>
    <xf numFmtId="164" fontId="5" fillId="0" borderId="1" xfId="1" applyNumberFormat="1" applyFont="1" applyBorder="1" applyAlignment="1" applyProtection="1">
      <alignment horizontal="center" vertical="center" wrapText="1"/>
      <protection locked="0"/>
    </xf>
    <xf numFmtId="9" fontId="5" fillId="0" borderId="1" xfId="3" applyFont="1" applyFill="1" applyBorder="1" applyAlignment="1" applyProtection="1">
      <alignment horizontal="center" vertical="center" wrapText="1"/>
      <protection locked="0"/>
    </xf>
    <xf numFmtId="0" fontId="3" fillId="0" borderId="1" xfId="0" applyFont="1" applyBorder="1"/>
    <xf numFmtId="0" fontId="5" fillId="3" borderId="1" xfId="0" applyFont="1" applyFill="1" applyBorder="1" applyAlignment="1">
      <alignment horizontal="center" vertical="center" wrapText="1"/>
    </xf>
    <xf numFmtId="9" fontId="5" fillId="0" borderId="1" xfId="3" applyFont="1" applyBorder="1" applyAlignment="1" applyProtection="1">
      <alignment horizontal="center" vertical="center" wrapText="1"/>
      <protection locked="0"/>
    </xf>
    <xf numFmtId="0" fontId="9" fillId="0" borderId="3" xfId="0" applyFont="1" applyBorder="1" applyAlignment="1">
      <alignment horizontal="center" vertical="center" wrapText="1"/>
    </xf>
    <xf numFmtId="3" fontId="5" fillId="0" borderId="3" xfId="0" applyNumberFormat="1" applyFont="1" applyBorder="1" applyAlignment="1" applyProtection="1">
      <alignment horizontal="center" vertical="center" wrapText="1"/>
      <protection locked="0"/>
    </xf>
    <xf numFmtId="9" fontId="5" fillId="0" borderId="3" xfId="3" applyFont="1" applyFill="1" applyBorder="1" applyAlignment="1" applyProtection="1">
      <alignment horizontal="center" vertical="center" wrapText="1"/>
      <protection locked="0"/>
    </xf>
    <xf numFmtId="0" fontId="3" fillId="0" borderId="0" xfId="0" applyFont="1" applyAlignment="1">
      <alignment vertical="center"/>
    </xf>
    <xf numFmtId="0" fontId="2" fillId="0" borderId="0" xfId="0" applyFont="1" applyAlignment="1">
      <alignment horizontal="center" vertical="center"/>
    </xf>
    <xf numFmtId="42" fontId="2" fillId="0" borderId="0" xfId="2" applyFont="1" applyBorder="1" applyAlignment="1">
      <alignment vertical="center"/>
    </xf>
    <xf numFmtId="0" fontId="5" fillId="0" borderId="0" xfId="0" applyFont="1"/>
    <xf numFmtId="0" fontId="5" fillId="0" borderId="0" xfId="0" applyFont="1" applyAlignment="1">
      <alignment horizontal="center" vertical="center"/>
    </xf>
    <xf numFmtId="0" fontId="5" fillId="0" borderId="0" xfId="0" applyFont="1" applyAlignment="1">
      <alignment horizontal="left"/>
    </xf>
    <xf numFmtId="0" fontId="2" fillId="0" borderId="0" xfId="0" applyFont="1" applyAlignment="1" applyProtection="1">
      <alignment horizontal="center" vertical="center" wrapText="1"/>
      <protection locked="0"/>
    </xf>
    <xf numFmtId="0" fontId="5" fillId="0" borderId="4" xfId="0" applyFont="1" applyBorder="1" applyAlignment="1" applyProtection="1">
      <alignment horizontal="left"/>
      <protection locked="0"/>
    </xf>
    <xf numFmtId="0" fontId="5" fillId="0" borderId="0" xfId="0" applyFont="1" applyAlignment="1" applyProtection="1">
      <alignment horizontal="left"/>
      <protection locked="0"/>
    </xf>
    <xf numFmtId="0" fontId="5" fillId="0" borderId="2" xfId="0" applyFont="1" applyBorder="1" applyAlignment="1" applyProtection="1">
      <alignment horizontal="left"/>
      <protection locked="0"/>
    </xf>
    <xf numFmtId="0" fontId="2" fillId="0" borderId="0" xfId="0" applyFont="1" applyAlignment="1" applyProtection="1">
      <alignment horizontal="center" vertical="center"/>
      <protection locked="0"/>
    </xf>
    <xf numFmtId="0" fontId="10" fillId="0" borderId="2"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9" fontId="11" fillId="0" borderId="0" xfId="3" applyFont="1" applyAlignment="1"/>
    <xf numFmtId="0" fontId="3" fillId="0" borderId="0" xfId="0" applyFont="1" applyAlignment="1">
      <alignment horizontal="center" vertical="center"/>
    </xf>
    <xf numFmtId="0" fontId="3" fillId="0" borderId="0" xfId="0" applyFont="1" applyAlignment="1">
      <alignment horizontal="left"/>
    </xf>
    <xf numFmtId="0" fontId="3" fillId="0" borderId="0" xfId="0" applyFont="1"/>
    <xf numFmtId="0" fontId="3" fillId="0" borderId="0" xfId="0" applyFont="1" applyAlignment="1">
      <alignment horizontal="center" vertical="center"/>
    </xf>
    <xf numFmtId="0" fontId="3" fillId="0" borderId="0" xfId="0" applyFont="1" applyAlignment="1">
      <alignment horizontal="left"/>
    </xf>
    <xf numFmtId="0" fontId="2" fillId="2" borderId="0" xfId="0" applyFont="1" applyFill="1" applyAlignment="1" applyProtection="1">
      <alignment horizontal="center"/>
      <protection locked="0"/>
    </xf>
    <xf numFmtId="0" fontId="4" fillId="2" borderId="0" xfId="0" applyFont="1" applyFill="1" applyAlignment="1" applyProtection="1">
      <alignment horizontal="center" wrapText="1"/>
      <protection locked="0"/>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3" fontId="2" fillId="4" borderId="1" xfId="0" applyNumberFormat="1" applyFont="1" applyFill="1" applyBorder="1" applyAlignment="1" applyProtection="1">
      <alignment horizontal="center" vertical="center" wrapText="1"/>
      <protection locked="0"/>
    </xf>
    <xf numFmtId="3" fontId="7" fillId="4" borderId="1" xfId="4" applyNumberFormat="1" applyFont="1" applyFill="1" applyBorder="1" applyAlignment="1">
      <alignment horizontal="center" vertical="center" wrapText="1"/>
    </xf>
    <xf numFmtId="3" fontId="8" fillId="4" borderId="1" xfId="4" applyNumberFormat="1" applyFont="1" applyFill="1" applyBorder="1" applyAlignment="1">
      <alignment horizontal="center" vertical="center" wrapText="1"/>
    </xf>
    <xf numFmtId="0" fontId="5" fillId="0" borderId="0" xfId="0" applyFont="1" applyBorder="1" applyAlignment="1" applyProtection="1">
      <alignment horizontal="left"/>
      <protection locked="0"/>
    </xf>
    <xf numFmtId="0" fontId="10" fillId="0" borderId="0" xfId="0" applyFont="1" applyBorder="1" applyAlignment="1" applyProtection="1">
      <alignment horizontal="left" vertical="center" wrapText="1"/>
      <protection locked="0"/>
    </xf>
    <xf numFmtId="3" fontId="8" fillId="0" borderId="1" xfId="4" applyNumberFormat="1" applyFont="1" applyFill="1" applyBorder="1" applyAlignment="1">
      <alignment horizontal="center" vertical="center" wrapText="1"/>
    </xf>
    <xf numFmtId="0" fontId="2" fillId="0" borderId="3" xfId="0" applyFont="1" applyBorder="1" applyAlignment="1">
      <alignment vertical="center"/>
    </xf>
    <xf numFmtId="42" fontId="2" fillId="4" borderId="3" xfId="2" applyFont="1" applyFill="1" applyBorder="1" applyAlignment="1">
      <alignment vertical="center"/>
    </xf>
    <xf numFmtId="0" fontId="3" fillId="4" borderId="1" xfId="0" applyFont="1" applyFill="1" applyBorder="1" applyAlignment="1">
      <alignment vertical="center"/>
    </xf>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3" fontId="2" fillId="5" borderId="1" xfId="0" applyNumberFormat="1" applyFont="1" applyFill="1" applyBorder="1" applyAlignment="1" applyProtection="1">
      <alignment horizontal="center" vertical="center" wrapText="1"/>
      <protection locked="0"/>
    </xf>
    <xf numFmtId="3" fontId="7" fillId="5" borderId="1" xfId="4" applyNumberFormat="1" applyFont="1" applyFill="1" applyBorder="1" applyAlignment="1">
      <alignment horizontal="center" vertical="center" wrapText="1"/>
    </xf>
    <xf numFmtId="3" fontId="8" fillId="5" borderId="1" xfId="4" applyNumberFormat="1" applyFont="1" applyFill="1" applyBorder="1" applyAlignment="1">
      <alignment horizontal="center" vertical="center" wrapText="1"/>
    </xf>
    <xf numFmtId="42" fontId="2" fillId="5" borderId="3" xfId="2" applyFont="1" applyFill="1" applyBorder="1" applyAlignment="1">
      <alignment vertical="center"/>
    </xf>
    <xf numFmtId="0" fontId="3" fillId="5" borderId="1" xfId="0" applyFont="1" applyFill="1" applyBorder="1" applyAlignment="1">
      <alignment vertical="center"/>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3" fontId="2" fillId="6" borderId="1" xfId="0" applyNumberFormat="1" applyFont="1" applyFill="1" applyBorder="1" applyAlignment="1" applyProtection="1">
      <alignment horizontal="center" vertical="center" wrapText="1"/>
      <protection locked="0"/>
    </xf>
    <xf numFmtId="3" fontId="7" fillId="6" borderId="1" xfId="4" applyNumberFormat="1" applyFont="1" applyFill="1" applyBorder="1" applyAlignment="1">
      <alignment horizontal="center" vertical="center" wrapText="1"/>
    </xf>
    <xf numFmtId="3" fontId="8" fillId="6" borderId="1" xfId="4" applyNumberFormat="1" applyFont="1" applyFill="1" applyBorder="1" applyAlignment="1">
      <alignment horizontal="center" vertical="center" wrapText="1"/>
    </xf>
    <xf numFmtId="42" fontId="2" fillId="6" borderId="3" xfId="2" applyFont="1" applyFill="1" applyBorder="1" applyAlignment="1">
      <alignment vertical="center"/>
    </xf>
    <xf numFmtId="0" fontId="3" fillId="6" borderId="1" xfId="0" applyFont="1" applyFill="1" applyBorder="1" applyAlignment="1">
      <alignment vertical="center"/>
    </xf>
    <xf numFmtId="0" fontId="2" fillId="7" borderId="1" xfId="0" applyFont="1" applyFill="1" applyBorder="1" applyAlignment="1">
      <alignment horizontal="center" vertical="center" wrapText="1"/>
    </xf>
    <xf numFmtId="0" fontId="2" fillId="7" borderId="2" xfId="0" applyFont="1" applyFill="1" applyBorder="1" applyAlignment="1">
      <alignment horizontal="center" vertical="center" wrapText="1"/>
    </xf>
    <xf numFmtId="3" fontId="2" fillId="7" borderId="1" xfId="0" applyNumberFormat="1" applyFont="1" applyFill="1" applyBorder="1" applyAlignment="1" applyProtection="1">
      <alignment horizontal="center" vertical="center" wrapText="1"/>
      <protection locked="0"/>
    </xf>
    <xf numFmtId="3" fontId="7" fillId="7" borderId="1" xfId="4" applyNumberFormat="1" applyFont="1" applyFill="1" applyBorder="1" applyAlignment="1">
      <alignment horizontal="center" vertical="center" wrapText="1"/>
    </xf>
    <xf numFmtId="3" fontId="8" fillId="7" borderId="1" xfId="4" applyNumberFormat="1" applyFont="1" applyFill="1" applyBorder="1" applyAlignment="1">
      <alignment horizontal="center" vertical="center" wrapText="1"/>
    </xf>
    <xf numFmtId="42" fontId="2" fillId="7" borderId="3" xfId="2" applyFont="1" applyFill="1" applyBorder="1" applyAlignment="1">
      <alignment vertical="center"/>
    </xf>
    <xf numFmtId="0" fontId="3" fillId="7" borderId="1" xfId="0" applyFont="1" applyFill="1" applyBorder="1" applyAlignment="1">
      <alignment vertical="center"/>
    </xf>
    <xf numFmtId="3" fontId="5" fillId="2" borderId="1" xfId="0" applyNumberFormat="1" applyFont="1" applyFill="1" applyBorder="1" applyAlignment="1" applyProtection="1">
      <alignment horizontal="center" vertical="center" wrapText="1"/>
      <protection locked="0"/>
    </xf>
    <xf numFmtId="3" fontId="5" fillId="2" borderId="3" xfId="0" applyNumberFormat="1" applyFont="1" applyFill="1" applyBorder="1" applyAlignment="1" applyProtection="1">
      <alignment horizontal="center" vertical="center" wrapText="1"/>
      <protection locked="0"/>
    </xf>
    <xf numFmtId="164" fontId="5" fillId="2" borderId="1" xfId="1" applyNumberFormat="1" applyFont="1" applyFill="1" applyBorder="1" applyAlignment="1" applyProtection="1">
      <alignment horizontal="center" vertical="center" wrapText="1"/>
      <protection locked="0"/>
    </xf>
    <xf numFmtId="9" fontId="5" fillId="2" borderId="1" xfId="3" applyFont="1" applyFill="1" applyBorder="1" applyAlignment="1" applyProtection="1">
      <alignment horizontal="center" vertical="center" wrapText="1"/>
      <protection locked="0"/>
    </xf>
    <xf numFmtId="9" fontId="5" fillId="2" borderId="3" xfId="3" applyFont="1" applyFill="1" applyBorder="1" applyAlignment="1" applyProtection="1">
      <alignment horizontal="center" vertical="center" wrapText="1"/>
      <protection locked="0"/>
    </xf>
    <xf numFmtId="0" fontId="12" fillId="8" borderId="1" xfId="0" applyFont="1" applyFill="1" applyBorder="1" applyAlignment="1">
      <alignment horizontal="center" vertical="center" wrapText="1"/>
    </xf>
    <xf numFmtId="0" fontId="12" fillId="8" borderId="7" xfId="0" applyFont="1" applyFill="1" applyBorder="1" applyAlignment="1">
      <alignment horizontal="center" vertical="center" wrapText="1"/>
    </xf>
    <xf numFmtId="16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xf numFmtId="0" fontId="3" fillId="0" borderId="0" xfId="0" applyFont="1" applyBorder="1" applyAlignment="1">
      <alignment vertical="center"/>
    </xf>
    <xf numFmtId="0" fontId="3" fillId="0" borderId="0" xfId="0" applyFont="1" applyBorder="1" applyAlignment="1">
      <alignment horizontal="center" vertical="center"/>
    </xf>
    <xf numFmtId="164" fontId="9" fillId="0" borderId="1" xfId="1" applyNumberFormat="1" applyFont="1" applyBorder="1" applyAlignment="1">
      <alignment vertical="center"/>
    </xf>
    <xf numFmtId="164" fontId="3" fillId="0" borderId="1" xfId="0" applyNumberFormat="1" applyFont="1" applyFill="1" applyBorder="1" applyAlignment="1">
      <alignment horizontal="center" vertical="center"/>
    </xf>
    <xf numFmtId="164" fontId="12" fillId="0" borderId="0" xfId="0" applyNumberFormat="1" applyFont="1" applyAlignment="1">
      <alignment horizontal="center" vertical="center"/>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3" fontId="2" fillId="9" borderId="1" xfId="0" applyNumberFormat="1" applyFont="1" applyFill="1" applyBorder="1" applyAlignment="1" applyProtection="1">
      <alignment horizontal="center" vertical="center" wrapText="1"/>
      <protection locked="0"/>
    </xf>
    <xf numFmtId="3" fontId="7" fillId="9" borderId="1" xfId="4" applyNumberFormat="1" applyFont="1" applyFill="1" applyBorder="1" applyAlignment="1">
      <alignment horizontal="center" vertical="center" wrapText="1"/>
    </xf>
    <xf numFmtId="3" fontId="8" fillId="9" borderId="1" xfId="4" applyNumberFormat="1" applyFont="1" applyFill="1" applyBorder="1" applyAlignment="1">
      <alignment horizontal="center" vertical="center" wrapText="1"/>
    </xf>
    <xf numFmtId="42" fontId="2" fillId="9" borderId="3" xfId="2" applyFont="1" applyFill="1" applyBorder="1" applyAlignment="1">
      <alignment vertical="center"/>
    </xf>
    <xf numFmtId="0" fontId="3" fillId="9" borderId="1" xfId="0" applyFont="1" applyFill="1" applyBorder="1" applyAlignment="1">
      <alignment vertical="center"/>
    </xf>
    <xf numFmtId="0" fontId="5" fillId="0" borderId="0" xfId="0" applyFont="1" applyAlignment="1">
      <alignment horizontal="left" wrapText="1"/>
    </xf>
    <xf numFmtId="0" fontId="3" fillId="0" borderId="0" xfId="0" applyFont="1"/>
    <xf numFmtId="0" fontId="3" fillId="0" borderId="0" xfId="0" applyFont="1" applyAlignment="1">
      <alignment horizontal="center" vertical="center"/>
    </xf>
    <xf numFmtId="0" fontId="3" fillId="0" borderId="0" xfId="0" applyFont="1" applyAlignment="1">
      <alignment horizontal="left"/>
    </xf>
    <xf numFmtId="0" fontId="2" fillId="2" borderId="0" xfId="0" applyFont="1" applyFill="1" applyAlignment="1" applyProtection="1">
      <alignment horizontal="center"/>
      <protection locked="0"/>
    </xf>
    <xf numFmtId="0" fontId="2" fillId="2" borderId="0" xfId="0" applyFont="1" applyFill="1" applyAlignment="1" applyProtection="1">
      <alignment horizontal="center" wrapText="1"/>
      <protection locked="0"/>
    </xf>
    <xf numFmtId="0" fontId="2" fillId="0" borderId="0" xfId="0" applyFont="1" applyAlignment="1" applyProtection="1">
      <alignment horizontal="center"/>
      <protection locked="0"/>
    </xf>
    <xf numFmtId="0" fontId="4" fillId="2" borderId="0" xfId="0" applyFont="1" applyFill="1" applyAlignment="1" applyProtection="1">
      <alignment horizontal="center" wrapText="1"/>
      <protection locked="0"/>
    </xf>
    <xf numFmtId="0" fontId="2" fillId="4" borderId="1" xfId="0" applyFont="1" applyFill="1" applyBorder="1" applyAlignment="1" applyProtection="1">
      <alignment horizontal="center"/>
      <protection locked="0"/>
    </xf>
    <xf numFmtId="0" fontId="2" fillId="4" borderId="5"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6" xfId="0" applyFont="1" applyFill="1" applyBorder="1" applyAlignment="1">
      <alignment horizontal="center" vertical="center"/>
    </xf>
    <xf numFmtId="0" fontId="2" fillId="9" borderId="1" xfId="0" applyFont="1" applyFill="1" applyBorder="1" applyAlignment="1" applyProtection="1">
      <alignment horizontal="center"/>
      <protection locked="0"/>
    </xf>
    <xf numFmtId="0" fontId="2" fillId="9" borderId="5"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6" xfId="0" applyFont="1" applyFill="1" applyBorder="1" applyAlignment="1">
      <alignment horizontal="center" vertical="center"/>
    </xf>
    <xf numFmtId="0" fontId="2" fillId="5" borderId="1" xfId="0" applyFont="1" applyFill="1" applyBorder="1" applyAlignment="1" applyProtection="1">
      <alignment horizontal="center"/>
      <protection locked="0"/>
    </xf>
    <xf numFmtId="0" fontId="2" fillId="5" borderId="5"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6" xfId="0" applyFont="1" applyFill="1" applyBorder="1" applyAlignment="1">
      <alignment horizontal="center" vertical="center"/>
    </xf>
    <xf numFmtId="0" fontId="2" fillId="6" borderId="1" xfId="0" applyFont="1" applyFill="1" applyBorder="1" applyAlignment="1" applyProtection="1">
      <alignment horizontal="center"/>
      <protection locked="0"/>
    </xf>
    <xf numFmtId="0" fontId="2" fillId="6" borderId="5"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6" xfId="0" applyFont="1" applyFill="1" applyBorder="1" applyAlignment="1">
      <alignment horizontal="center" vertical="center"/>
    </xf>
    <xf numFmtId="0" fontId="2" fillId="7" borderId="1" xfId="0" applyFont="1" applyFill="1" applyBorder="1" applyAlignment="1" applyProtection="1">
      <alignment horizontal="center"/>
      <protection locked="0"/>
    </xf>
    <xf numFmtId="0" fontId="2" fillId="7" borderId="5"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6" xfId="0" applyFont="1" applyFill="1" applyBorder="1" applyAlignment="1">
      <alignment horizontal="center" vertical="center"/>
    </xf>
  </cellXfs>
  <cellStyles count="5">
    <cellStyle name="Excel Built-in Normal" xfId="4" xr:uid="{00000000-0005-0000-0000-000000000000}"/>
    <cellStyle name="Moneda" xfId="1" builtinId="4"/>
    <cellStyle name="Moneda [0]" xfId="2" builtinId="7"/>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3</xdr:col>
      <xdr:colOff>268606</xdr:colOff>
      <xdr:row>9</xdr:row>
      <xdr:rowOff>152400</xdr:rowOff>
    </xdr:from>
    <xdr:ext cx="1236502" cy="943095"/>
    <xdr:pic>
      <xdr:nvPicPr>
        <xdr:cNvPr id="15" name="Imagen 14">
          <a:extLst>
            <a:ext uri="{FF2B5EF4-FFF2-40B4-BE49-F238E27FC236}">
              <a16:creationId xmlns:a16="http://schemas.microsoft.com/office/drawing/2014/main" id="{EFBA9E47-DFFC-4EF4-8FBD-7D4B57892C99}"/>
            </a:ext>
          </a:extLst>
        </xdr:cNvPr>
        <xdr:cNvPicPr>
          <a:picLocks noChangeAspect="1"/>
        </xdr:cNvPicPr>
      </xdr:nvPicPr>
      <xdr:blipFill>
        <a:blip xmlns:r="http://schemas.openxmlformats.org/officeDocument/2006/relationships" r:embed="rId1"/>
        <a:stretch>
          <a:fillRect/>
        </a:stretch>
      </xdr:blipFill>
      <xdr:spPr>
        <a:xfrm>
          <a:off x="19471006" y="3933825"/>
          <a:ext cx="1236502" cy="943095"/>
        </a:xfrm>
        <a:prstGeom prst="rect">
          <a:avLst/>
        </a:prstGeom>
      </xdr:spPr>
    </xdr:pic>
    <xdr:clientData/>
  </xdr:oneCellAnchor>
  <xdr:oneCellAnchor>
    <xdr:from>
      <xdr:col>3</xdr:col>
      <xdr:colOff>133351</xdr:colOff>
      <xdr:row>11</xdr:row>
      <xdr:rowOff>193540</xdr:rowOff>
    </xdr:from>
    <xdr:ext cx="1619250" cy="1492604"/>
    <xdr:pic>
      <xdr:nvPicPr>
        <xdr:cNvPr id="16" name="Imagen 15">
          <a:extLst>
            <a:ext uri="{FF2B5EF4-FFF2-40B4-BE49-F238E27FC236}">
              <a16:creationId xmlns:a16="http://schemas.microsoft.com/office/drawing/2014/main" id="{292571B7-6CB7-47EC-A3C6-4D187D6D05BF}"/>
            </a:ext>
          </a:extLst>
        </xdr:cNvPr>
        <xdr:cNvPicPr>
          <a:picLocks noChangeAspect="1"/>
        </xdr:cNvPicPr>
      </xdr:nvPicPr>
      <xdr:blipFill>
        <a:blip xmlns:r="http://schemas.openxmlformats.org/officeDocument/2006/relationships" r:embed="rId2"/>
        <a:stretch>
          <a:fillRect/>
        </a:stretch>
      </xdr:blipFill>
      <xdr:spPr>
        <a:xfrm>
          <a:off x="19335751" y="6784840"/>
          <a:ext cx="1619250" cy="1492604"/>
        </a:xfrm>
        <a:prstGeom prst="rect">
          <a:avLst/>
        </a:prstGeom>
      </xdr:spPr>
    </xdr:pic>
    <xdr:clientData/>
  </xdr:oneCellAnchor>
  <xdr:oneCellAnchor>
    <xdr:from>
      <xdr:col>3</xdr:col>
      <xdr:colOff>142875</xdr:colOff>
      <xdr:row>10</xdr:row>
      <xdr:rowOff>107361</xdr:rowOff>
    </xdr:from>
    <xdr:ext cx="1543050" cy="1350169"/>
    <xdr:pic>
      <xdr:nvPicPr>
        <xdr:cNvPr id="17" name="Imagen 16">
          <a:extLst>
            <a:ext uri="{FF2B5EF4-FFF2-40B4-BE49-F238E27FC236}">
              <a16:creationId xmlns:a16="http://schemas.microsoft.com/office/drawing/2014/main" id="{DF4BDDF6-92DD-4A49-BDBA-6B2195D2EFA9}"/>
            </a:ext>
          </a:extLst>
        </xdr:cNvPr>
        <xdr:cNvPicPr>
          <a:picLocks noChangeAspect="1"/>
        </xdr:cNvPicPr>
      </xdr:nvPicPr>
      <xdr:blipFill>
        <a:blip xmlns:r="http://schemas.openxmlformats.org/officeDocument/2006/relationships" r:embed="rId3"/>
        <a:stretch>
          <a:fillRect/>
        </a:stretch>
      </xdr:blipFill>
      <xdr:spPr>
        <a:xfrm>
          <a:off x="19345275" y="5165136"/>
          <a:ext cx="1543050" cy="1350169"/>
        </a:xfrm>
        <a:prstGeom prst="rect">
          <a:avLst/>
        </a:prstGeom>
      </xdr:spPr>
    </xdr:pic>
    <xdr:clientData/>
  </xdr:oneCellAnchor>
  <xdr:oneCellAnchor>
    <xdr:from>
      <xdr:col>3</xdr:col>
      <xdr:colOff>76201</xdr:colOff>
      <xdr:row>12</xdr:row>
      <xdr:rowOff>85724</xdr:rowOff>
    </xdr:from>
    <xdr:ext cx="1704314" cy="1581407"/>
    <xdr:pic>
      <xdr:nvPicPr>
        <xdr:cNvPr id="18" name="Imagen 17">
          <a:extLst>
            <a:ext uri="{FF2B5EF4-FFF2-40B4-BE49-F238E27FC236}">
              <a16:creationId xmlns:a16="http://schemas.microsoft.com/office/drawing/2014/main" id="{2CB5B13E-F369-49AD-9552-2C0FD08A7A3B}"/>
            </a:ext>
          </a:extLst>
        </xdr:cNvPr>
        <xdr:cNvPicPr>
          <a:picLocks noChangeAspect="1"/>
        </xdr:cNvPicPr>
      </xdr:nvPicPr>
      <xdr:blipFill>
        <a:blip xmlns:r="http://schemas.openxmlformats.org/officeDocument/2006/relationships" r:embed="rId4"/>
        <a:stretch>
          <a:fillRect/>
        </a:stretch>
      </xdr:blipFill>
      <xdr:spPr>
        <a:xfrm>
          <a:off x="19278601" y="8448674"/>
          <a:ext cx="1704314" cy="1581407"/>
        </a:xfrm>
        <a:prstGeom prst="rect">
          <a:avLst/>
        </a:prstGeom>
      </xdr:spPr>
    </xdr:pic>
    <xdr:clientData/>
  </xdr:oneCellAnchor>
  <xdr:oneCellAnchor>
    <xdr:from>
      <xdr:col>3</xdr:col>
      <xdr:colOff>192595</xdr:colOff>
      <xdr:row>14</xdr:row>
      <xdr:rowOff>152400</xdr:rowOff>
    </xdr:from>
    <xdr:ext cx="1988640" cy="1352816"/>
    <xdr:pic>
      <xdr:nvPicPr>
        <xdr:cNvPr id="19" name="Imagen 18">
          <a:extLst>
            <a:ext uri="{FF2B5EF4-FFF2-40B4-BE49-F238E27FC236}">
              <a16:creationId xmlns:a16="http://schemas.microsoft.com/office/drawing/2014/main" id="{93D2A676-607D-4AB3-B060-3E07A57F1FA3}"/>
            </a:ext>
          </a:extLst>
        </xdr:cNvPr>
        <xdr:cNvPicPr>
          <a:picLocks noChangeAspect="1"/>
        </xdr:cNvPicPr>
      </xdr:nvPicPr>
      <xdr:blipFill>
        <a:blip xmlns:r="http://schemas.openxmlformats.org/officeDocument/2006/relationships" r:embed="rId5"/>
        <a:stretch>
          <a:fillRect/>
        </a:stretch>
      </xdr:blipFill>
      <xdr:spPr>
        <a:xfrm>
          <a:off x="19394995" y="11677650"/>
          <a:ext cx="1988640" cy="1352816"/>
        </a:xfrm>
        <a:prstGeom prst="rect">
          <a:avLst/>
        </a:prstGeom>
      </xdr:spPr>
    </xdr:pic>
    <xdr:clientData/>
  </xdr:oneCellAnchor>
  <xdr:oneCellAnchor>
    <xdr:from>
      <xdr:col>3</xdr:col>
      <xdr:colOff>133350</xdr:colOff>
      <xdr:row>15</xdr:row>
      <xdr:rowOff>38100</xdr:rowOff>
    </xdr:from>
    <xdr:ext cx="1952625" cy="1266757"/>
    <xdr:pic>
      <xdr:nvPicPr>
        <xdr:cNvPr id="20" name="Imagen 19">
          <a:extLst>
            <a:ext uri="{FF2B5EF4-FFF2-40B4-BE49-F238E27FC236}">
              <a16:creationId xmlns:a16="http://schemas.microsoft.com/office/drawing/2014/main" id="{04D72A7E-7C13-4070-98B3-6564D2CD2C74}"/>
            </a:ext>
          </a:extLst>
        </xdr:cNvPr>
        <xdr:cNvPicPr>
          <a:picLocks noChangeAspect="1"/>
        </xdr:cNvPicPr>
      </xdr:nvPicPr>
      <xdr:blipFill>
        <a:blip xmlns:r="http://schemas.openxmlformats.org/officeDocument/2006/relationships" r:embed="rId6"/>
        <a:stretch>
          <a:fillRect/>
        </a:stretch>
      </xdr:blipFill>
      <xdr:spPr>
        <a:xfrm>
          <a:off x="19335750" y="13239750"/>
          <a:ext cx="1952625" cy="1266757"/>
        </a:xfrm>
        <a:prstGeom prst="rect">
          <a:avLst/>
        </a:prstGeom>
      </xdr:spPr>
    </xdr:pic>
    <xdr:clientData/>
  </xdr:oneCellAnchor>
  <xdr:oneCellAnchor>
    <xdr:from>
      <xdr:col>3</xdr:col>
      <xdr:colOff>247650</xdr:colOff>
      <xdr:row>17</xdr:row>
      <xdr:rowOff>190500</xdr:rowOff>
    </xdr:from>
    <xdr:ext cx="1895740" cy="2514951"/>
    <xdr:pic>
      <xdr:nvPicPr>
        <xdr:cNvPr id="21" name="Imagen 20">
          <a:extLst>
            <a:ext uri="{FF2B5EF4-FFF2-40B4-BE49-F238E27FC236}">
              <a16:creationId xmlns:a16="http://schemas.microsoft.com/office/drawing/2014/main" id="{0FCE354A-398D-4F2D-8274-4B5A808B7F8F}"/>
            </a:ext>
          </a:extLst>
        </xdr:cNvPr>
        <xdr:cNvPicPr>
          <a:picLocks noChangeAspect="1"/>
        </xdr:cNvPicPr>
      </xdr:nvPicPr>
      <xdr:blipFill>
        <a:blip xmlns:r="http://schemas.openxmlformats.org/officeDocument/2006/relationships" r:embed="rId7"/>
        <a:stretch>
          <a:fillRect/>
        </a:stretch>
      </xdr:blipFill>
      <xdr:spPr>
        <a:xfrm>
          <a:off x="19450050" y="15678150"/>
          <a:ext cx="1895740" cy="2514951"/>
        </a:xfrm>
        <a:prstGeom prst="rect">
          <a:avLst/>
        </a:prstGeom>
      </xdr:spPr>
    </xdr:pic>
    <xdr:clientData/>
  </xdr:oneCellAnchor>
  <xdr:oneCellAnchor>
    <xdr:from>
      <xdr:col>3</xdr:col>
      <xdr:colOff>47625</xdr:colOff>
      <xdr:row>18</xdr:row>
      <xdr:rowOff>190500</xdr:rowOff>
    </xdr:from>
    <xdr:ext cx="2086266" cy="1505160"/>
    <xdr:pic>
      <xdr:nvPicPr>
        <xdr:cNvPr id="22" name="Imagen 21">
          <a:extLst>
            <a:ext uri="{FF2B5EF4-FFF2-40B4-BE49-F238E27FC236}">
              <a16:creationId xmlns:a16="http://schemas.microsoft.com/office/drawing/2014/main" id="{D794CC15-2B6F-45F3-97D4-893BBC78998B}"/>
            </a:ext>
          </a:extLst>
        </xdr:cNvPr>
        <xdr:cNvPicPr>
          <a:picLocks noChangeAspect="1"/>
        </xdr:cNvPicPr>
      </xdr:nvPicPr>
      <xdr:blipFill>
        <a:blip xmlns:r="http://schemas.openxmlformats.org/officeDocument/2006/relationships" r:embed="rId8"/>
        <a:stretch>
          <a:fillRect/>
        </a:stretch>
      </xdr:blipFill>
      <xdr:spPr>
        <a:xfrm>
          <a:off x="19250025" y="18564225"/>
          <a:ext cx="2086266" cy="1505160"/>
        </a:xfrm>
        <a:prstGeom prst="rect">
          <a:avLst/>
        </a:prstGeom>
      </xdr:spPr>
    </xdr:pic>
    <xdr:clientData/>
  </xdr:oneCellAnchor>
  <xdr:oneCellAnchor>
    <xdr:from>
      <xdr:col>3</xdr:col>
      <xdr:colOff>209550</xdr:colOff>
      <xdr:row>19</xdr:row>
      <xdr:rowOff>219075</xdr:rowOff>
    </xdr:from>
    <xdr:ext cx="1924319" cy="1524213"/>
    <xdr:pic>
      <xdr:nvPicPr>
        <xdr:cNvPr id="23" name="Imagen 22">
          <a:extLst>
            <a:ext uri="{FF2B5EF4-FFF2-40B4-BE49-F238E27FC236}">
              <a16:creationId xmlns:a16="http://schemas.microsoft.com/office/drawing/2014/main" id="{730A3002-31FB-4612-A443-F63242E01E55}"/>
            </a:ext>
          </a:extLst>
        </xdr:cNvPr>
        <xdr:cNvPicPr>
          <a:picLocks noChangeAspect="1"/>
        </xdr:cNvPicPr>
      </xdr:nvPicPr>
      <xdr:blipFill>
        <a:blip xmlns:r="http://schemas.openxmlformats.org/officeDocument/2006/relationships" r:embed="rId9"/>
        <a:stretch>
          <a:fillRect/>
        </a:stretch>
      </xdr:blipFill>
      <xdr:spPr>
        <a:xfrm>
          <a:off x="19411950" y="20526375"/>
          <a:ext cx="1924319" cy="1524213"/>
        </a:xfrm>
        <a:prstGeom prst="rect">
          <a:avLst/>
        </a:prstGeom>
      </xdr:spPr>
    </xdr:pic>
    <xdr:clientData/>
  </xdr:oneCellAnchor>
  <xdr:oneCellAnchor>
    <xdr:from>
      <xdr:col>3</xdr:col>
      <xdr:colOff>209550</xdr:colOff>
      <xdr:row>13</xdr:row>
      <xdr:rowOff>123825</xdr:rowOff>
    </xdr:from>
    <xdr:ext cx="1580522" cy="1222114"/>
    <xdr:pic>
      <xdr:nvPicPr>
        <xdr:cNvPr id="24" name="Imagen 23">
          <a:extLst>
            <a:ext uri="{FF2B5EF4-FFF2-40B4-BE49-F238E27FC236}">
              <a16:creationId xmlns:a16="http://schemas.microsoft.com/office/drawing/2014/main" id="{9ED0EC71-9D87-4426-BA47-B3F27EC0C366}"/>
            </a:ext>
          </a:extLst>
        </xdr:cNvPr>
        <xdr:cNvPicPr>
          <a:picLocks noChangeAspect="1"/>
        </xdr:cNvPicPr>
      </xdr:nvPicPr>
      <xdr:blipFill>
        <a:blip xmlns:r="http://schemas.openxmlformats.org/officeDocument/2006/relationships" r:embed="rId10"/>
        <a:stretch>
          <a:fillRect/>
        </a:stretch>
      </xdr:blipFill>
      <xdr:spPr>
        <a:xfrm>
          <a:off x="19411950" y="10267950"/>
          <a:ext cx="1580522" cy="1222114"/>
        </a:xfrm>
        <a:prstGeom prst="rect">
          <a:avLst/>
        </a:prstGeom>
      </xdr:spPr>
    </xdr:pic>
    <xdr:clientData/>
  </xdr:oneCellAnchor>
  <xdr:oneCellAnchor>
    <xdr:from>
      <xdr:col>3</xdr:col>
      <xdr:colOff>590550</xdr:colOff>
      <xdr:row>19</xdr:row>
      <xdr:rowOff>1874333</xdr:rowOff>
    </xdr:from>
    <xdr:ext cx="1070343" cy="887917"/>
    <xdr:pic>
      <xdr:nvPicPr>
        <xdr:cNvPr id="25" name="Imagen 24">
          <a:extLst>
            <a:ext uri="{FF2B5EF4-FFF2-40B4-BE49-F238E27FC236}">
              <a16:creationId xmlns:a16="http://schemas.microsoft.com/office/drawing/2014/main" id="{8128E44D-2812-4FD7-9498-A2A257767893}"/>
            </a:ext>
          </a:extLst>
        </xdr:cNvPr>
        <xdr:cNvPicPr>
          <a:picLocks noChangeAspect="1"/>
        </xdr:cNvPicPr>
      </xdr:nvPicPr>
      <xdr:blipFill>
        <a:blip xmlns:r="http://schemas.openxmlformats.org/officeDocument/2006/relationships" r:embed="rId11"/>
        <a:stretch>
          <a:fillRect/>
        </a:stretch>
      </xdr:blipFill>
      <xdr:spPr>
        <a:xfrm>
          <a:off x="19792950" y="22181633"/>
          <a:ext cx="1070343" cy="887917"/>
        </a:xfrm>
        <a:prstGeom prst="rect">
          <a:avLst/>
        </a:prstGeom>
      </xdr:spPr>
    </xdr:pic>
    <xdr:clientData/>
  </xdr:oneCellAnchor>
  <xdr:oneCellAnchor>
    <xdr:from>
      <xdr:col>3</xdr:col>
      <xdr:colOff>590550</xdr:colOff>
      <xdr:row>8</xdr:row>
      <xdr:rowOff>161925</xdr:rowOff>
    </xdr:from>
    <xdr:ext cx="885949" cy="1019317"/>
    <xdr:pic>
      <xdr:nvPicPr>
        <xdr:cNvPr id="26" name="Imagen 25">
          <a:extLst>
            <a:ext uri="{FF2B5EF4-FFF2-40B4-BE49-F238E27FC236}">
              <a16:creationId xmlns:a16="http://schemas.microsoft.com/office/drawing/2014/main" id="{7CCA6105-70CA-4FBA-AA8D-FAE6346A0056}"/>
            </a:ext>
          </a:extLst>
        </xdr:cNvPr>
        <xdr:cNvPicPr>
          <a:picLocks noChangeAspect="1"/>
        </xdr:cNvPicPr>
      </xdr:nvPicPr>
      <xdr:blipFill>
        <a:blip xmlns:r="http://schemas.openxmlformats.org/officeDocument/2006/relationships" r:embed="rId12"/>
        <a:stretch>
          <a:fillRect/>
        </a:stretch>
      </xdr:blipFill>
      <xdr:spPr>
        <a:xfrm>
          <a:off x="19792950" y="2609850"/>
          <a:ext cx="885949" cy="1019317"/>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45"/>
  <sheetViews>
    <sheetView tabSelected="1" topLeftCell="AS1" zoomScale="90" zoomScaleNormal="90" workbookViewId="0">
      <pane ySplit="1" topLeftCell="A2" activePane="bottomLeft" state="frozen"/>
      <selection pane="bottomLeft" activeCell="BH9" sqref="BH9"/>
    </sheetView>
  </sheetViews>
  <sheetFormatPr baseColWidth="10" defaultColWidth="11.42578125" defaultRowHeight="12" x14ac:dyDescent="0.2"/>
  <cols>
    <col min="1" max="1" width="4.7109375" style="1" bestFit="1" customWidth="1"/>
    <col min="2" max="2" width="17.7109375" style="32" customWidth="1"/>
    <col min="3" max="3" width="52.5703125" style="33" customWidth="1"/>
    <col min="4" max="4" width="38.5703125" style="36" customWidth="1"/>
    <col min="5" max="5" width="9" style="33" customWidth="1"/>
    <col min="6" max="6" width="9.85546875" style="1" customWidth="1"/>
    <col min="7" max="7" width="9.28515625" style="1" customWidth="1"/>
    <col min="8" max="8" width="33.28515625" style="1" customWidth="1"/>
    <col min="9" max="10" width="11.7109375" style="1" customWidth="1"/>
    <col min="11" max="11" width="10.5703125" style="1" customWidth="1"/>
    <col min="12" max="12" width="13.7109375" style="1" customWidth="1"/>
    <col min="13" max="13" width="12.28515625" style="1" customWidth="1"/>
    <col min="14" max="14" width="12" style="1" customWidth="1"/>
    <col min="15" max="15" width="11.85546875" style="1" customWidth="1"/>
    <col min="16" max="16" width="7" style="36" customWidth="1"/>
    <col min="17" max="17" width="9.85546875" style="34" customWidth="1"/>
    <col min="18" max="18" width="9.28515625" style="34" customWidth="1"/>
    <col min="19" max="19" width="33.28515625" style="34" customWidth="1"/>
    <col min="20" max="21" width="14.42578125" style="34" customWidth="1"/>
    <col min="22" max="22" width="13" style="34" customWidth="1"/>
    <col min="23" max="23" width="14.42578125" style="34" customWidth="1"/>
    <col min="24" max="24" width="15.42578125" style="34" customWidth="1"/>
    <col min="25" max="25" width="13.42578125" style="34" customWidth="1"/>
    <col min="26" max="26" width="39.85546875" style="34" customWidth="1"/>
    <col min="27" max="27" width="9.42578125" style="36" customWidth="1"/>
    <col min="28" max="28" width="9.85546875" style="34" customWidth="1"/>
    <col min="29" max="29" width="9.28515625" style="34" customWidth="1"/>
    <col min="30" max="30" width="50.42578125" style="34" customWidth="1"/>
    <col min="31" max="32" width="14.42578125" style="34" customWidth="1"/>
    <col min="33" max="33" width="13" style="34" customWidth="1"/>
    <col min="34" max="34" width="14.42578125" style="34" customWidth="1"/>
    <col min="35" max="35" width="15.42578125" style="34" customWidth="1"/>
    <col min="36" max="36" width="13.42578125" style="34" customWidth="1"/>
    <col min="37" max="37" width="15.85546875" style="34" customWidth="1"/>
    <col min="38" max="38" width="7" style="36" customWidth="1"/>
    <col min="39" max="39" width="9.85546875" style="34" customWidth="1"/>
    <col min="40" max="40" width="9.28515625" style="34" customWidth="1"/>
    <col min="41" max="41" width="33.28515625" style="34" customWidth="1"/>
    <col min="42" max="43" width="14.42578125" style="34" customWidth="1"/>
    <col min="44" max="44" width="13" style="34" customWidth="1"/>
    <col min="45" max="45" width="14.42578125" style="34" customWidth="1"/>
    <col min="46" max="46" width="15.42578125" style="34" customWidth="1"/>
    <col min="47" max="47" width="13.42578125" style="34" customWidth="1"/>
    <col min="48" max="48" width="15.85546875" style="34" customWidth="1"/>
    <col min="49" max="49" width="7" style="36" customWidth="1"/>
    <col min="50" max="50" width="9.85546875" style="34" customWidth="1"/>
    <col min="51" max="51" width="9.28515625" style="34" customWidth="1"/>
    <col min="52" max="52" width="33.28515625" style="34" customWidth="1"/>
    <col min="53" max="54" width="14.42578125" style="34" customWidth="1"/>
    <col min="55" max="55" width="13" style="34" customWidth="1"/>
    <col min="56" max="56" width="14.42578125" style="34" customWidth="1"/>
    <col min="57" max="57" width="15.42578125" style="34" customWidth="1"/>
    <col min="58" max="58" width="13.42578125" style="34" customWidth="1"/>
    <col min="59" max="59" width="15.85546875" style="34" customWidth="1"/>
    <col min="60" max="60" width="12" style="35" bestFit="1" customWidth="1"/>
    <col min="61" max="61" width="14.42578125" style="35" customWidth="1"/>
    <col min="62" max="62" width="11.42578125" style="35"/>
    <col min="63" max="63" width="20.140625" style="35" customWidth="1"/>
    <col min="64" max="64" width="11.42578125" style="80"/>
    <col min="65" max="16384" width="11.42578125" style="1"/>
  </cols>
  <sheetData>
    <row r="1" spans="1:64" ht="23.25" customHeight="1" x14ac:dyDescent="0.2">
      <c r="A1" s="97" t="s">
        <v>0</v>
      </c>
      <c r="B1" s="97"/>
      <c r="C1" s="97"/>
      <c r="D1" s="97"/>
      <c r="E1" s="97"/>
      <c r="F1" s="97"/>
      <c r="G1" s="97"/>
      <c r="H1" s="97"/>
      <c r="I1" s="97"/>
      <c r="J1" s="97"/>
      <c r="K1" s="97"/>
      <c r="L1" s="97"/>
      <c r="M1" s="97"/>
      <c r="N1" s="97"/>
      <c r="O1" s="97"/>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64" ht="24" customHeight="1" x14ac:dyDescent="0.2">
      <c r="A2" s="97" t="s">
        <v>1</v>
      </c>
      <c r="B2" s="97"/>
      <c r="C2" s="97"/>
      <c r="D2" s="97"/>
      <c r="E2" s="97"/>
      <c r="F2" s="97"/>
      <c r="G2" s="97"/>
      <c r="H2" s="97"/>
      <c r="I2" s="97"/>
      <c r="J2" s="97"/>
      <c r="K2" s="97"/>
      <c r="L2" s="97"/>
      <c r="M2" s="97"/>
      <c r="N2" s="97"/>
      <c r="O2" s="97"/>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row>
    <row r="3" spans="1:64" ht="15" customHeight="1" x14ac:dyDescent="0.2">
      <c r="A3" s="98" t="s">
        <v>2</v>
      </c>
      <c r="B3" s="97"/>
      <c r="C3" s="97"/>
      <c r="D3" s="97"/>
      <c r="E3" s="97"/>
      <c r="F3" s="97"/>
      <c r="G3" s="97"/>
      <c r="H3" s="97"/>
      <c r="I3" s="97"/>
      <c r="J3" s="97"/>
      <c r="K3" s="97"/>
      <c r="L3" s="97"/>
      <c r="M3" s="97"/>
      <c r="N3" s="97"/>
      <c r="O3" s="97"/>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row>
    <row r="4" spans="1:64" ht="14.25" customHeight="1" x14ac:dyDescent="0.2">
      <c r="A4" s="99" t="s">
        <v>50</v>
      </c>
      <c r="B4" s="99"/>
      <c r="C4" s="99"/>
      <c r="D4" s="99"/>
      <c r="E4" s="99"/>
      <c r="F4" s="99"/>
      <c r="G4" s="99"/>
      <c r="H4" s="99"/>
      <c r="I4" s="99"/>
      <c r="J4" s="99"/>
      <c r="K4" s="99"/>
      <c r="L4" s="99"/>
      <c r="M4" s="99"/>
      <c r="N4" s="99"/>
      <c r="O4" s="99"/>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row>
    <row r="5" spans="1:64" ht="20.25" customHeight="1" x14ac:dyDescent="0.2">
      <c r="A5" s="100" t="s">
        <v>49</v>
      </c>
      <c r="B5" s="100"/>
      <c r="C5" s="2"/>
      <c r="D5" s="37"/>
      <c r="E5" s="2"/>
      <c r="F5" s="2"/>
      <c r="G5" s="2"/>
      <c r="H5" s="2"/>
      <c r="I5" s="2"/>
      <c r="J5" s="2"/>
      <c r="K5" s="2"/>
      <c r="L5" s="2"/>
      <c r="M5" s="2"/>
      <c r="P5" s="37"/>
      <c r="Q5" s="37"/>
      <c r="R5" s="37"/>
      <c r="S5" s="37"/>
      <c r="T5" s="37"/>
      <c r="U5" s="37"/>
      <c r="V5" s="37"/>
      <c r="W5" s="37"/>
      <c r="X5" s="37"/>
      <c r="AA5" s="37"/>
      <c r="AB5" s="37"/>
      <c r="AC5" s="37"/>
      <c r="AD5" s="37"/>
      <c r="AE5" s="37"/>
      <c r="AF5" s="37"/>
      <c r="AG5" s="37"/>
      <c r="AH5" s="37"/>
      <c r="AI5" s="37"/>
      <c r="AL5" s="37"/>
      <c r="AM5" s="37"/>
      <c r="AN5" s="37"/>
      <c r="AO5" s="37"/>
      <c r="AP5" s="37"/>
      <c r="AQ5" s="37"/>
      <c r="AR5" s="37"/>
      <c r="AS5" s="37"/>
      <c r="AT5" s="37"/>
      <c r="AW5" s="37"/>
      <c r="AX5" s="37"/>
      <c r="AY5" s="37"/>
      <c r="AZ5" s="37"/>
      <c r="BA5" s="37"/>
      <c r="BB5" s="37"/>
      <c r="BC5" s="37"/>
      <c r="BD5" s="37"/>
      <c r="BE5" s="37"/>
    </row>
    <row r="6" spans="1:64" s="34" customFormat="1" ht="20.25" customHeight="1" x14ac:dyDescent="0.2">
      <c r="A6" s="38"/>
      <c r="B6" s="38"/>
      <c r="C6" s="37"/>
      <c r="D6" s="37"/>
      <c r="E6" s="37"/>
      <c r="F6" s="37"/>
      <c r="G6" s="37"/>
      <c r="H6" s="37"/>
      <c r="I6" s="37"/>
      <c r="J6" s="37"/>
      <c r="K6" s="37"/>
      <c r="L6" s="37"/>
      <c r="M6" s="37"/>
      <c r="P6" s="37"/>
      <c r="Q6" s="37"/>
      <c r="R6" s="37"/>
      <c r="S6" s="37"/>
      <c r="T6" s="37"/>
      <c r="U6" s="37"/>
      <c r="V6" s="37"/>
      <c r="W6" s="37"/>
      <c r="X6" s="37"/>
      <c r="AA6" s="37"/>
      <c r="AB6" s="37"/>
      <c r="AC6" s="37"/>
      <c r="AD6" s="37"/>
      <c r="AE6" s="37"/>
      <c r="AF6" s="37"/>
      <c r="AG6" s="37"/>
      <c r="AH6" s="37"/>
      <c r="AI6" s="37"/>
      <c r="AL6" s="37"/>
      <c r="AM6" s="37"/>
      <c r="AN6" s="37"/>
      <c r="AO6" s="37"/>
      <c r="AP6" s="37"/>
      <c r="AQ6" s="37"/>
      <c r="AR6" s="37"/>
      <c r="AS6" s="37"/>
      <c r="AT6" s="37"/>
      <c r="AW6" s="37"/>
      <c r="AX6" s="37"/>
      <c r="AY6" s="37"/>
      <c r="AZ6" s="37"/>
      <c r="BA6" s="37"/>
      <c r="BB6" s="37"/>
      <c r="BC6" s="37"/>
      <c r="BD6" s="37"/>
      <c r="BE6" s="37"/>
      <c r="BH6" s="35"/>
      <c r="BI6" s="35"/>
      <c r="BJ6" s="35"/>
      <c r="BK6" s="35"/>
      <c r="BL6" s="80"/>
    </row>
    <row r="7" spans="1:64" ht="15" customHeight="1" x14ac:dyDescent="0.2">
      <c r="A7" s="3"/>
      <c r="B7" s="4"/>
      <c r="C7" s="5"/>
      <c r="D7" s="5"/>
      <c r="E7" s="101" t="s">
        <v>51</v>
      </c>
      <c r="F7" s="101"/>
      <c r="G7" s="101"/>
      <c r="H7" s="101"/>
      <c r="I7" s="101"/>
      <c r="J7" s="101"/>
      <c r="K7" s="101"/>
      <c r="L7" s="101"/>
      <c r="M7" s="101"/>
      <c r="N7" s="101"/>
      <c r="O7" s="101"/>
      <c r="P7" s="109" t="s">
        <v>61</v>
      </c>
      <c r="Q7" s="109"/>
      <c r="R7" s="109"/>
      <c r="S7" s="109"/>
      <c r="T7" s="109"/>
      <c r="U7" s="109"/>
      <c r="V7" s="109"/>
      <c r="W7" s="109"/>
      <c r="X7" s="109"/>
      <c r="Y7" s="109"/>
      <c r="Z7" s="109"/>
      <c r="AA7" s="113" t="s">
        <v>72</v>
      </c>
      <c r="AB7" s="113"/>
      <c r="AC7" s="113"/>
      <c r="AD7" s="113"/>
      <c r="AE7" s="113"/>
      <c r="AF7" s="113"/>
      <c r="AG7" s="113"/>
      <c r="AH7" s="113"/>
      <c r="AI7" s="113"/>
      <c r="AJ7" s="113"/>
      <c r="AK7" s="113"/>
      <c r="AL7" s="117" t="s">
        <v>80</v>
      </c>
      <c r="AM7" s="117"/>
      <c r="AN7" s="117"/>
      <c r="AO7" s="117"/>
      <c r="AP7" s="117"/>
      <c r="AQ7" s="117"/>
      <c r="AR7" s="117"/>
      <c r="AS7" s="117"/>
      <c r="AT7" s="117"/>
      <c r="AU7" s="117"/>
      <c r="AV7" s="117"/>
      <c r="AW7" s="105" t="s">
        <v>76</v>
      </c>
      <c r="AX7" s="105"/>
      <c r="AY7" s="105"/>
      <c r="AZ7" s="105"/>
      <c r="BA7" s="105"/>
      <c r="BB7" s="105"/>
      <c r="BC7" s="105"/>
      <c r="BD7" s="105"/>
      <c r="BE7" s="105"/>
      <c r="BF7" s="105"/>
      <c r="BG7" s="105"/>
    </row>
    <row r="8" spans="1:64" ht="60.75" customHeight="1" x14ac:dyDescent="0.2">
      <c r="A8" s="6" t="s">
        <v>3</v>
      </c>
      <c r="B8" s="6" t="s">
        <v>4</v>
      </c>
      <c r="C8" s="6" t="s">
        <v>5</v>
      </c>
      <c r="D8" s="46" t="s">
        <v>17</v>
      </c>
      <c r="E8" s="39" t="s">
        <v>6</v>
      </c>
      <c r="F8" s="39" t="s">
        <v>7</v>
      </c>
      <c r="G8" s="40" t="s">
        <v>8</v>
      </c>
      <c r="H8" s="41" t="s">
        <v>9</v>
      </c>
      <c r="I8" s="41" t="s">
        <v>10</v>
      </c>
      <c r="J8" s="41" t="s">
        <v>11</v>
      </c>
      <c r="K8" s="41" t="s">
        <v>12</v>
      </c>
      <c r="L8" s="41" t="s">
        <v>13</v>
      </c>
      <c r="M8" s="42" t="s">
        <v>14</v>
      </c>
      <c r="N8" s="42" t="s">
        <v>15</v>
      </c>
      <c r="O8" s="43" t="s">
        <v>16</v>
      </c>
      <c r="P8" s="50" t="s">
        <v>6</v>
      </c>
      <c r="Q8" s="50" t="s">
        <v>7</v>
      </c>
      <c r="R8" s="51" t="s">
        <v>8</v>
      </c>
      <c r="S8" s="52" t="s">
        <v>9</v>
      </c>
      <c r="T8" s="52" t="s">
        <v>10</v>
      </c>
      <c r="U8" s="52" t="s">
        <v>11</v>
      </c>
      <c r="V8" s="52" t="s">
        <v>12</v>
      </c>
      <c r="W8" s="52" t="s">
        <v>13</v>
      </c>
      <c r="X8" s="53" t="s">
        <v>14</v>
      </c>
      <c r="Y8" s="53" t="s">
        <v>15</v>
      </c>
      <c r="Z8" s="54" t="s">
        <v>16</v>
      </c>
      <c r="AA8" s="57" t="s">
        <v>6</v>
      </c>
      <c r="AB8" s="57" t="s">
        <v>7</v>
      </c>
      <c r="AC8" s="58" t="s">
        <v>8</v>
      </c>
      <c r="AD8" s="59" t="s">
        <v>9</v>
      </c>
      <c r="AE8" s="59" t="s">
        <v>10</v>
      </c>
      <c r="AF8" s="59" t="s">
        <v>11</v>
      </c>
      <c r="AG8" s="59" t="s">
        <v>12</v>
      </c>
      <c r="AH8" s="59" t="s">
        <v>13</v>
      </c>
      <c r="AI8" s="60" t="s">
        <v>14</v>
      </c>
      <c r="AJ8" s="60" t="s">
        <v>15</v>
      </c>
      <c r="AK8" s="61" t="s">
        <v>16</v>
      </c>
      <c r="AL8" s="64" t="s">
        <v>6</v>
      </c>
      <c r="AM8" s="64" t="s">
        <v>7</v>
      </c>
      <c r="AN8" s="65" t="s">
        <v>8</v>
      </c>
      <c r="AO8" s="66" t="s">
        <v>9</v>
      </c>
      <c r="AP8" s="66" t="s">
        <v>10</v>
      </c>
      <c r="AQ8" s="66" t="s">
        <v>11</v>
      </c>
      <c r="AR8" s="66" t="s">
        <v>12</v>
      </c>
      <c r="AS8" s="66" t="s">
        <v>13</v>
      </c>
      <c r="AT8" s="67" t="s">
        <v>14</v>
      </c>
      <c r="AU8" s="67" t="s">
        <v>15</v>
      </c>
      <c r="AV8" s="68" t="s">
        <v>16</v>
      </c>
      <c r="AW8" s="86" t="s">
        <v>6</v>
      </c>
      <c r="AX8" s="86" t="s">
        <v>7</v>
      </c>
      <c r="AY8" s="87" t="s">
        <v>8</v>
      </c>
      <c r="AZ8" s="88" t="s">
        <v>9</v>
      </c>
      <c r="BA8" s="88" t="s">
        <v>10</v>
      </c>
      <c r="BB8" s="88" t="s">
        <v>11</v>
      </c>
      <c r="BC8" s="88" t="s">
        <v>12</v>
      </c>
      <c r="BD8" s="88" t="s">
        <v>13</v>
      </c>
      <c r="BE8" s="89" t="s">
        <v>14</v>
      </c>
      <c r="BF8" s="89" t="s">
        <v>15</v>
      </c>
      <c r="BG8" s="90" t="s">
        <v>16</v>
      </c>
      <c r="BH8" s="77" t="s">
        <v>88</v>
      </c>
      <c r="BI8" s="77" t="s">
        <v>85</v>
      </c>
      <c r="BJ8" s="77" t="s">
        <v>86</v>
      </c>
      <c r="BK8" s="76" t="s">
        <v>87</v>
      </c>
    </row>
    <row r="9" spans="1:64" ht="134.25" customHeight="1" x14ac:dyDescent="0.2">
      <c r="A9" s="7">
        <v>1</v>
      </c>
      <c r="B9" s="8" t="s">
        <v>18</v>
      </c>
      <c r="C9" s="7" t="s">
        <v>48</v>
      </c>
      <c r="D9" s="12"/>
      <c r="E9" s="8" t="s">
        <v>52</v>
      </c>
      <c r="F9" s="8" t="s">
        <v>19</v>
      </c>
      <c r="G9" s="8">
        <v>44</v>
      </c>
      <c r="H9" s="7" t="s">
        <v>53</v>
      </c>
      <c r="I9" s="10">
        <v>0</v>
      </c>
      <c r="J9" s="11"/>
      <c r="K9" s="10">
        <f>+I9*J9</f>
        <v>0</v>
      </c>
      <c r="L9" s="10">
        <f>+I9+K9</f>
        <v>0</v>
      </c>
      <c r="M9" s="10">
        <f t="shared" ref="M9:M21" si="0">+L9*G9</f>
        <v>0</v>
      </c>
      <c r="N9" s="9"/>
      <c r="O9" s="9"/>
      <c r="P9" s="8"/>
      <c r="Q9" s="8" t="s">
        <v>19</v>
      </c>
      <c r="R9" s="8">
        <v>44</v>
      </c>
      <c r="S9" s="71"/>
      <c r="T9" s="73">
        <v>0</v>
      </c>
      <c r="U9" s="74"/>
      <c r="V9" s="10">
        <f>+T9*U9</f>
        <v>0</v>
      </c>
      <c r="W9" s="10">
        <f>+T9+V9</f>
        <v>0</v>
      </c>
      <c r="X9" s="10">
        <f>+W9*R9</f>
        <v>0</v>
      </c>
      <c r="Y9" s="71"/>
      <c r="Z9" s="71"/>
      <c r="AA9" s="8" t="s">
        <v>71</v>
      </c>
      <c r="AB9" s="8" t="s">
        <v>19</v>
      </c>
      <c r="AC9" s="8">
        <v>44</v>
      </c>
      <c r="AD9" s="7" t="s">
        <v>48</v>
      </c>
      <c r="AE9" s="10">
        <v>395000</v>
      </c>
      <c r="AF9" s="11">
        <v>0.19</v>
      </c>
      <c r="AG9" s="10">
        <f>+AE9*AF9</f>
        <v>75050</v>
      </c>
      <c r="AH9" s="10">
        <f>+AE9+AG9</f>
        <v>470050</v>
      </c>
      <c r="AI9" s="10">
        <f>+AH9*AC9</f>
        <v>20682200</v>
      </c>
      <c r="AJ9" s="9" t="s">
        <v>74</v>
      </c>
      <c r="AK9" s="9" t="s">
        <v>75</v>
      </c>
      <c r="AL9" s="8" t="s">
        <v>81</v>
      </c>
      <c r="AM9" s="8" t="s">
        <v>19</v>
      </c>
      <c r="AN9" s="8">
        <v>44</v>
      </c>
      <c r="AO9" s="8"/>
      <c r="AP9" s="10"/>
      <c r="AQ9" s="11"/>
      <c r="AR9" s="10"/>
      <c r="AS9" s="10"/>
      <c r="AT9" s="10"/>
      <c r="AU9" s="9"/>
      <c r="AV9" s="9"/>
      <c r="AW9" s="8"/>
      <c r="AX9" s="8" t="s">
        <v>19</v>
      </c>
      <c r="AY9" s="8">
        <v>44</v>
      </c>
      <c r="AZ9" s="9"/>
      <c r="BA9" s="10">
        <v>0</v>
      </c>
      <c r="BB9" s="11"/>
      <c r="BC9" s="10">
        <f>+BA9*BB9</f>
        <v>0</v>
      </c>
      <c r="BD9" s="10">
        <f>+BA9+BC9</f>
        <v>0</v>
      </c>
      <c r="BE9" s="10">
        <f>+BD9*AY9</f>
        <v>0</v>
      </c>
      <c r="BF9" s="9"/>
      <c r="BG9" s="9"/>
      <c r="BH9" s="84" cm="1">
        <f t="array" ref="BH9">MIN(_xlfn._xlws.FILTER(CHOOSE({1,2,3,4,5},M9,X9,AI9,AT9,BE9),CHOOSE({1,2,3,4,5},M9,X9,AI9,AT9,BE9)&gt;0))</f>
        <v>20682200</v>
      </c>
      <c r="BI9" s="83">
        <v>21863248</v>
      </c>
      <c r="BJ9" s="78">
        <f>+BI9-BH9</f>
        <v>1181048</v>
      </c>
      <c r="BK9" s="79" t="str">
        <f t="shared" ref="BK9:BK21" si="1">IF(BH9=M9,$E$7,IF(BH9=X9,$P$7,IF(BH9=AI9,$AA$7,IF(BH9=AT9,$AL$7,IF(BH9=BE9,$AW$7,0)))))</f>
        <v xml:space="preserve">METALES Y CONCEPTOS </v>
      </c>
    </row>
    <row r="10" spans="1:64" ht="131.25" customHeight="1" x14ac:dyDescent="0.2">
      <c r="A10" s="7">
        <v>2</v>
      </c>
      <c r="B10" s="8" t="s">
        <v>20</v>
      </c>
      <c r="C10" s="8" t="s">
        <v>21</v>
      </c>
      <c r="D10" s="12"/>
      <c r="E10" s="8" t="s">
        <v>52</v>
      </c>
      <c r="F10" s="8" t="s">
        <v>19</v>
      </c>
      <c r="G10" s="8">
        <v>1</v>
      </c>
      <c r="H10" s="8" t="s">
        <v>54</v>
      </c>
      <c r="I10" s="10">
        <v>562300</v>
      </c>
      <c r="J10" s="11">
        <v>0.19</v>
      </c>
      <c r="K10" s="10">
        <f t="shared" ref="K10:K21" si="2">+I10*J10</f>
        <v>106837</v>
      </c>
      <c r="L10" s="10">
        <f t="shared" ref="L10:L21" si="3">+I10+K10</f>
        <v>669137</v>
      </c>
      <c r="M10" s="10">
        <f t="shared" si="0"/>
        <v>669137</v>
      </c>
      <c r="N10" s="9" t="s">
        <v>59</v>
      </c>
      <c r="O10" s="9" t="s">
        <v>60</v>
      </c>
      <c r="P10" s="8"/>
      <c r="Q10" s="8" t="s">
        <v>19</v>
      </c>
      <c r="R10" s="8">
        <v>1</v>
      </c>
      <c r="S10" s="71"/>
      <c r="T10" s="73">
        <v>0</v>
      </c>
      <c r="U10" s="74"/>
      <c r="V10" s="10">
        <f t="shared" ref="V10:V21" si="4">+T10*U10</f>
        <v>0</v>
      </c>
      <c r="W10" s="10">
        <f t="shared" ref="W10:W21" si="5">+T10+V10</f>
        <v>0</v>
      </c>
      <c r="X10" s="10">
        <f t="shared" ref="X10:X21" si="6">+W10*R10</f>
        <v>0</v>
      </c>
      <c r="Y10" s="71"/>
      <c r="Z10" s="71"/>
      <c r="AA10" s="8" t="s">
        <v>71</v>
      </c>
      <c r="AB10" s="8" t="s">
        <v>19</v>
      </c>
      <c r="AC10" s="8">
        <v>1</v>
      </c>
      <c r="AD10" s="8" t="s">
        <v>21</v>
      </c>
      <c r="AE10" s="10">
        <v>740000</v>
      </c>
      <c r="AF10" s="11">
        <v>0.19</v>
      </c>
      <c r="AG10" s="10">
        <f t="shared" ref="AG10:AG21" si="7">+AE10*AF10</f>
        <v>140600</v>
      </c>
      <c r="AH10" s="10">
        <f t="shared" ref="AH10:AH21" si="8">+AE10+AG10</f>
        <v>880600</v>
      </c>
      <c r="AI10" s="10">
        <f t="shared" ref="AI10:AI21" si="9">+AH10*AC10</f>
        <v>880600</v>
      </c>
      <c r="AJ10" s="9" t="s">
        <v>74</v>
      </c>
      <c r="AK10" s="9" t="s">
        <v>75</v>
      </c>
      <c r="AL10" s="8" t="s">
        <v>81</v>
      </c>
      <c r="AM10" s="8" t="s">
        <v>19</v>
      </c>
      <c r="AN10" s="8">
        <v>1</v>
      </c>
      <c r="AO10" s="8"/>
      <c r="AP10" s="10"/>
      <c r="AQ10" s="11"/>
      <c r="AR10" s="10"/>
      <c r="AS10" s="10"/>
      <c r="AT10" s="10"/>
      <c r="AU10" s="9"/>
      <c r="AV10" s="9"/>
      <c r="AW10" s="8"/>
      <c r="AX10" s="8" t="s">
        <v>19</v>
      </c>
      <c r="AY10" s="8">
        <v>1</v>
      </c>
      <c r="AZ10" s="9"/>
      <c r="BA10" s="10">
        <v>0</v>
      </c>
      <c r="BB10" s="11"/>
      <c r="BC10" s="10">
        <f t="shared" ref="BC10:BC21" si="10">+BA10*BB10</f>
        <v>0</v>
      </c>
      <c r="BD10" s="10">
        <f t="shared" ref="BD10:BD21" si="11">+BA10+BC10</f>
        <v>0</v>
      </c>
      <c r="BE10" s="10">
        <f t="shared" ref="BE10:BE21" si="12">+BD10*AY10</f>
        <v>0</v>
      </c>
      <c r="BF10" s="9"/>
      <c r="BG10" s="9"/>
      <c r="BH10" s="84" cm="1">
        <f t="array" ref="BH10">MIN(_xlfn._xlws.FILTER(CHOOSE({1,2,3,4,5},M10,X10,AI10,AT10,BE10),CHOOSE({1,2,3,4,5},M10,X10,AI10,AT10,BE10)&gt;0))</f>
        <v>669137</v>
      </c>
      <c r="BI10" s="83">
        <v>933657</v>
      </c>
      <c r="BJ10" s="78">
        <f t="shared" ref="BJ10:BJ21" si="13">+BI10-BH10</f>
        <v>264520</v>
      </c>
      <c r="BK10" s="79" t="str">
        <f t="shared" si="1"/>
        <v xml:space="preserve">SOLINOFF SAS </v>
      </c>
    </row>
    <row r="11" spans="1:64" ht="120.75" customHeight="1" x14ac:dyDescent="0.2">
      <c r="A11" s="13">
        <v>3</v>
      </c>
      <c r="B11" s="8" t="s">
        <v>22</v>
      </c>
      <c r="C11" s="8" t="s">
        <v>23</v>
      </c>
      <c r="D11" s="12"/>
      <c r="E11" s="8" t="s">
        <v>52</v>
      </c>
      <c r="F11" s="8" t="s">
        <v>19</v>
      </c>
      <c r="G11" s="8">
        <v>20</v>
      </c>
      <c r="H11" s="8" t="s">
        <v>23</v>
      </c>
      <c r="I11" s="10">
        <v>0</v>
      </c>
      <c r="J11" s="14"/>
      <c r="K11" s="10">
        <f t="shared" si="2"/>
        <v>0</v>
      </c>
      <c r="L11" s="10">
        <f t="shared" si="3"/>
        <v>0</v>
      </c>
      <c r="M11" s="10">
        <f t="shared" si="0"/>
        <v>0</v>
      </c>
      <c r="N11" s="9"/>
      <c r="O11" s="9"/>
      <c r="P11" s="8"/>
      <c r="Q11" s="8" t="s">
        <v>19</v>
      </c>
      <c r="R11" s="8">
        <v>20</v>
      </c>
      <c r="S11" s="71"/>
      <c r="T11" s="73">
        <v>0</v>
      </c>
      <c r="U11" s="74"/>
      <c r="V11" s="10">
        <f t="shared" si="4"/>
        <v>0</v>
      </c>
      <c r="W11" s="10">
        <f t="shared" si="5"/>
        <v>0</v>
      </c>
      <c r="X11" s="10">
        <f t="shared" si="6"/>
        <v>0</v>
      </c>
      <c r="Y11" s="71"/>
      <c r="Z11" s="71"/>
      <c r="AA11" s="8" t="s">
        <v>71</v>
      </c>
      <c r="AB11" s="8" t="s">
        <v>19</v>
      </c>
      <c r="AC11" s="8">
        <v>20</v>
      </c>
      <c r="AD11" s="8" t="s">
        <v>23</v>
      </c>
      <c r="AE11" s="10">
        <v>330000</v>
      </c>
      <c r="AF11" s="11">
        <v>0.19</v>
      </c>
      <c r="AG11" s="10">
        <f t="shared" si="7"/>
        <v>62700</v>
      </c>
      <c r="AH11" s="10">
        <f t="shared" si="8"/>
        <v>392700</v>
      </c>
      <c r="AI11" s="10">
        <f t="shared" si="9"/>
        <v>7854000</v>
      </c>
      <c r="AJ11" s="9" t="s">
        <v>74</v>
      </c>
      <c r="AK11" s="9" t="s">
        <v>75</v>
      </c>
      <c r="AL11" s="8" t="s">
        <v>81</v>
      </c>
      <c r="AM11" s="8" t="s">
        <v>19</v>
      </c>
      <c r="AN11" s="8">
        <v>20</v>
      </c>
      <c r="AO11" s="8" t="s">
        <v>23</v>
      </c>
      <c r="AP11" s="10">
        <v>338000</v>
      </c>
      <c r="AQ11" s="11">
        <v>0.19</v>
      </c>
      <c r="AR11" s="10">
        <f t="shared" ref="AR11:AR21" si="14">+AP11*AQ11</f>
        <v>64220</v>
      </c>
      <c r="AS11" s="10">
        <f t="shared" ref="AS11:AS21" si="15">+AP11+AR11</f>
        <v>402220</v>
      </c>
      <c r="AT11" s="10">
        <f t="shared" ref="AT11:AT21" si="16">+AS11*AN11</f>
        <v>8044400</v>
      </c>
      <c r="AU11" s="9" t="s">
        <v>78</v>
      </c>
      <c r="AV11" s="9" t="s">
        <v>79</v>
      </c>
      <c r="AW11" s="8"/>
      <c r="AX11" s="8" t="s">
        <v>19</v>
      </c>
      <c r="AY11" s="8">
        <v>20</v>
      </c>
      <c r="AZ11" s="9"/>
      <c r="BA11" s="10">
        <v>0</v>
      </c>
      <c r="BB11" s="14"/>
      <c r="BC11" s="10">
        <f t="shared" si="10"/>
        <v>0</v>
      </c>
      <c r="BD11" s="10">
        <f t="shared" si="11"/>
        <v>0</v>
      </c>
      <c r="BE11" s="10">
        <f t="shared" si="12"/>
        <v>0</v>
      </c>
      <c r="BF11" s="9"/>
      <c r="BG11" s="9"/>
      <c r="BH11" s="84" cm="1">
        <f t="array" ref="BH11">MIN(_xlfn._xlws.FILTER(CHOOSE({1,2,3,4,5},M11,X11,AI11,AT11,BE11),CHOOSE({1,2,3,4,5},M11,X11,AI11,AT11,BE11)&gt;0))</f>
        <v>7854000</v>
      </c>
      <c r="BI11" s="83">
        <v>9380000</v>
      </c>
      <c r="BJ11" s="78">
        <f t="shared" si="13"/>
        <v>1526000</v>
      </c>
      <c r="BK11" s="79" t="str">
        <f t="shared" si="1"/>
        <v xml:space="preserve">METALES Y CONCEPTOS </v>
      </c>
    </row>
    <row r="12" spans="1:64" ht="139.5" customHeight="1" x14ac:dyDescent="0.2">
      <c r="A12" s="13">
        <v>4</v>
      </c>
      <c r="B12" s="8" t="s">
        <v>22</v>
      </c>
      <c r="C12" s="8" t="s">
        <v>47</v>
      </c>
      <c r="D12" s="12"/>
      <c r="E12" s="8" t="s">
        <v>52</v>
      </c>
      <c r="F12" s="8" t="s">
        <v>19</v>
      </c>
      <c r="G12" s="8">
        <v>11</v>
      </c>
      <c r="H12" s="8" t="s">
        <v>47</v>
      </c>
      <c r="I12" s="10">
        <v>0</v>
      </c>
      <c r="J12" s="14"/>
      <c r="K12" s="10">
        <f t="shared" si="2"/>
        <v>0</v>
      </c>
      <c r="L12" s="10">
        <f t="shared" si="3"/>
        <v>0</v>
      </c>
      <c r="M12" s="10">
        <f t="shared" si="0"/>
        <v>0</v>
      </c>
      <c r="N12" s="9"/>
      <c r="O12" s="9"/>
      <c r="P12" s="8"/>
      <c r="Q12" s="8" t="s">
        <v>19</v>
      </c>
      <c r="R12" s="8">
        <v>11</v>
      </c>
      <c r="S12" s="71"/>
      <c r="T12" s="73">
        <v>0</v>
      </c>
      <c r="U12" s="74"/>
      <c r="V12" s="10">
        <f t="shared" si="4"/>
        <v>0</v>
      </c>
      <c r="W12" s="10">
        <f t="shared" si="5"/>
        <v>0</v>
      </c>
      <c r="X12" s="10">
        <f t="shared" si="6"/>
        <v>0</v>
      </c>
      <c r="Y12" s="71"/>
      <c r="Z12" s="71"/>
      <c r="AA12" s="8" t="s">
        <v>71</v>
      </c>
      <c r="AB12" s="8" t="s">
        <v>19</v>
      </c>
      <c r="AC12" s="8">
        <v>11</v>
      </c>
      <c r="AD12" s="8" t="s">
        <v>47</v>
      </c>
      <c r="AE12" s="10">
        <v>320000</v>
      </c>
      <c r="AF12" s="11">
        <v>0.19</v>
      </c>
      <c r="AG12" s="10">
        <f t="shared" si="7"/>
        <v>60800</v>
      </c>
      <c r="AH12" s="10">
        <f t="shared" si="8"/>
        <v>380800</v>
      </c>
      <c r="AI12" s="10">
        <f t="shared" si="9"/>
        <v>4188800</v>
      </c>
      <c r="AJ12" s="9" t="s">
        <v>74</v>
      </c>
      <c r="AK12" s="9" t="s">
        <v>75</v>
      </c>
      <c r="AL12" s="8" t="s">
        <v>81</v>
      </c>
      <c r="AM12" s="8" t="s">
        <v>19</v>
      </c>
      <c r="AN12" s="8">
        <v>11</v>
      </c>
      <c r="AO12" s="8" t="s">
        <v>47</v>
      </c>
      <c r="AP12" s="10">
        <v>228000</v>
      </c>
      <c r="AQ12" s="11">
        <v>0.19</v>
      </c>
      <c r="AR12" s="10">
        <f t="shared" si="14"/>
        <v>43320</v>
      </c>
      <c r="AS12" s="10">
        <f t="shared" si="15"/>
        <v>271320</v>
      </c>
      <c r="AT12" s="10">
        <f t="shared" si="16"/>
        <v>2984520</v>
      </c>
      <c r="AU12" s="9" t="s">
        <v>78</v>
      </c>
      <c r="AV12" s="9" t="s">
        <v>79</v>
      </c>
      <c r="AW12" s="8"/>
      <c r="AX12" s="8" t="s">
        <v>19</v>
      </c>
      <c r="AY12" s="8">
        <v>11</v>
      </c>
      <c r="AZ12" s="9"/>
      <c r="BA12" s="10">
        <v>0</v>
      </c>
      <c r="BB12" s="14"/>
      <c r="BC12" s="10">
        <f t="shared" si="10"/>
        <v>0</v>
      </c>
      <c r="BD12" s="10">
        <f t="shared" si="11"/>
        <v>0</v>
      </c>
      <c r="BE12" s="10">
        <f t="shared" si="12"/>
        <v>0</v>
      </c>
      <c r="BF12" s="9"/>
      <c r="BG12" s="9"/>
      <c r="BH12" s="84" cm="1">
        <f t="array" ref="BH12">MIN(_xlfn._xlws.FILTER(CHOOSE({1,2,3,4,5},M12,X12,AI12,AT12,BE12),CHOOSE({1,2,3,4,5},M12,X12,AI12,AT12,BE12)&gt;0))</f>
        <v>2984520</v>
      </c>
      <c r="BI12" s="83">
        <v>5160078</v>
      </c>
      <c r="BJ12" s="78">
        <f t="shared" si="13"/>
        <v>2175558</v>
      </c>
      <c r="BK12" s="79" t="str">
        <f t="shared" si="1"/>
        <v xml:space="preserve">BASA DISEÑO SAS </v>
      </c>
    </row>
    <row r="13" spans="1:64" ht="140.25" customHeight="1" x14ac:dyDescent="0.2">
      <c r="A13" s="13">
        <v>5</v>
      </c>
      <c r="B13" s="8" t="s">
        <v>24</v>
      </c>
      <c r="C13" s="8" t="s">
        <v>25</v>
      </c>
      <c r="D13" s="12"/>
      <c r="E13" s="8" t="s">
        <v>52</v>
      </c>
      <c r="F13" s="8" t="s">
        <v>19</v>
      </c>
      <c r="G13" s="8">
        <v>20</v>
      </c>
      <c r="H13" s="8" t="s">
        <v>55</v>
      </c>
      <c r="I13" s="10">
        <v>2389000</v>
      </c>
      <c r="J13" s="14">
        <v>0.19</v>
      </c>
      <c r="K13" s="10">
        <f t="shared" si="2"/>
        <v>453910</v>
      </c>
      <c r="L13" s="10">
        <f t="shared" si="3"/>
        <v>2842910</v>
      </c>
      <c r="M13" s="10">
        <f t="shared" si="0"/>
        <v>56858200</v>
      </c>
      <c r="N13" s="9" t="s">
        <v>59</v>
      </c>
      <c r="O13" s="9" t="s">
        <v>60</v>
      </c>
      <c r="P13" s="8"/>
      <c r="Q13" s="8" t="s">
        <v>19</v>
      </c>
      <c r="R13" s="8">
        <v>20</v>
      </c>
      <c r="S13" s="71"/>
      <c r="T13" s="73">
        <v>0</v>
      </c>
      <c r="U13" s="74"/>
      <c r="V13" s="10">
        <f t="shared" si="4"/>
        <v>0</v>
      </c>
      <c r="W13" s="10">
        <f t="shared" si="5"/>
        <v>0</v>
      </c>
      <c r="X13" s="10">
        <f t="shared" si="6"/>
        <v>0</v>
      </c>
      <c r="Y13" s="71"/>
      <c r="Z13" s="71"/>
      <c r="AA13" s="8" t="s">
        <v>71</v>
      </c>
      <c r="AB13" s="8" t="s">
        <v>19</v>
      </c>
      <c r="AC13" s="8">
        <v>20</v>
      </c>
      <c r="AD13" s="8" t="s">
        <v>25</v>
      </c>
      <c r="AE13" s="10">
        <v>1980000</v>
      </c>
      <c r="AF13" s="11">
        <v>0.19</v>
      </c>
      <c r="AG13" s="10">
        <f t="shared" si="7"/>
        <v>376200</v>
      </c>
      <c r="AH13" s="10">
        <f t="shared" si="8"/>
        <v>2356200</v>
      </c>
      <c r="AI13" s="10">
        <f t="shared" si="9"/>
        <v>47124000</v>
      </c>
      <c r="AJ13" s="9" t="s">
        <v>74</v>
      </c>
      <c r="AK13" s="9" t="s">
        <v>75</v>
      </c>
      <c r="AL13" s="8" t="s">
        <v>81</v>
      </c>
      <c r="AM13" s="8" t="s">
        <v>19</v>
      </c>
      <c r="AN13" s="8">
        <v>20</v>
      </c>
      <c r="AO13" s="8" t="s">
        <v>25</v>
      </c>
      <c r="AP13" s="10">
        <v>2539000</v>
      </c>
      <c r="AQ13" s="11">
        <v>0.19</v>
      </c>
      <c r="AR13" s="10">
        <f t="shared" si="14"/>
        <v>482410</v>
      </c>
      <c r="AS13" s="10">
        <f t="shared" si="15"/>
        <v>3021410</v>
      </c>
      <c r="AT13" s="10">
        <f t="shared" si="16"/>
        <v>60428200</v>
      </c>
      <c r="AU13" s="9" t="s">
        <v>84</v>
      </c>
      <c r="AV13" s="9" t="s">
        <v>83</v>
      </c>
      <c r="AW13" s="8"/>
      <c r="AX13" s="8" t="s">
        <v>19</v>
      </c>
      <c r="AY13" s="8">
        <v>20</v>
      </c>
      <c r="AZ13" s="71" t="s">
        <v>77</v>
      </c>
      <c r="BA13" s="73">
        <v>2470000</v>
      </c>
      <c r="BB13" s="74">
        <v>0.19</v>
      </c>
      <c r="BC13" s="73">
        <f>+BA13*BB13</f>
        <v>469300</v>
      </c>
      <c r="BD13" s="73">
        <f t="shared" si="11"/>
        <v>2939300</v>
      </c>
      <c r="BE13" s="73">
        <f t="shared" si="12"/>
        <v>58786000</v>
      </c>
      <c r="BF13" s="71" t="s">
        <v>78</v>
      </c>
      <c r="BG13" s="71" t="s">
        <v>79</v>
      </c>
      <c r="BH13" s="84" cm="1">
        <f t="array" ref="BH13">MIN(_xlfn._xlws.FILTER(CHOOSE({1,2,3,4,5},M13,X13,AI13,AT13,BE13),CHOOSE({1,2,3,4,5},M13,X13,AI13,AT13,BE13)&gt;0))</f>
        <v>47124000</v>
      </c>
      <c r="BI13" s="83">
        <v>64141000</v>
      </c>
      <c r="BJ13" s="78">
        <f t="shared" si="13"/>
        <v>17017000</v>
      </c>
      <c r="BK13" s="79" t="str">
        <f t="shared" si="1"/>
        <v xml:space="preserve">METALES Y CONCEPTOS </v>
      </c>
    </row>
    <row r="14" spans="1:64" ht="138" customHeight="1" x14ac:dyDescent="0.2">
      <c r="A14" s="13">
        <v>6</v>
      </c>
      <c r="B14" s="15" t="s">
        <v>26</v>
      </c>
      <c r="C14" s="15" t="s">
        <v>27</v>
      </c>
      <c r="D14" s="12"/>
      <c r="E14" s="8" t="s">
        <v>52</v>
      </c>
      <c r="F14" s="8" t="s">
        <v>19</v>
      </c>
      <c r="G14" s="15">
        <v>1</v>
      </c>
      <c r="H14" s="15" t="s">
        <v>27</v>
      </c>
      <c r="I14" s="10">
        <v>1184100</v>
      </c>
      <c r="J14" s="14">
        <v>0.19</v>
      </c>
      <c r="K14" s="10">
        <f t="shared" si="2"/>
        <v>224979</v>
      </c>
      <c r="L14" s="10">
        <f t="shared" si="3"/>
        <v>1409079</v>
      </c>
      <c r="M14" s="10">
        <f t="shared" si="0"/>
        <v>1409079</v>
      </c>
      <c r="N14" s="9" t="s">
        <v>59</v>
      </c>
      <c r="O14" s="9" t="s">
        <v>60</v>
      </c>
      <c r="P14" s="8" t="s">
        <v>67</v>
      </c>
      <c r="Q14" s="8" t="s">
        <v>19</v>
      </c>
      <c r="R14" s="15">
        <v>1</v>
      </c>
      <c r="S14" s="72" t="s">
        <v>62</v>
      </c>
      <c r="T14" s="73">
        <v>1605858</v>
      </c>
      <c r="U14" s="74">
        <v>0.19</v>
      </c>
      <c r="V14" s="10">
        <f t="shared" si="4"/>
        <v>305113.02</v>
      </c>
      <c r="W14" s="10">
        <f t="shared" si="5"/>
        <v>1910971.02</v>
      </c>
      <c r="X14" s="10">
        <f t="shared" si="6"/>
        <v>1910971.02</v>
      </c>
      <c r="Y14" s="71" t="s">
        <v>68</v>
      </c>
      <c r="Z14" s="71" t="s">
        <v>69</v>
      </c>
      <c r="AA14" s="8" t="s">
        <v>71</v>
      </c>
      <c r="AB14" s="8" t="s">
        <v>19</v>
      </c>
      <c r="AC14" s="15">
        <v>1</v>
      </c>
      <c r="AD14" s="15" t="s">
        <v>27</v>
      </c>
      <c r="AE14" s="10">
        <v>920000</v>
      </c>
      <c r="AF14" s="11">
        <v>0.19</v>
      </c>
      <c r="AG14" s="10">
        <f t="shared" si="7"/>
        <v>174800</v>
      </c>
      <c r="AH14" s="10">
        <f t="shared" si="8"/>
        <v>1094800</v>
      </c>
      <c r="AI14" s="10">
        <f t="shared" si="9"/>
        <v>1094800</v>
      </c>
      <c r="AJ14" s="9" t="s">
        <v>74</v>
      </c>
      <c r="AK14" s="9" t="s">
        <v>75</v>
      </c>
      <c r="AL14" s="8" t="s">
        <v>81</v>
      </c>
      <c r="AM14" s="8" t="s">
        <v>19</v>
      </c>
      <c r="AN14" s="15">
        <v>1</v>
      </c>
      <c r="AO14" s="15" t="s">
        <v>27</v>
      </c>
      <c r="AP14" s="10">
        <v>1315000</v>
      </c>
      <c r="AQ14" s="11">
        <v>0.19</v>
      </c>
      <c r="AR14" s="10">
        <f t="shared" si="14"/>
        <v>249850</v>
      </c>
      <c r="AS14" s="10">
        <f t="shared" si="15"/>
        <v>1564850</v>
      </c>
      <c r="AT14" s="10">
        <f t="shared" si="16"/>
        <v>1564850</v>
      </c>
      <c r="AU14" s="9" t="s">
        <v>82</v>
      </c>
      <c r="AV14" s="9" t="s">
        <v>83</v>
      </c>
      <c r="AW14" s="15"/>
      <c r="AX14" s="8" t="s">
        <v>19</v>
      </c>
      <c r="AY14" s="15">
        <v>1</v>
      </c>
      <c r="AZ14" s="16"/>
      <c r="BA14" s="10">
        <v>0</v>
      </c>
      <c r="BB14" s="14"/>
      <c r="BC14" s="10">
        <f t="shared" si="10"/>
        <v>0</v>
      </c>
      <c r="BD14" s="10">
        <f t="shared" si="11"/>
        <v>0</v>
      </c>
      <c r="BE14" s="10">
        <f t="shared" si="12"/>
        <v>0</v>
      </c>
      <c r="BF14" s="9"/>
      <c r="BG14" s="9"/>
      <c r="BH14" s="84" cm="1">
        <f t="array" ref="BH14">MIN(_xlfn._xlws.FILTER(CHOOSE({1,2,3,4,5},M14,X14,AI14,AT14,BE14),CHOOSE({1,2,3,4,5},M14,X14,AI14,AT14,BE14)&gt;0))</f>
        <v>1094800</v>
      </c>
      <c r="BI14" s="83">
        <v>2320500</v>
      </c>
      <c r="BJ14" s="78">
        <f t="shared" si="13"/>
        <v>1225700</v>
      </c>
      <c r="BK14" s="79" t="str">
        <f t="shared" si="1"/>
        <v xml:space="preserve">METALES Y CONCEPTOS </v>
      </c>
    </row>
    <row r="15" spans="1:64" ht="132" customHeight="1" x14ac:dyDescent="0.2">
      <c r="A15" s="7">
        <v>7</v>
      </c>
      <c r="B15" s="8" t="s">
        <v>28</v>
      </c>
      <c r="C15" s="8" t="s">
        <v>29</v>
      </c>
      <c r="D15" s="12"/>
      <c r="E15" s="8" t="s">
        <v>52</v>
      </c>
      <c r="F15" s="8" t="s">
        <v>19</v>
      </c>
      <c r="G15" s="15">
        <v>1</v>
      </c>
      <c r="H15" s="8" t="s">
        <v>29</v>
      </c>
      <c r="I15" s="10">
        <v>1600300</v>
      </c>
      <c r="J15" s="17">
        <v>0.19</v>
      </c>
      <c r="K15" s="10">
        <f t="shared" si="2"/>
        <v>304057</v>
      </c>
      <c r="L15" s="10">
        <f t="shared" si="3"/>
        <v>1904357</v>
      </c>
      <c r="M15" s="10">
        <f t="shared" si="0"/>
        <v>1904357</v>
      </c>
      <c r="N15" s="9" t="s">
        <v>59</v>
      </c>
      <c r="O15" s="9" t="s">
        <v>60</v>
      </c>
      <c r="P15" s="8" t="s">
        <v>67</v>
      </c>
      <c r="Q15" s="8" t="s">
        <v>19</v>
      </c>
      <c r="R15" s="15">
        <v>1</v>
      </c>
      <c r="S15" s="72" t="s">
        <v>63</v>
      </c>
      <c r="T15" s="73">
        <v>2050242</v>
      </c>
      <c r="U15" s="75">
        <v>0.19</v>
      </c>
      <c r="V15" s="10">
        <f t="shared" si="4"/>
        <v>389545.98</v>
      </c>
      <c r="W15" s="10">
        <f t="shared" si="5"/>
        <v>2439787.98</v>
      </c>
      <c r="X15" s="10">
        <f t="shared" si="6"/>
        <v>2439787.98</v>
      </c>
      <c r="Y15" s="71" t="s">
        <v>68</v>
      </c>
      <c r="Z15" s="71" t="s">
        <v>69</v>
      </c>
      <c r="AA15" s="8" t="s">
        <v>71</v>
      </c>
      <c r="AB15" s="8" t="s">
        <v>19</v>
      </c>
      <c r="AC15" s="15">
        <v>1</v>
      </c>
      <c r="AD15" s="8"/>
      <c r="AE15" s="10"/>
      <c r="AF15" s="11"/>
      <c r="AG15" s="10"/>
      <c r="AH15" s="10"/>
      <c r="AI15" s="10"/>
      <c r="AJ15" s="9"/>
      <c r="AK15" s="9"/>
      <c r="AL15" s="8" t="s">
        <v>81</v>
      </c>
      <c r="AM15" s="8" t="s">
        <v>19</v>
      </c>
      <c r="AN15" s="15">
        <v>1</v>
      </c>
      <c r="AO15" s="8" t="s">
        <v>29</v>
      </c>
      <c r="AP15" s="10">
        <v>1724000</v>
      </c>
      <c r="AQ15" s="11">
        <v>0.19</v>
      </c>
      <c r="AR15" s="10">
        <f t="shared" si="14"/>
        <v>327560</v>
      </c>
      <c r="AS15" s="10">
        <f t="shared" si="15"/>
        <v>2051560</v>
      </c>
      <c r="AT15" s="10">
        <f t="shared" si="16"/>
        <v>2051560</v>
      </c>
      <c r="AU15" s="9" t="s">
        <v>82</v>
      </c>
      <c r="AV15" s="9" t="s">
        <v>83</v>
      </c>
      <c r="AW15" s="15"/>
      <c r="AX15" s="8" t="s">
        <v>19</v>
      </c>
      <c r="AY15" s="15">
        <v>1</v>
      </c>
      <c r="AZ15" s="16"/>
      <c r="BA15" s="10">
        <v>0</v>
      </c>
      <c r="BB15" s="17"/>
      <c r="BC15" s="10">
        <f t="shared" si="10"/>
        <v>0</v>
      </c>
      <c r="BD15" s="10">
        <f t="shared" si="11"/>
        <v>0</v>
      </c>
      <c r="BE15" s="10">
        <f t="shared" si="12"/>
        <v>0</v>
      </c>
      <c r="BF15" s="9"/>
      <c r="BG15" s="9"/>
      <c r="BH15" s="84" cm="1">
        <f t="array" ref="BH15">MIN(_xlfn._xlws.FILTER(CHOOSE({1,2,3,4,5},M15,X15,AI15,AT15,BE15),CHOOSE({1,2,3,4,5},M15,X15,AI15,AT15,BE15)&gt;0))</f>
        <v>1904357</v>
      </c>
      <c r="BI15" s="83">
        <v>3562265</v>
      </c>
      <c r="BJ15" s="78">
        <f t="shared" si="13"/>
        <v>1657908</v>
      </c>
      <c r="BK15" s="79" t="str">
        <f t="shared" si="1"/>
        <v xml:space="preserve">SOLINOFF SAS </v>
      </c>
    </row>
    <row r="16" spans="1:64" ht="108" customHeight="1" x14ac:dyDescent="0.2">
      <c r="A16" s="7">
        <v>8</v>
      </c>
      <c r="B16" s="8" t="s">
        <v>30</v>
      </c>
      <c r="C16" s="8" t="s">
        <v>31</v>
      </c>
      <c r="D16" s="12"/>
      <c r="E16" s="8" t="s">
        <v>52</v>
      </c>
      <c r="F16" s="8" t="s">
        <v>19</v>
      </c>
      <c r="G16" s="15">
        <v>1</v>
      </c>
      <c r="H16" s="8" t="s">
        <v>31</v>
      </c>
      <c r="I16" s="10">
        <v>1600300</v>
      </c>
      <c r="J16" s="17">
        <v>0.19</v>
      </c>
      <c r="K16" s="10">
        <f t="shared" si="2"/>
        <v>304057</v>
      </c>
      <c r="L16" s="10">
        <f t="shared" si="3"/>
        <v>1904357</v>
      </c>
      <c r="M16" s="10">
        <f t="shared" si="0"/>
        <v>1904357</v>
      </c>
      <c r="N16" s="9" t="s">
        <v>59</v>
      </c>
      <c r="O16" s="9" t="s">
        <v>60</v>
      </c>
      <c r="P16" s="8" t="s">
        <v>67</v>
      </c>
      <c r="Q16" s="8" t="s">
        <v>19</v>
      </c>
      <c r="R16" s="15">
        <v>1</v>
      </c>
      <c r="S16" s="72" t="s">
        <v>64</v>
      </c>
      <c r="T16" s="73">
        <v>1898372</v>
      </c>
      <c r="U16" s="75">
        <v>0.19</v>
      </c>
      <c r="V16" s="10">
        <f t="shared" si="4"/>
        <v>360690.68</v>
      </c>
      <c r="W16" s="10">
        <f t="shared" si="5"/>
        <v>2259062.6800000002</v>
      </c>
      <c r="X16" s="10">
        <f t="shared" si="6"/>
        <v>2259062.6800000002</v>
      </c>
      <c r="Y16" s="71" t="s">
        <v>68</v>
      </c>
      <c r="Z16" s="71" t="s">
        <v>69</v>
      </c>
      <c r="AA16" s="8" t="s">
        <v>71</v>
      </c>
      <c r="AB16" s="8" t="s">
        <v>19</v>
      </c>
      <c r="AC16" s="15">
        <v>1</v>
      </c>
      <c r="AD16" s="8"/>
      <c r="AE16" s="10"/>
      <c r="AF16" s="11"/>
      <c r="AG16" s="10"/>
      <c r="AH16" s="10"/>
      <c r="AI16" s="10"/>
      <c r="AJ16" s="9"/>
      <c r="AK16" s="9"/>
      <c r="AL16" s="8" t="s">
        <v>81</v>
      </c>
      <c r="AM16" s="8" t="s">
        <v>19</v>
      </c>
      <c r="AN16" s="15">
        <v>1</v>
      </c>
      <c r="AO16" s="8" t="s">
        <v>31</v>
      </c>
      <c r="AP16" s="10">
        <v>1631000</v>
      </c>
      <c r="AQ16" s="11">
        <v>0.19</v>
      </c>
      <c r="AR16" s="10">
        <f t="shared" si="14"/>
        <v>309890</v>
      </c>
      <c r="AS16" s="10">
        <f t="shared" si="15"/>
        <v>1940890</v>
      </c>
      <c r="AT16" s="10">
        <f t="shared" si="16"/>
        <v>1940890</v>
      </c>
      <c r="AU16" s="9" t="s">
        <v>82</v>
      </c>
      <c r="AV16" s="9" t="s">
        <v>83</v>
      </c>
      <c r="AW16" s="15"/>
      <c r="AX16" s="8" t="s">
        <v>19</v>
      </c>
      <c r="AY16" s="15">
        <v>1</v>
      </c>
      <c r="AZ16" s="16"/>
      <c r="BA16" s="10">
        <v>0</v>
      </c>
      <c r="BB16" s="17"/>
      <c r="BC16" s="10">
        <f t="shared" si="10"/>
        <v>0</v>
      </c>
      <c r="BD16" s="10">
        <f t="shared" si="11"/>
        <v>0</v>
      </c>
      <c r="BE16" s="10">
        <f t="shared" si="12"/>
        <v>0</v>
      </c>
      <c r="BF16" s="9"/>
      <c r="BG16" s="9"/>
      <c r="BH16" s="84" cm="1">
        <f t="array" ref="BH16">MIN(_xlfn._xlws.FILTER(CHOOSE({1,2,3,4,5},M16,X16,AI16,AT16,BE16),CHOOSE({1,2,3,4,5},M16,X16,AI16,AT16,BE16)&gt;0))</f>
        <v>1904357</v>
      </c>
      <c r="BI16" s="83">
        <v>3350828</v>
      </c>
      <c r="BJ16" s="78">
        <f t="shared" si="13"/>
        <v>1446471</v>
      </c>
      <c r="BK16" s="79" t="str">
        <f t="shared" si="1"/>
        <v xml:space="preserve">SOLINOFF SAS </v>
      </c>
    </row>
    <row r="17" spans="1:64" ht="97.5" customHeight="1" x14ac:dyDescent="0.2">
      <c r="A17" s="7">
        <v>9</v>
      </c>
      <c r="B17" s="8" t="s">
        <v>32</v>
      </c>
      <c r="C17" s="8" t="s">
        <v>33</v>
      </c>
      <c r="D17" s="12"/>
      <c r="E17" s="8" t="s">
        <v>52</v>
      </c>
      <c r="F17" s="8" t="s">
        <v>19</v>
      </c>
      <c r="G17" s="15">
        <v>1</v>
      </c>
      <c r="H17" s="8" t="s">
        <v>33</v>
      </c>
      <c r="I17" s="10">
        <v>735100</v>
      </c>
      <c r="J17" s="17">
        <v>0.19</v>
      </c>
      <c r="K17" s="10">
        <f t="shared" si="2"/>
        <v>139669</v>
      </c>
      <c r="L17" s="10">
        <f t="shared" si="3"/>
        <v>874769</v>
      </c>
      <c r="M17" s="10">
        <f t="shared" si="0"/>
        <v>874769</v>
      </c>
      <c r="N17" s="9" t="s">
        <v>59</v>
      </c>
      <c r="O17" s="9" t="s">
        <v>60</v>
      </c>
      <c r="P17" s="8"/>
      <c r="Q17" s="8" t="s">
        <v>19</v>
      </c>
      <c r="R17" s="15">
        <v>1</v>
      </c>
      <c r="S17" s="72"/>
      <c r="T17" s="73"/>
      <c r="U17" s="75"/>
      <c r="V17" s="10">
        <f t="shared" si="4"/>
        <v>0</v>
      </c>
      <c r="W17" s="10">
        <f t="shared" si="5"/>
        <v>0</v>
      </c>
      <c r="X17" s="10">
        <f t="shared" si="6"/>
        <v>0</v>
      </c>
      <c r="Y17" s="71"/>
      <c r="Z17" s="71"/>
      <c r="AA17" s="8" t="s">
        <v>71</v>
      </c>
      <c r="AB17" s="8" t="s">
        <v>19</v>
      </c>
      <c r="AC17" s="15">
        <v>1</v>
      </c>
      <c r="AD17" s="8" t="s">
        <v>33</v>
      </c>
      <c r="AE17" s="10">
        <v>785000</v>
      </c>
      <c r="AF17" s="11">
        <v>0.19</v>
      </c>
      <c r="AG17" s="10">
        <f t="shared" si="7"/>
        <v>149150</v>
      </c>
      <c r="AH17" s="10">
        <f t="shared" si="8"/>
        <v>934150</v>
      </c>
      <c r="AI17" s="10">
        <f t="shared" si="9"/>
        <v>934150</v>
      </c>
      <c r="AJ17" s="9" t="s">
        <v>74</v>
      </c>
      <c r="AK17" s="9" t="s">
        <v>75</v>
      </c>
      <c r="AL17" s="8" t="s">
        <v>81</v>
      </c>
      <c r="AM17" s="8" t="s">
        <v>19</v>
      </c>
      <c r="AN17" s="15">
        <v>1</v>
      </c>
      <c r="AO17" s="8" t="s">
        <v>33</v>
      </c>
      <c r="AP17" s="10">
        <v>748000</v>
      </c>
      <c r="AQ17" s="11">
        <v>0.19</v>
      </c>
      <c r="AR17" s="10">
        <f t="shared" si="14"/>
        <v>142120</v>
      </c>
      <c r="AS17" s="10">
        <f t="shared" si="15"/>
        <v>890120</v>
      </c>
      <c r="AT17" s="10">
        <f t="shared" si="16"/>
        <v>890120</v>
      </c>
      <c r="AU17" s="9" t="s">
        <v>82</v>
      </c>
      <c r="AV17" s="9" t="s">
        <v>83</v>
      </c>
      <c r="AW17" s="15"/>
      <c r="AX17" s="8" t="s">
        <v>19</v>
      </c>
      <c r="AY17" s="15">
        <v>1</v>
      </c>
      <c r="AZ17" s="16"/>
      <c r="BA17" s="10">
        <v>0</v>
      </c>
      <c r="BB17" s="17"/>
      <c r="BC17" s="10">
        <f t="shared" si="10"/>
        <v>0</v>
      </c>
      <c r="BD17" s="10">
        <f t="shared" si="11"/>
        <v>0</v>
      </c>
      <c r="BE17" s="10">
        <f t="shared" si="12"/>
        <v>0</v>
      </c>
      <c r="BF17" s="9"/>
      <c r="BG17" s="9"/>
      <c r="BH17" s="84" cm="1">
        <f t="array" ref="BH17">MIN(_xlfn._xlws.FILTER(CHOOSE({1,2,3,4,5},M17,X17,AI17,AT17,BE17),CHOOSE({1,2,3,4,5},M17,X17,AI17,AT17,BE17)&gt;0))</f>
        <v>874769</v>
      </c>
      <c r="BI17" s="83">
        <v>952000</v>
      </c>
      <c r="BJ17" s="78">
        <f t="shared" si="13"/>
        <v>77231</v>
      </c>
      <c r="BK17" s="79" t="str">
        <f t="shared" si="1"/>
        <v xml:space="preserve">SOLINOFF SAS </v>
      </c>
    </row>
    <row r="18" spans="1:64" ht="350.25" customHeight="1" x14ac:dyDescent="0.2">
      <c r="A18" s="7">
        <v>10</v>
      </c>
      <c r="B18" s="8" t="s">
        <v>34</v>
      </c>
      <c r="C18" s="8" t="s">
        <v>35</v>
      </c>
      <c r="D18" s="12"/>
      <c r="E18" s="8" t="s">
        <v>52</v>
      </c>
      <c r="F18" s="8" t="s">
        <v>19</v>
      </c>
      <c r="G18" s="8">
        <v>1</v>
      </c>
      <c r="H18" s="8" t="s">
        <v>56</v>
      </c>
      <c r="I18" s="10">
        <v>0</v>
      </c>
      <c r="J18" s="17"/>
      <c r="K18" s="10">
        <f t="shared" si="2"/>
        <v>0</v>
      </c>
      <c r="L18" s="10">
        <f t="shared" si="3"/>
        <v>0</v>
      </c>
      <c r="M18" s="10">
        <f t="shared" si="0"/>
        <v>0</v>
      </c>
      <c r="N18" s="9"/>
      <c r="O18" s="9"/>
      <c r="P18" s="8"/>
      <c r="Q18" s="8" t="s">
        <v>19</v>
      </c>
      <c r="R18" s="8">
        <v>1</v>
      </c>
      <c r="S18" s="72"/>
      <c r="T18" s="73">
        <v>0</v>
      </c>
      <c r="U18" s="75"/>
      <c r="V18" s="10">
        <f t="shared" si="4"/>
        <v>0</v>
      </c>
      <c r="W18" s="10">
        <f t="shared" si="5"/>
        <v>0</v>
      </c>
      <c r="X18" s="10">
        <f t="shared" si="6"/>
        <v>0</v>
      </c>
      <c r="Y18" s="71"/>
      <c r="Z18" s="71"/>
      <c r="AA18" s="8" t="s">
        <v>71</v>
      </c>
      <c r="AB18" s="8" t="s">
        <v>19</v>
      </c>
      <c r="AC18" s="8">
        <v>1</v>
      </c>
      <c r="AD18" s="8" t="s">
        <v>73</v>
      </c>
      <c r="AE18" s="10">
        <v>7640000</v>
      </c>
      <c r="AF18" s="11">
        <v>0.19</v>
      </c>
      <c r="AG18" s="10">
        <f t="shared" si="7"/>
        <v>1451600</v>
      </c>
      <c r="AH18" s="10">
        <f t="shared" si="8"/>
        <v>9091600</v>
      </c>
      <c r="AI18" s="10">
        <f t="shared" si="9"/>
        <v>9091600</v>
      </c>
      <c r="AJ18" s="9" t="s">
        <v>74</v>
      </c>
      <c r="AK18" s="9" t="s">
        <v>75</v>
      </c>
      <c r="AL18" s="8" t="s">
        <v>81</v>
      </c>
      <c r="AM18" s="8" t="s">
        <v>19</v>
      </c>
      <c r="AN18" s="8">
        <v>1</v>
      </c>
      <c r="AO18" s="8" t="s">
        <v>35</v>
      </c>
      <c r="AP18" s="10">
        <v>8000000</v>
      </c>
      <c r="AQ18" s="11">
        <v>0.19</v>
      </c>
      <c r="AR18" s="10">
        <f t="shared" si="14"/>
        <v>1520000</v>
      </c>
      <c r="AS18" s="10">
        <f t="shared" si="15"/>
        <v>9520000</v>
      </c>
      <c r="AT18" s="10">
        <f t="shared" si="16"/>
        <v>9520000</v>
      </c>
      <c r="AU18" s="9" t="s">
        <v>84</v>
      </c>
      <c r="AV18" s="9" t="s">
        <v>83</v>
      </c>
      <c r="AW18" s="15"/>
      <c r="AX18" s="8" t="s">
        <v>19</v>
      </c>
      <c r="AY18" s="8">
        <v>1</v>
      </c>
      <c r="AZ18" s="16"/>
      <c r="BA18" s="10">
        <v>0</v>
      </c>
      <c r="BB18" s="17"/>
      <c r="BC18" s="10">
        <f t="shared" si="10"/>
        <v>0</v>
      </c>
      <c r="BD18" s="10">
        <f t="shared" si="11"/>
        <v>0</v>
      </c>
      <c r="BE18" s="10">
        <f t="shared" si="12"/>
        <v>0</v>
      </c>
      <c r="BF18" s="9"/>
      <c r="BG18" s="9"/>
      <c r="BH18" s="84" cm="1">
        <f t="array" ref="BH18">MIN(_xlfn._xlws.FILTER(CHOOSE({1,2,3,4,5},M18,X18,AI18,AT18,BE18),CHOOSE({1,2,3,4,5},M18,X18,AI18,AT18,BE18)&gt;0))</f>
        <v>9091600</v>
      </c>
      <c r="BI18" s="83">
        <v>9567600</v>
      </c>
      <c r="BJ18" s="78">
        <f t="shared" si="13"/>
        <v>476000</v>
      </c>
      <c r="BK18" s="79" t="str">
        <f t="shared" si="1"/>
        <v xml:space="preserve">METALES Y CONCEPTOS </v>
      </c>
    </row>
    <row r="19" spans="1:64" ht="152.25" customHeight="1" x14ac:dyDescent="0.2">
      <c r="A19" s="7">
        <v>11</v>
      </c>
      <c r="B19" s="8" t="s">
        <v>36</v>
      </c>
      <c r="C19" s="8" t="s">
        <v>37</v>
      </c>
      <c r="D19" s="12"/>
      <c r="E19" s="8" t="s">
        <v>52</v>
      </c>
      <c r="F19" s="8" t="s">
        <v>19</v>
      </c>
      <c r="G19" s="8">
        <v>1</v>
      </c>
      <c r="H19" s="8" t="s">
        <v>57</v>
      </c>
      <c r="I19" s="10">
        <v>1648100</v>
      </c>
      <c r="J19" s="17">
        <v>0.19</v>
      </c>
      <c r="K19" s="10">
        <f t="shared" si="2"/>
        <v>313139</v>
      </c>
      <c r="L19" s="10">
        <f t="shared" si="3"/>
        <v>1961239</v>
      </c>
      <c r="M19" s="10">
        <f t="shared" si="0"/>
        <v>1961239</v>
      </c>
      <c r="N19" s="9" t="s">
        <v>59</v>
      </c>
      <c r="O19" s="9" t="s">
        <v>60</v>
      </c>
      <c r="P19" s="8" t="s">
        <v>67</v>
      </c>
      <c r="Q19" s="8" t="s">
        <v>19</v>
      </c>
      <c r="R19" s="8">
        <v>1</v>
      </c>
      <c r="S19" s="72" t="s">
        <v>65</v>
      </c>
      <c r="T19" s="73">
        <v>1998372</v>
      </c>
      <c r="U19" s="75">
        <v>0.19</v>
      </c>
      <c r="V19" s="10">
        <f t="shared" si="4"/>
        <v>379690.68</v>
      </c>
      <c r="W19" s="10">
        <f t="shared" si="5"/>
        <v>2378062.6800000002</v>
      </c>
      <c r="X19" s="10">
        <f t="shared" si="6"/>
        <v>2378062.6800000002</v>
      </c>
      <c r="Y19" s="71" t="s">
        <v>68</v>
      </c>
      <c r="Z19" s="71" t="s">
        <v>69</v>
      </c>
      <c r="AA19" s="8" t="s">
        <v>71</v>
      </c>
      <c r="AB19" s="8" t="s">
        <v>19</v>
      </c>
      <c r="AC19" s="8">
        <v>1</v>
      </c>
      <c r="AD19" s="8"/>
      <c r="AE19" s="10"/>
      <c r="AF19" s="11"/>
      <c r="AG19" s="10"/>
      <c r="AH19" s="10"/>
      <c r="AI19" s="10"/>
      <c r="AJ19" s="9"/>
      <c r="AK19" s="9"/>
      <c r="AL19" s="8" t="s">
        <v>81</v>
      </c>
      <c r="AM19" s="8" t="s">
        <v>19</v>
      </c>
      <c r="AN19" s="8">
        <v>1</v>
      </c>
      <c r="AO19" s="8" t="s">
        <v>37</v>
      </c>
      <c r="AP19" s="10">
        <v>1536000</v>
      </c>
      <c r="AQ19" s="11">
        <v>0.19</v>
      </c>
      <c r="AR19" s="10">
        <f t="shared" si="14"/>
        <v>291840</v>
      </c>
      <c r="AS19" s="10">
        <f t="shared" si="15"/>
        <v>1827840</v>
      </c>
      <c r="AT19" s="10">
        <f t="shared" si="16"/>
        <v>1827840</v>
      </c>
      <c r="AU19" s="9" t="s">
        <v>82</v>
      </c>
      <c r="AV19" s="9" t="s">
        <v>83</v>
      </c>
      <c r="AW19" s="15"/>
      <c r="AX19" s="8" t="s">
        <v>19</v>
      </c>
      <c r="AY19" s="8">
        <v>1</v>
      </c>
      <c r="AZ19" s="16"/>
      <c r="BA19" s="10">
        <v>0</v>
      </c>
      <c r="BB19" s="17"/>
      <c r="BC19" s="10">
        <f t="shared" si="10"/>
        <v>0</v>
      </c>
      <c r="BD19" s="10">
        <f t="shared" si="11"/>
        <v>0</v>
      </c>
      <c r="BE19" s="10">
        <f t="shared" si="12"/>
        <v>0</v>
      </c>
      <c r="BF19" s="9"/>
      <c r="BG19" s="9"/>
      <c r="BH19" s="84" cm="1">
        <f t="array" ref="BH19">MIN(_xlfn._xlws.FILTER(CHOOSE({1,2,3,4,5},M19,X19,AI19,AT19,BE19),CHOOSE({1,2,3,4,5},M19,X19,AI19,AT19,BE19)&gt;0))</f>
        <v>1827840</v>
      </c>
      <c r="BI19" s="83">
        <v>3562265</v>
      </c>
      <c r="BJ19" s="78">
        <f t="shared" si="13"/>
        <v>1734425</v>
      </c>
      <c r="BK19" s="79" t="str">
        <f t="shared" si="1"/>
        <v xml:space="preserve">BASA DISEÑO SAS </v>
      </c>
    </row>
    <row r="20" spans="1:64" ht="149.25" customHeight="1" x14ac:dyDescent="0.2">
      <c r="A20" s="7">
        <v>12</v>
      </c>
      <c r="B20" s="8" t="s">
        <v>38</v>
      </c>
      <c r="C20" s="8" t="s">
        <v>39</v>
      </c>
      <c r="D20" s="12"/>
      <c r="E20" s="8" t="s">
        <v>52</v>
      </c>
      <c r="F20" s="8" t="s">
        <v>19</v>
      </c>
      <c r="G20" s="8">
        <v>1</v>
      </c>
      <c r="H20" s="8"/>
      <c r="I20" s="10"/>
      <c r="J20" s="17"/>
      <c r="K20" s="10"/>
      <c r="L20" s="10"/>
      <c r="M20" s="10"/>
      <c r="N20" s="9"/>
      <c r="O20" s="9"/>
      <c r="P20" s="8"/>
      <c r="Q20" s="8" t="s">
        <v>19</v>
      </c>
      <c r="R20" s="8">
        <v>1</v>
      </c>
      <c r="S20" s="72"/>
      <c r="T20" s="73">
        <v>0</v>
      </c>
      <c r="U20" s="75"/>
      <c r="V20" s="10">
        <f t="shared" si="4"/>
        <v>0</v>
      </c>
      <c r="W20" s="10">
        <f t="shared" si="5"/>
        <v>0</v>
      </c>
      <c r="X20" s="10">
        <f t="shared" si="6"/>
        <v>0</v>
      </c>
      <c r="Y20" s="71"/>
      <c r="Z20" s="71"/>
      <c r="AA20" s="8" t="s">
        <v>71</v>
      </c>
      <c r="AB20" s="8" t="s">
        <v>19</v>
      </c>
      <c r="AC20" s="8">
        <v>1</v>
      </c>
      <c r="AD20" s="8" t="s">
        <v>39</v>
      </c>
      <c r="AE20" s="10">
        <v>11645000</v>
      </c>
      <c r="AF20" s="11">
        <v>0.19</v>
      </c>
      <c r="AG20" s="10">
        <f t="shared" si="7"/>
        <v>2212550</v>
      </c>
      <c r="AH20" s="10">
        <f t="shared" si="8"/>
        <v>13857550</v>
      </c>
      <c r="AI20" s="10">
        <f t="shared" si="9"/>
        <v>13857550</v>
      </c>
      <c r="AJ20" s="9" t="s">
        <v>74</v>
      </c>
      <c r="AK20" s="9" t="s">
        <v>75</v>
      </c>
      <c r="AL20" s="8" t="s">
        <v>81</v>
      </c>
      <c r="AM20" s="8" t="s">
        <v>19</v>
      </c>
      <c r="AN20" s="8">
        <v>1</v>
      </c>
      <c r="AO20" s="8" t="s">
        <v>39</v>
      </c>
      <c r="AP20" s="10">
        <v>9600000</v>
      </c>
      <c r="AQ20" s="11">
        <v>0.19</v>
      </c>
      <c r="AR20" s="10">
        <f t="shared" si="14"/>
        <v>1824000</v>
      </c>
      <c r="AS20" s="10">
        <f t="shared" si="15"/>
        <v>11424000</v>
      </c>
      <c r="AT20" s="10">
        <f t="shared" si="16"/>
        <v>11424000</v>
      </c>
      <c r="AU20" s="9" t="s">
        <v>82</v>
      </c>
      <c r="AV20" s="9" t="s">
        <v>83</v>
      </c>
      <c r="AW20" s="15"/>
      <c r="AX20" s="8" t="s">
        <v>19</v>
      </c>
      <c r="AY20" s="8">
        <v>1</v>
      </c>
      <c r="AZ20" s="16"/>
      <c r="BA20" s="10">
        <v>0</v>
      </c>
      <c r="BB20" s="17"/>
      <c r="BC20" s="10">
        <f t="shared" si="10"/>
        <v>0</v>
      </c>
      <c r="BD20" s="10">
        <f t="shared" si="11"/>
        <v>0</v>
      </c>
      <c r="BE20" s="10">
        <f t="shared" si="12"/>
        <v>0</v>
      </c>
      <c r="BF20" s="9"/>
      <c r="BG20" s="9"/>
      <c r="BH20" s="84" cm="1">
        <f t="array" ref="BH20">MIN(_xlfn._xlws.FILTER(CHOOSE({1,2,3,4,5},M20,X20,AI20,AT20,BE20),CHOOSE({1,2,3,4,5},M20,X20,AI20,AT20,BE20)&gt;0))</f>
        <v>11424000</v>
      </c>
      <c r="BI20" s="83">
        <v>15274245</v>
      </c>
      <c r="BJ20" s="78">
        <f t="shared" si="13"/>
        <v>3850245</v>
      </c>
      <c r="BK20" s="79" t="str">
        <f t="shared" si="1"/>
        <v xml:space="preserve">BASA DISEÑO SAS </v>
      </c>
    </row>
    <row r="21" spans="1:64" ht="108" customHeight="1" x14ac:dyDescent="0.2">
      <c r="A21" s="7">
        <v>13</v>
      </c>
      <c r="B21" s="8" t="s">
        <v>40</v>
      </c>
      <c r="C21" s="8" t="s">
        <v>41</v>
      </c>
      <c r="D21" s="12"/>
      <c r="E21" s="8" t="s">
        <v>52</v>
      </c>
      <c r="F21" s="8" t="s">
        <v>19</v>
      </c>
      <c r="G21" s="8">
        <v>1</v>
      </c>
      <c r="H21" s="8" t="s">
        <v>58</v>
      </c>
      <c r="I21" s="10">
        <v>0</v>
      </c>
      <c r="J21" s="17"/>
      <c r="K21" s="10">
        <f t="shared" si="2"/>
        <v>0</v>
      </c>
      <c r="L21" s="10">
        <f t="shared" si="3"/>
        <v>0</v>
      </c>
      <c r="M21" s="10">
        <f t="shared" si="0"/>
        <v>0</v>
      </c>
      <c r="N21" s="9"/>
      <c r="O21" s="9"/>
      <c r="P21" s="8" t="s">
        <v>67</v>
      </c>
      <c r="Q21" s="8" t="s">
        <v>19</v>
      </c>
      <c r="R21" s="8">
        <v>1</v>
      </c>
      <c r="S21" s="72" t="s">
        <v>66</v>
      </c>
      <c r="T21" s="73">
        <v>548357</v>
      </c>
      <c r="U21" s="75">
        <v>0.19</v>
      </c>
      <c r="V21" s="10">
        <f t="shared" si="4"/>
        <v>104187.83</v>
      </c>
      <c r="W21" s="10">
        <f t="shared" si="5"/>
        <v>652544.82999999996</v>
      </c>
      <c r="X21" s="10">
        <f t="shared" si="6"/>
        <v>652544.82999999996</v>
      </c>
      <c r="Y21" s="71" t="s">
        <v>68</v>
      </c>
      <c r="Z21" s="71" t="s">
        <v>70</v>
      </c>
      <c r="AA21" s="8" t="s">
        <v>71</v>
      </c>
      <c r="AB21" s="8" t="s">
        <v>19</v>
      </c>
      <c r="AC21" s="8">
        <v>1</v>
      </c>
      <c r="AD21" s="8" t="s">
        <v>41</v>
      </c>
      <c r="AE21" s="10">
        <v>480000</v>
      </c>
      <c r="AF21" s="11">
        <v>0.19</v>
      </c>
      <c r="AG21" s="10">
        <f t="shared" si="7"/>
        <v>91200</v>
      </c>
      <c r="AH21" s="10">
        <f t="shared" si="8"/>
        <v>571200</v>
      </c>
      <c r="AI21" s="10">
        <f t="shared" si="9"/>
        <v>571200</v>
      </c>
      <c r="AJ21" s="9" t="s">
        <v>74</v>
      </c>
      <c r="AK21" s="9" t="s">
        <v>75</v>
      </c>
      <c r="AL21" s="8" t="s">
        <v>81</v>
      </c>
      <c r="AM21" s="8" t="s">
        <v>19</v>
      </c>
      <c r="AN21" s="8">
        <v>1</v>
      </c>
      <c r="AO21" s="8" t="s">
        <v>41</v>
      </c>
      <c r="AP21" s="10">
        <v>414000</v>
      </c>
      <c r="AQ21" s="11">
        <v>0.19</v>
      </c>
      <c r="AR21" s="10">
        <f t="shared" si="14"/>
        <v>78660</v>
      </c>
      <c r="AS21" s="10">
        <f t="shared" si="15"/>
        <v>492660</v>
      </c>
      <c r="AT21" s="10">
        <f t="shared" si="16"/>
        <v>492660</v>
      </c>
      <c r="AU21" s="9" t="s">
        <v>82</v>
      </c>
      <c r="AV21" s="9" t="s">
        <v>83</v>
      </c>
      <c r="AW21" s="15"/>
      <c r="AX21" s="8" t="s">
        <v>19</v>
      </c>
      <c r="AY21" s="8">
        <v>1</v>
      </c>
      <c r="AZ21" s="16"/>
      <c r="BA21" s="10">
        <v>0</v>
      </c>
      <c r="BB21" s="17"/>
      <c r="BC21" s="10">
        <f t="shared" si="10"/>
        <v>0</v>
      </c>
      <c r="BD21" s="10">
        <f t="shared" si="11"/>
        <v>0</v>
      </c>
      <c r="BE21" s="10">
        <f t="shared" si="12"/>
        <v>0</v>
      </c>
      <c r="BF21" s="9"/>
      <c r="BG21" s="9"/>
      <c r="BH21" s="84" cm="1">
        <f t="array" ref="BH21">MIN(_xlfn._xlws.FILTER(CHOOSE({1,2,3,4,5},M21,X21,AI21,AT21,BE21),CHOOSE({1,2,3,4,5},M21,X21,AI21,AT21,BE21)&gt;0))</f>
        <v>492660</v>
      </c>
      <c r="BI21" s="83">
        <v>654500</v>
      </c>
      <c r="BJ21" s="78">
        <f t="shared" si="13"/>
        <v>161840</v>
      </c>
      <c r="BK21" s="79" t="str">
        <f t="shared" si="1"/>
        <v xml:space="preserve">BASA DISEÑO SAS </v>
      </c>
    </row>
    <row r="22" spans="1:64" s="18" customFormat="1" ht="14.25" customHeight="1" x14ac:dyDescent="0.25">
      <c r="A22" s="47"/>
      <c r="B22" s="47"/>
      <c r="C22" s="47"/>
      <c r="D22" s="47"/>
      <c r="E22" s="47"/>
      <c r="F22" s="102" t="s">
        <v>42</v>
      </c>
      <c r="G22" s="103"/>
      <c r="H22" s="103"/>
      <c r="I22" s="103"/>
      <c r="J22" s="103"/>
      <c r="K22" s="103"/>
      <c r="L22" s="104"/>
      <c r="M22" s="48">
        <f>SUM(M9:M21)</f>
        <v>65581138</v>
      </c>
      <c r="N22" s="49"/>
      <c r="O22" s="49"/>
      <c r="P22" s="47"/>
      <c r="Q22" s="110" t="s">
        <v>42</v>
      </c>
      <c r="R22" s="111"/>
      <c r="S22" s="111"/>
      <c r="T22" s="111"/>
      <c r="U22" s="111"/>
      <c r="V22" s="111"/>
      <c r="W22" s="112"/>
      <c r="X22" s="55">
        <f>SUM(X9:X21)</f>
        <v>9640429.1899999995</v>
      </c>
      <c r="Y22" s="56"/>
      <c r="Z22" s="56"/>
      <c r="AA22" s="47"/>
      <c r="AB22" s="114" t="s">
        <v>42</v>
      </c>
      <c r="AC22" s="115"/>
      <c r="AD22" s="115"/>
      <c r="AE22" s="115"/>
      <c r="AF22" s="115"/>
      <c r="AG22" s="115"/>
      <c r="AH22" s="116"/>
      <c r="AI22" s="62">
        <f>SUM(AI9:AI21)</f>
        <v>106278900</v>
      </c>
      <c r="AJ22" s="63"/>
      <c r="AK22" s="63"/>
      <c r="AL22" s="47"/>
      <c r="AM22" s="118" t="s">
        <v>42</v>
      </c>
      <c r="AN22" s="119"/>
      <c r="AO22" s="119"/>
      <c r="AP22" s="119"/>
      <c r="AQ22" s="119"/>
      <c r="AR22" s="119"/>
      <c r="AS22" s="120"/>
      <c r="AT22" s="69">
        <f>SUM(AT9:AT21)</f>
        <v>101169040</v>
      </c>
      <c r="AU22" s="70"/>
      <c r="AV22" s="70"/>
      <c r="AW22" s="47"/>
      <c r="AX22" s="106" t="s">
        <v>42</v>
      </c>
      <c r="AY22" s="107"/>
      <c r="AZ22" s="107"/>
      <c r="BA22" s="107"/>
      <c r="BB22" s="107"/>
      <c r="BC22" s="107"/>
      <c r="BD22" s="108"/>
      <c r="BE22" s="91">
        <f>SUM(BE9:BE21)</f>
        <v>58786000</v>
      </c>
      <c r="BF22" s="92"/>
      <c r="BG22" s="92"/>
      <c r="BH22" s="85">
        <f>SUM(BH9:BH21)</f>
        <v>107928240</v>
      </c>
      <c r="BI22" s="35"/>
      <c r="BJ22" s="35"/>
      <c r="BK22" s="35"/>
      <c r="BL22" s="81"/>
    </row>
    <row r="23" spans="1:64" s="18" customFormat="1" ht="14.25" customHeight="1" x14ac:dyDescent="0.25">
      <c r="A23" s="19"/>
      <c r="B23" s="19"/>
      <c r="C23" s="19"/>
      <c r="D23" s="19"/>
      <c r="E23" s="19"/>
      <c r="F23" s="19"/>
      <c r="G23" s="19"/>
      <c r="H23" s="19"/>
      <c r="I23" s="19"/>
      <c r="J23" s="19"/>
      <c r="K23" s="19"/>
      <c r="L23" s="19"/>
      <c r="M23" s="20"/>
      <c r="P23" s="19"/>
      <c r="Q23" s="19"/>
      <c r="R23" s="19"/>
      <c r="S23" s="19"/>
      <c r="T23" s="19"/>
      <c r="U23" s="19"/>
      <c r="V23" s="19"/>
      <c r="W23" s="19"/>
      <c r="X23" s="20"/>
      <c r="AA23" s="19"/>
      <c r="AB23" s="19"/>
      <c r="AC23" s="19"/>
      <c r="AD23" s="19"/>
      <c r="AE23" s="19"/>
      <c r="AF23" s="19"/>
      <c r="AG23" s="19"/>
      <c r="AH23" s="19"/>
      <c r="AI23" s="20"/>
      <c r="AL23" s="19"/>
      <c r="AM23" s="19"/>
      <c r="AN23" s="19"/>
      <c r="AO23" s="19"/>
      <c r="AP23" s="19"/>
      <c r="AQ23" s="19"/>
      <c r="AR23" s="19"/>
      <c r="AS23" s="19"/>
      <c r="AT23" s="20"/>
      <c r="AW23" s="19"/>
      <c r="AX23" s="19"/>
      <c r="AY23" s="19"/>
      <c r="AZ23" s="19"/>
      <c r="BA23" s="19"/>
      <c r="BB23" s="19"/>
      <c r="BC23" s="19"/>
      <c r="BD23" s="19"/>
      <c r="BE23" s="20"/>
      <c r="BH23" s="35"/>
      <c r="BI23" s="35"/>
      <c r="BJ23" s="35"/>
      <c r="BK23" s="35"/>
      <c r="BL23" s="81"/>
    </row>
    <row r="24" spans="1:64" x14ac:dyDescent="0.2">
      <c r="A24" s="93"/>
      <c r="B24" s="93"/>
      <c r="C24" s="93"/>
      <c r="D24" s="93"/>
      <c r="E24" s="93"/>
      <c r="F24" s="93"/>
      <c r="G24" s="93"/>
      <c r="H24" s="93"/>
      <c r="I24" s="93"/>
      <c r="J24" s="93"/>
      <c r="K24" s="93"/>
      <c r="L24" s="93"/>
      <c r="M24" s="93"/>
      <c r="P24" s="1"/>
      <c r="Q24" s="1"/>
      <c r="R24" s="1"/>
      <c r="S24" s="1"/>
      <c r="T24" s="1"/>
      <c r="U24" s="1"/>
      <c r="V24" s="1"/>
      <c r="W24" s="1"/>
      <c r="X24" s="1"/>
      <c r="AA24" s="1"/>
      <c r="AB24" s="1"/>
      <c r="AC24" s="1"/>
      <c r="AD24" s="1"/>
      <c r="AE24" s="1"/>
      <c r="AF24" s="1"/>
      <c r="AG24" s="1"/>
      <c r="AH24" s="1"/>
      <c r="AI24" s="1"/>
      <c r="AL24" s="1"/>
      <c r="AM24" s="1"/>
      <c r="AN24" s="1"/>
      <c r="AO24" s="1"/>
      <c r="AP24" s="1"/>
      <c r="AQ24" s="1"/>
      <c r="AR24" s="1"/>
      <c r="AS24" s="1"/>
      <c r="AT24" s="1"/>
      <c r="AW24" s="1"/>
      <c r="AX24" s="1"/>
      <c r="AY24" s="1"/>
      <c r="AZ24" s="1"/>
      <c r="BA24" s="1"/>
      <c r="BB24" s="1"/>
      <c r="BC24" s="1"/>
      <c r="BD24" s="1"/>
      <c r="BE24" s="1"/>
    </row>
    <row r="25" spans="1:64" x14ac:dyDescent="0.2">
      <c r="A25" s="94"/>
      <c r="B25" s="95"/>
      <c r="C25" s="96"/>
      <c r="D25" s="96"/>
      <c r="E25" s="96"/>
      <c r="F25" s="94"/>
      <c r="G25" s="94"/>
      <c r="H25" s="94"/>
      <c r="I25" s="94"/>
      <c r="J25" s="94"/>
      <c r="K25" s="94"/>
      <c r="L25" s="94"/>
      <c r="M25" s="94"/>
      <c r="P25" s="1"/>
      <c r="Q25" s="1"/>
      <c r="R25" s="1"/>
      <c r="S25" s="1"/>
      <c r="T25" s="1"/>
      <c r="U25" s="1"/>
      <c r="V25" s="1"/>
      <c r="W25" s="1"/>
      <c r="X25" s="1"/>
      <c r="AA25" s="1"/>
      <c r="AB25" s="1"/>
      <c r="AC25" s="1"/>
      <c r="AD25" s="1"/>
      <c r="AE25" s="1"/>
      <c r="AF25" s="1"/>
      <c r="AG25" s="1"/>
      <c r="AH25" s="1"/>
      <c r="AI25" s="1"/>
      <c r="AL25" s="1"/>
      <c r="AM25" s="1"/>
      <c r="AN25" s="1"/>
      <c r="AO25" s="1"/>
      <c r="AP25" s="1"/>
      <c r="AQ25" s="1"/>
      <c r="AR25" s="1"/>
      <c r="AS25" s="1"/>
      <c r="AT25" s="1"/>
      <c r="AW25" s="1"/>
      <c r="AX25" s="1"/>
      <c r="AY25" s="1"/>
      <c r="AZ25" s="1"/>
      <c r="BA25" s="1"/>
      <c r="BB25" s="1"/>
      <c r="BC25" s="1"/>
      <c r="BD25" s="1"/>
      <c r="BE25" s="1"/>
    </row>
    <row r="28" spans="1:64" x14ac:dyDescent="0.2">
      <c r="A28" s="21"/>
      <c r="B28" s="22"/>
      <c r="C28" s="23"/>
      <c r="D28" s="23"/>
      <c r="E28" s="23"/>
      <c r="F28" s="21"/>
      <c r="G28" s="21"/>
      <c r="H28" s="21"/>
      <c r="I28" s="21"/>
      <c r="J28" s="21"/>
      <c r="K28" s="21"/>
      <c r="L28" s="21"/>
      <c r="M28" s="21"/>
      <c r="P28" s="23"/>
      <c r="Q28" s="21"/>
      <c r="R28" s="21"/>
      <c r="S28" s="21"/>
      <c r="T28" s="21"/>
      <c r="U28" s="21"/>
      <c r="V28" s="21"/>
      <c r="W28" s="21"/>
      <c r="X28" s="21"/>
      <c r="AA28" s="23"/>
      <c r="AB28" s="21"/>
      <c r="AC28" s="21"/>
      <c r="AD28" s="21"/>
      <c r="AE28" s="21"/>
      <c r="AF28" s="21"/>
      <c r="AG28" s="21"/>
      <c r="AH28" s="21"/>
      <c r="AI28" s="21"/>
      <c r="AL28" s="23"/>
      <c r="AM28" s="21"/>
      <c r="AN28" s="21"/>
      <c r="AO28" s="21"/>
      <c r="AP28" s="21"/>
      <c r="AQ28" s="21"/>
      <c r="AR28" s="21"/>
      <c r="AS28" s="21"/>
      <c r="AT28" s="21"/>
      <c r="AW28" s="23"/>
      <c r="AX28" s="21"/>
      <c r="AY28" s="21"/>
      <c r="AZ28" s="21"/>
      <c r="BA28" s="21"/>
      <c r="BB28" s="21"/>
      <c r="BC28" s="21"/>
      <c r="BD28" s="21"/>
      <c r="BE28" s="21"/>
    </row>
    <row r="29" spans="1:64" x14ac:dyDescent="0.2">
      <c r="A29" s="21"/>
      <c r="B29" s="22"/>
      <c r="C29" s="23"/>
      <c r="D29" s="23"/>
      <c r="E29" s="23"/>
      <c r="F29" s="21"/>
      <c r="G29" s="21"/>
      <c r="H29" s="21"/>
      <c r="I29" s="21"/>
      <c r="J29" s="21"/>
      <c r="K29" s="21"/>
      <c r="L29" s="21"/>
      <c r="M29" s="21"/>
      <c r="P29" s="23"/>
      <c r="Q29" s="21"/>
      <c r="R29" s="21"/>
      <c r="S29" s="21"/>
      <c r="T29" s="21"/>
      <c r="U29" s="21"/>
      <c r="V29" s="21"/>
      <c r="W29" s="21"/>
      <c r="X29" s="21"/>
      <c r="AA29" s="23"/>
      <c r="AB29" s="21"/>
      <c r="AC29" s="21"/>
      <c r="AD29" s="21"/>
      <c r="AE29" s="21"/>
      <c r="AF29" s="21"/>
      <c r="AG29" s="21"/>
      <c r="AH29" s="21"/>
      <c r="AI29" s="21"/>
      <c r="AL29" s="23"/>
      <c r="AM29" s="21"/>
      <c r="AN29" s="21"/>
      <c r="AO29" s="21"/>
      <c r="AP29" s="21"/>
      <c r="AQ29" s="21"/>
      <c r="AR29" s="21"/>
      <c r="AS29" s="21"/>
      <c r="AT29" s="21"/>
      <c r="AW29" s="23"/>
      <c r="AX29" s="21"/>
      <c r="AY29" s="21"/>
      <c r="AZ29" s="21"/>
      <c r="BA29" s="21"/>
      <c r="BB29" s="21"/>
      <c r="BC29" s="21"/>
      <c r="BD29" s="21"/>
      <c r="BE29" s="21"/>
    </row>
    <row r="30" spans="1:64" ht="23.1" customHeight="1" x14ac:dyDescent="0.2">
      <c r="A30" s="21"/>
      <c r="B30" s="24" t="s">
        <v>43</v>
      </c>
      <c r="C30" s="25"/>
      <c r="D30" s="44"/>
      <c r="E30" s="26"/>
      <c r="F30" s="21"/>
      <c r="G30" s="21"/>
      <c r="H30" s="21"/>
      <c r="I30" s="21"/>
      <c r="J30" s="21"/>
      <c r="K30" s="21"/>
      <c r="L30" s="21"/>
      <c r="M30" s="21"/>
      <c r="P30" s="26"/>
      <c r="Q30" s="21"/>
      <c r="R30" s="21"/>
      <c r="S30" s="21"/>
      <c r="T30" s="21"/>
      <c r="U30" s="21"/>
      <c r="V30" s="21"/>
      <c r="W30" s="21"/>
      <c r="X30" s="21"/>
      <c r="AA30" s="26"/>
      <c r="AB30" s="21"/>
      <c r="AC30" s="21"/>
      <c r="AD30" s="21"/>
      <c r="AE30" s="21"/>
      <c r="AF30" s="21"/>
      <c r="AG30" s="21"/>
      <c r="AH30" s="21"/>
      <c r="AI30" s="21"/>
      <c r="AL30" s="26"/>
      <c r="AM30" s="21"/>
      <c r="AN30" s="21"/>
      <c r="AO30" s="21"/>
      <c r="AP30" s="21"/>
      <c r="AQ30" s="21"/>
      <c r="AR30" s="21"/>
      <c r="AS30" s="21"/>
      <c r="AT30" s="21"/>
      <c r="AW30" s="26"/>
      <c r="AX30" s="21"/>
      <c r="AY30" s="21"/>
      <c r="AZ30" s="21"/>
      <c r="BA30" s="21"/>
      <c r="BB30" s="21"/>
      <c r="BC30" s="21"/>
      <c r="BD30" s="21"/>
      <c r="BE30" s="21"/>
    </row>
    <row r="31" spans="1:64" ht="36" customHeight="1" x14ac:dyDescent="0.2">
      <c r="A31" s="21"/>
      <c r="B31" s="24" t="s">
        <v>44</v>
      </c>
      <c r="C31" s="27"/>
      <c r="D31" s="44"/>
      <c r="E31" s="26"/>
      <c r="F31" s="21"/>
      <c r="G31" s="21"/>
      <c r="H31" s="21"/>
      <c r="I31" s="21"/>
      <c r="J31" s="21"/>
      <c r="K31" s="21"/>
      <c r="L31" s="21"/>
      <c r="M31" s="21"/>
      <c r="P31" s="26"/>
      <c r="Q31" s="21"/>
      <c r="R31" s="21"/>
      <c r="S31" s="21"/>
      <c r="T31" s="21"/>
      <c r="U31" s="21"/>
      <c r="V31" s="21"/>
      <c r="W31" s="21"/>
      <c r="X31" s="21"/>
      <c r="AA31" s="26"/>
      <c r="AB31" s="21"/>
      <c r="AC31" s="21"/>
      <c r="AD31" s="21"/>
      <c r="AE31" s="21"/>
      <c r="AF31" s="21"/>
      <c r="AG31" s="21"/>
      <c r="AH31" s="21"/>
      <c r="AI31" s="21"/>
      <c r="AL31" s="26"/>
      <c r="AM31" s="21"/>
      <c r="AN31" s="21"/>
      <c r="AO31" s="21"/>
      <c r="AP31" s="21"/>
      <c r="AQ31" s="21"/>
      <c r="AR31" s="21"/>
      <c r="AS31" s="21"/>
      <c r="AT31" s="21"/>
      <c r="AW31" s="26"/>
      <c r="AX31" s="21"/>
      <c r="AY31" s="21"/>
      <c r="AZ31" s="21"/>
      <c r="BA31" s="21"/>
      <c r="BB31" s="21"/>
      <c r="BC31" s="21"/>
      <c r="BD31" s="21"/>
      <c r="BE31" s="21"/>
    </row>
    <row r="32" spans="1:64" ht="49.5" customHeight="1" x14ac:dyDescent="0.2">
      <c r="A32" s="21"/>
      <c r="B32" s="24" t="s">
        <v>45</v>
      </c>
      <c r="C32" s="27"/>
      <c r="D32" s="44"/>
      <c r="E32" s="26"/>
      <c r="F32" s="21"/>
      <c r="G32" s="21"/>
      <c r="H32" s="21"/>
      <c r="I32" s="21"/>
      <c r="J32" s="21"/>
      <c r="K32" s="21"/>
      <c r="L32" s="21"/>
      <c r="M32" s="21"/>
      <c r="P32" s="26"/>
      <c r="Q32" s="21"/>
      <c r="R32" s="21"/>
      <c r="S32" s="21"/>
      <c r="T32" s="21"/>
      <c r="U32" s="21"/>
      <c r="V32" s="21"/>
      <c r="W32" s="21"/>
      <c r="X32" s="21"/>
      <c r="AA32" s="26"/>
      <c r="AB32" s="21"/>
      <c r="AC32" s="21"/>
      <c r="AD32" s="21"/>
      <c r="AE32" s="21"/>
      <c r="AF32" s="21"/>
      <c r="AG32" s="21"/>
      <c r="AH32" s="21"/>
      <c r="AI32" s="21"/>
      <c r="AL32" s="26"/>
      <c r="AM32" s="21"/>
      <c r="AN32" s="21"/>
      <c r="AO32" s="21"/>
      <c r="AP32" s="21"/>
      <c r="AQ32" s="21"/>
      <c r="AR32" s="21"/>
      <c r="AS32" s="21"/>
      <c r="AT32" s="21"/>
      <c r="AW32" s="26"/>
      <c r="AX32" s="21"/>
      <c r="AY32" s="21"/>
      <c r="AZ32" s="21"/>
      <c r="BA32" s="21"/>
      <c r="BB32" s="21"/>
      <c r="BC32" s="21"/>
      <c r="BD32" s="21"/>
      <c r="BE32" s="21"/>
    </row>
    <row r="33" spans="1:64" x14ac:dyDescent="0.2">
      <c r="A33" s="21"/>
      <c r="B33" s="28" t="s">
        <v>46</v>
      </c>
      <c r="C33" s="29"/>
      <c r="D33" s="45"/>
      <c r="E33" s="30"/>
      <c r="F33" s="21"/>
      <c r="G33" s="21"/>
      <c r="H33" s="21"/>
      <c r="I33" s="21"/>
      <c r="J33" s="21"/>
      <c r="K33" s="21"/>
      <c r="L33" s="21"/>
      <c r="M33" s="21"/>
      <c r="P33" s="30"/>
      <c r="Q33" s="21"/>
      <c r="R33" s="21"/>
      <c r="S33" s="21"/>
      <c r="T33" s="21"/>
      <c r="U33" s="21"/>
      <c r="V33" s="21"/>
      <c r="W33" s="21"/>
      <c r="X33" s="21"/>
      <c r="AA33" s="30"/>
      <c r="AB33" s="21"/>
      <c r="AC33" s="21"/>
      <c r="AD33" s="21"/>
      <c r="AE33" s="21"/>
      <c r="AF33" s="21"/>
      <c r="AG33" s="21"/>
      <c r="AH33" s="21"/>
      <c r="AI33" s="21"/>
      <c r="AL33" s="30"/>
      <c r="AM33" s="21"/>
      <c r="AN33" s="21"/>
      <c r="AO33" s="21"/>
      <c r="AP33" s="21"/>
      <c r="AQ33" s="21"/>
      <c r="AR33" s="21"/>
      <c r="AS33" s="21"/>
      <c r="AT33" s="21"/>
      <c r="AW33" s="30"/>
      <c r="AX33" s="21"/>
      <c r="AY33" s="21"/>
      <c r="AZ33" s="21"/>
      <c r="BA33" s="21"/>
      <c r="BB33" s="21"/>
      <c r="BC33" s="21"/>
      <c r="BD33" s="21"/>
      <c r="BE33" s="21"/>
    </row>
    <row r="34" spans="1:64" x14ac:dyDescent="0.2">
      <c r="A34" s="21"/>
      <c r="B34" s="4"/>
      <c r="C34" s="5"/>
      <c r="D34" s="5"/>
      <c r="E34" s="5"/>
      <c r="F34" s="21"/>
      <c r="G34" s="21"/>
      <c r="H34" s="21"/>
      <c r="I34" s="21"/>
      <c r="J34" s="21"/>
      <c r="K34" s="21"/>
      <c r="L34" s="21"/>
      <c r="M34" s="21"/>
      <c r="P34" s="5"/>
      <c r="Q34" s="21"/>
      <c r="R34" s="21"/>
      <c r="S34" s="21"/>
      <c r="T34" s="21"/>
      <c r="U34" s="21"/>
      <c r="V34" s="21"/>
      <c r="W34" s="21"/>
      <c r="X34" s="21"/>
      <c r="AA34" s="5"/>
      <c r="AB34" s="21"/>
      <c r="AC34" s="21"/>
      <c r="AD34" s="21"/>
      <c r="AE34" s="21"/>
      <c r="AF34" s="21"/>
      <c r="AG34" s="21"/>
      <c r="AH34" s="21"/>
      <c r="AI34" s="21"/>
      <c r="AL34" s="5"/>
      <c r="AM34" s="21"/>
      <c r="AN34" s="21"/>
      <c r="AO34" s="21"/>
      <c r="AP34" s="21"/>
      <c r="AQ34" s="21"/>
      <c r="AR34" s="21"/>
      <c r="AS34" s="21"/>
      <c r="AT34" s="21"/>
      <c r="AW34" s="5"/>
      <c r="AX34" s="21"/>
      <c r="AY34" s="21"/>
      <c r="AZ34" s="21"/>
      <c r="BA34" s="21"/>
      <c r="BB34" s="21"/>
      <c r="BC34" s="21"/>
      <c r="BD34" s="21"/>
      <c r="BE34" s="21"/>
    </row>
    <row r="45" spans="1:64" s="32" customFormat="1" x14ac:dyDescent="0.2">
      <c r="A45" s="31">
        <v>0.19</v>
      </c>
      <c r="C45" s="33"/>
      <c r="D45" s="36"/>
      <c r="E45" s="33"/>
      <c r="F45" s="1"/>
      <c r="G45" s="1"/>
      <c r="H45" s="1"/>
      <c r="I45" s="1"/>
      <c r="J45" s="1"/>
      <c r="K45" s="1"/>
      <c r="L45" s="1"/>
      <c r="M45" s="1"/>
      <c r="N45" s="1"/>
      <c r="O45" s="1"/>
      <c r="P45" s="36"/>
      <c r="Q45" s="34"/>
      <c r="R45" s="34"/>
      <c r="S45" s="34"/>
      <c r="T45" s="34"/>
      <c r="U45" s="34"/>
      <c r="V45" s="34"/>
      <c r="W45" s="34"/>
      <c r="X45" s="34"/>
      <c r="Y45" s="34"/>
      <c r="Z45" s="34"/>
      <c r="AA45" s="36"/>
      <c r="AB45" s="34"/>
      <c r="AC45" s="34"/>
      <c r="AD45" s="34"/>
      <c r="AE45" s="34"/>
      <c r="AF45" s="34"/>
      <c r="AG45" s="34"/>
      <c r="AH45" s="34"/>
      <c r="AI45" s="34"/>
      <c r="AJ45" s="34"/>
      <c r="AK45" s="34"/>
      <c r="AL45" s="36"/>
      <c r="AM45" s="34"/>
      <c r="AN45" s="34"/>
      <c r="AO45" s="34"/>
      <c r="AP45" s="34"/>
      <c r="AQ45" s="34"/>
      <c r="AR45" s="34"/>
      <c r="AS45" s="34"/>
      <c r="AT45" s="34"/>
      <c r="AU45" s="34"/>
      <c r="AV45" s="34"/>
      <c r="AW45" s="36"/>
      <c r="AX45" s="34"/>
      <c r="AY45" s="34"/>
      <c r="AZ45" s="34"/>
      <c r="BA45" s="34"/>
      <c r="BB45" s="34"/>
      <c r="BC45" s="34"/>
      <c r="BD45" s="34"/>
      <c r="BE45" s="34"/>
      <c r="BF45" s="34"/>
      <c r="BG45" s="34"/>
      <c r="BH45" s="35"/>
      <c r="BI45" s="35"/>
      <c r="BJ45" s="35"/>
      <c r="BK45" s="35"/>
      <c r="BL45" s="82"/>
    </row>
  </sheetData>
  <autoFilter ref="A8:BK22" xr:uid="{00000000-0001-0000-0000-000000000000}"/>
  <mergeCells count="17">
    <mergeCell ref="AW7:BG7"/>
    <mergeCell ref="AX22:BD22"/>
    <mergeCell ref="P7:Z7"/>
    <mergeCell ref="Q22:W22"/>
    <mergeCell ref="AA7:AK7"/>
    <mergeCell ref="AB22:AH22"/>
    <mergeCell ref="AL7:AV7"/>
    <mergeCell ref="AM22:AS22"/>
    <mergeCell ref="A24:M24"/>
    <mergeCell ref="A25:M25"/>
    <mergeCell ref="A1:O1"/>
    <mergeCell ref="A2:O2"/>
    <mergeCell ref="A3:O3"/>
    <mergeCell ref="A4:O4"/>
    <mergeCell ref="A5:B5"/>
    <mergeCell ref="E7:O7"/>
    <mergeCell ref="F22:L22"/>
  </mergeCells>
  <pageMargins left="0.7" right="0.7" top="0.75" bottom="0.75" header="0.3" footer="0.3"/>
  <pageSetup orientation="portrait" r:id="rId1"/>
  <ignoredErrors>
    <ignoredError sqref="K10:M19 V9:X21 AG9:AI14 BC13:BE13 BC9:BE12 BC14:BE21 AR11:AT21 K9:M9 AG17:AI18 AG20:AI21 K21:M21"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2 ITEM MESAS Y ESCRITORIO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Xiomara  Bedoya Giraldo</dc:creator>
  <cp:lastModifiedBy>Xiomara  Bedoya Giraldo</cp:lastModifiedBy>
  <dcterms:created xsi:type="dcterms:W3CDTF">2026-06-09T18:59:40Z</dcterms:created>
  <dcterms:modified xsi:type="dcterms:W3CDTF">2026-07-14T20:46:24Z</dcterms:modified>
</cp:coreProperties>
</file>