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BAA21157-5540-4DAF-A11F-4283CEF54348}" xr6:coauthVersionLast="47" xr6:coauthVersionMax="47" xr10:uidLastSave="{00000000-0000-0000-0000-000000000000}"/>
  <bookViews>
    <workbookView xWindow="28680" yWindow="3825" windowWidth="29040" windowHeight="15720" xr2:uid="{00000000-000D-0000-FFFF-FFFF00000000}"/>
  </bookViews>
  <sheets>
    <sheet name="ANEXO 3 PUESTOS DE TRABAJO" sheetId="1" r:id="rId1"/>
  </sheets>
  <definedNames>
    <definedName name="_xlnm._FilterDatabase" localSheetId="0" hidden="1">'ANEXO 3 PUESTOS DE TRABAJO'!$A$1:$AZ$18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16" i="1" l="1"/>
  <c r="AS16" i="1" s="1"/>
  <c r="AT16" i="1" s="1"/>
  <c r="AR15" i="1"/>
  <c r="AS15" i="1" s="1"/>
  <c r="AT15" i="1" s="1"/>
  <c r="AR14" i="1"/>
  <c r="AS14" i="1" s="1"/>
  <c r="AT14" i="1" s="1"/>
  <c r="AR13" i="1"/>
  <c r="AS13" i="1" s="1"/>
  <c r="AT13" i="1" s="1"/>
  <c r="AR12" i="1"/>
  <c r="AS12" i="1" s="1"/>
  <c r="AT12" i="1" s="1"/>
  <c r="AR10" i="1"/>
  <c r="AS10" i="1" s="1"/>
  <c r="AT10" i="1" s="1"/>
  <c r="AR9" i="1"/>
  <c r="AS9" i="1" s="1"/>
  <c r="AT9" i="1" s="1"/>
  <c r="AG17" i="1"/>
  <c r="AH17" i="1" s="1"/>
  <c r="AI17" i="1" s="1"/>
  <c r="AG16" i="1"/>
  <c r="AH16" i="1" s="1"/>
  <c r="AI16" i="1" s="1"/>
  <c r="AG15" i="1"/>
  <c r="AH15" i="1" s="1"/>
  <c r="AI15" i="1" s="1"/>
  <c r="AG14" i="1"/>
  <c r="AH14" i="1" s="1"/>
  <c r="AI14" i="1" s="1"/>
  <c r="AG13" i="1"/>
  <c r="AH13" i="1" s="1"/>
  <c r="AI13" i="1" s="1"/>
  <c r="AG12" i="1"/>
  <c r="AH12" i="1" s="1"/>
  <c r="AI12" i="1" s="1"/>
  <c r="AG11" i="1"/>
  <c r="AH11" i="1" s="1"/>
  <c r="AI11" i="1" s="1"/>
  <c r="AG10" i="1"/>
  <c r="AH10" i="1" s="1"/>
  <c r="AI10" i="1" s="1"/>
  <c r="AG9" i="1"/>
  <c r="AH9" i="1" s="1"/>
  <c r="AI9" i="1" s="1"/>
  <c r="V17" i="1"/>
  <c r="W17" i="1" s="1"/>
  <c r="X17" i="1" s="1"/>
  <c r="V16" i="1"/>
  <c r="W16" i="1" s="1"/>
  <c r="X16" i="1" s="1"/>
  <c r="V13" i="1"/>
  <c r="W13" i="1" s="1"/>
  <c r="X13" i="1" s="1"/>
  <c r="V12" i="1"/>
  <c r="W12" i="1" s="1"/>
  <c r="X12" i="1" s="1"/>
  <c r="V11" i="1"/>
  <c r="W11" i="1" s="1"/>
  <c r="X11" i="1" s="1"/>
  <c r="V9" i="1"/>
  <c r="W9" i="1" s="1"/>
  <c r="X9" i="1" s="1"/>
  <c r="AT18" i="1" l="1"/>
  <c r="AI18" i="1"/>
  <c r="X18" i="1"/>
  <c r="AW17" i="1" l="1" a="1"/>
  <c r="AW17" i="1" s="1"/>
  <c r="K16" i="1"/>
  <c r="L16" i="1" s="1"/>
  <c r="M16" i="1" s="1"/>
  <c r="AW16" i="1" s="1" a="1"/>
  <c r="AW16" i="1" s="1"/>
  <c r="K15" i="1"/>
  <c r="L15" i="1" s="1"/>
  <c r="M15" i="1" s="1"/>
  <c r="AW15" i="1" s="1" a="1"/>
  <c r="AW15" i="1" s="1"/>
  <c r="K14" i="1"/>
  <c r="L14" i="1" s="1"/>
  <c r="M14" i="1" s="1"/>
  <c r="AW14" i="1" s="1" a="1"/>
  <c r="AW14" i="1" s="1"/>
  <c r="K13" i="1"/>
  <c r="L13" i="1" s="1"/>
  <c r="M13" i="1" s="1"/>
  <c r="AW13" i="1" s="1" a="1"/>
  <c r="AW13" i="1" s="1"/>
  <c r="K12" i="1"/>
  <c r="L12" i="1" s="1"/>
  <c r="M12" i="1" s="1"/>
  <c r="AW12" i="1" s="1" a="1"/>
  <c r="AW12" i="1" s="1"/>
  <c r="K11" i="1"/>
  <c r="L11" i="1" s="1"/>
  <c r="M11" i="1" s="1"/>
  <c r="AW11" i="1" s="1" a="1"/>
  <c r="AW11" i="1" s="1"/>
  <c r="K10" i="1"/>
  <c r="L10" i="1" s="1"/>
  <c r="M10" i="1" s="1"/>
  <c r="AW10" i="1" s="1" a="1"/>
  <c r="AW10" i="1" s="1"/>
  <c r="K9" i="1"/>
  <c r="L9" i="1" s="1"/>
  <c r="M9" i="1" s="1"/>
  <c r="AW9" i="1" s="1" a="1"/>
  <c r="AW9" i="1" s="1"/>
  <c r="AW18" i="1" l="1"/>
  <c r="AZ13" i="1"/>
  <c r="AY13" i="1"/>
  <c r="AZ9" i="1"/>
  <c r="AY9" i="1"/>
  <c r="AZ10" i="1"/>
  <c r="AY10" i="1"/>
  <c r="AZ11" i="1"/>
  <c r="AY11" i="1"/>
  <c r="AZ12" i="1"/>
  <c r="AY12" i="1"/>
  <c r="AZ14" i="1"/>
  <c r="AY14" i="1"/>
  <c r="AZ15" i="1"/>
  <c r="AY15" i="1"/>
  <c r="AZ16" i="1"/>
  <c r="AY16" i="1"/>
  <c r="AZ17" i="1"/>
  <c r="AY17" i="1"/>
  <c r="M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<sst xmlns="http://schemas.openxmlformats.org/spreadsheetml/2006/main" count="225" uniqueCount="71">
  <si>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</si>
  <si>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</si>
  <si>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</si>
  <si>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</si>
  <si>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</si>
  <si>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</si>
  <si>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</si>
  <si>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</si>
  <si>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</si>
  <si>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</si>
  <si>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</si>
  <si>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</si>
  <si>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</si>
  <si>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</si>
  <si>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</si>
  <si>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</si>
  <si>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</si>
  <si>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</si>
  <si>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Puesto de trabajo</t>
  </si>
  <si>
    <t xml:space="preserve"> Puesto de trabajo en L de 1.50 x1.50.* Superficie en tablex de 30 mm enchapada en fórmica y bordes en canto rígido 2mm termofundido*Archivador metálico 2 gavetas mediadas y 1 de archivo   Falda en fórmica de 15 mm. Dos pedestales en c dilatados. Estructura en perfilería tubular estructural de 2 pulgadas, lámina de acero CR calibre 16 con acabado en pintura electroestática.Con pasacable</t>
  </si>
  <si>
    <t>Unidad</t>
  </si>
  <si>
    <t xml:space="preserve"> Puesto de trabajo lineal de 1.20 x 60 * Superficie en tablex de 30 mm enchapada en fórmica y bordes en canto rígido 2mm termofundido*Archivador metálico 2 gavetas medianas y 1 de archivo . 2 Pedestales en c dilatados. Falda en fórmica de 15 mm. Estructura en perfilería tubular estructural de 2 pulgadas, lámina de acero CR calibre 16 con acabado en pintura electroestática.Con pasacable</t>
  </si>
  <si>
    <t xml:space="preserve"> Puesto de trabajo L de 1.80 x2.00. Superficie en tablex de 30 mm enchapada en fórmica y bordes en canto rígido 2mm termofundido.*Archivador metálico 2 gavetas medianas x 1 de archivo . *2 pedestales en c dilatados. Falda 
en fórmica de 15 mm. Estructura en perfilería tubular estructural de 2 pulgadas, lámina de acero CR calibre 16 con acabado en pintura electroestática. Con pasacable</t>
  </si>
  <si>
    <t>Mueble auxiliar</t>
  </si>
  <si>
    <t>Mueble auxiliar de 110 X 50 altura 72 cm con mueble metálico archivador horizontal de 2 gavetas. *Frentes y tapa enchapados en fórmica. *Rieles integrados, manija metálica y chapa llave. *Terminados en pintura electroestática.</t>
  </si>
  <si>
    <t>Biblioteca</t>
  </si>
  <si>
    <t>Mueble metálico para libros de 105x 37 de fondo x 2.00 de alto. Entrepaños inclinados con pestaña. Terminados 
en pintura electroestática</t>
  </si>
  <si>
    <t xml:space="preserve"> Superficie recta 1,20m x 0,60m x 0,70m en formica 30mm, canto rígido por los bordes en PVC 2mm termofundido. Almacenamiento superior soportes a 70cm. Medidas 1,20m x 0,40m Alto x 0,35m Fondo. Cuerpo en lamina CR. 16. Puertas en formica 18mm. Estructura en perfilería tubular estructural de 2 pulgadas, lámina de acero CR calibre 16 con acabado en pintura electroestática.</t>
  </si>
  <si>
    <t>Puesto De Trabajo Lineal</t>
  </si>
  <si>
    <t>Puesto De Trabajo En L</t>
  </si>
  <si>
    <t xml:space="preserve"> Superficie en tablex de 30mm de 1,50mx0,60m. Superficie lateral de 1x0,60m enchapadas en formica F8 canto rigido por los bordes en PVC 2mm termofundido, archivador metalico 2 gavetas medianas x 1 de archivo, pedestales metalicos en U dilatados, viga de amarre. Acabado pintura electrostatica. Estructura en perfilería tubular estructural de 2 pulgadas, lámina de acero CR calibre 16 con acabado en pintura electroestática.</t>
  </si>
  <si>
    <t>Isla De 5 Puestos + Mesa Impresora</t>
  </si>
  <si>
    <t>Conformada por 4 puestos con superficie de medidas 1,00 x 0,60, 1 puesto de 1,56 x 0,60 y 1 mesa de 1,17 x 0,60. Superficies laminadas en formica de 30mm de espesor con canto rigido y pasacables. Estructuras en perfileriatubular estructural de 2" de espesor, lamina de acero Cold Rolled calibre 16 con acabado en pintura electroestatica. 4 Pantallas laterales ensanduchadas de medidas 0.60 x 0.40 en melamina de 12mm. Falda frontal 12 mm en Fórmica.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</si>
  <si>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</si>
  <si>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</si>
  <si>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</si>
  <si>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</si>
  <si>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</si>
  <si>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</si>
  <si>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 xml:space="preserve">ANEXO 3 MODIFICADO COMPRA PUESTOS DE TRABAJO, MUEBLE AUXILIAR, ISLA Y BIBLIOTECA </t>
  </si>
  <si>
    <t>Supericie tablex 30mm, superficie de 1.20*0.60 mt , enchapdas enformica F8 y canto rigido por los bordes 2mm en PVC 2mm termofundido, archivador metalico 2 gavetas medianas x 1 de archivo, pedestal metalico en U dilatado. Estructura en perfilería tubular estructural de 2 pulgadas, lámina de acero CR calibre 16 con acabado en pintura electroestática.</t>
  </si>
  <si>
    <t xml:space="preserve">COMPARATIVO ECONOMICO </t>
  </si>
  <si>
    <t xml:space="preserve">PRESUPUESTO DISPONIBLE </t>
  </si>
  <si>
    <t xml:space="preserve">DIFERENCIA </t>
  </si>
  <si>
    <t xml:space="preserve">MEJOR PRECIO </t>
  </si>
  <si>
    <t xml:space="preserve">SOLINOFF </t>
  </si>
  <si>
    <t>Biblioteca: Mueble metálico para libros de 105x 37 de fondo x 2.00 de alto. Entrepaños inclinados con pestaña. Terminados en pintura electroestática</t>
  </si>
  <si>
    <t>Puesto De Trabajo Lineal: Supericie tablex 30mm, superficie de 1.20*0.60 mt , enchapdas enformica F8 y canto rigido por los bordes 2mm en PVC 2mm termofundido, archivador metalico 2 gavetas medianas x 1 de archivo, pedestal metalico en U dilatado. Estructura en perfilería tubular estructural de 2 pulgadas, lámina de acero CR calibre 16 con acabado en pintura electroestática.</t>
  </si>
  <si>
    <t xml:space="preserve"> Puesto De Trabajo En L: Superficie en tablex de 30mm de 1,50mx0,60m. Superficie lateral de 1x0,60m enchapadas en formica F8 canto rigido por los bordes en PVC 2mm termofundido, archivador metalico 2 gavetas medianas x 1 de archivo, pedestales metalicos en U dilatados, viga de amarre. Acabado pintura electrostatica. Estructura en perfilería tubular estructural de 2 pulgadas, lámina de acero CR calibre 16 con acabado en pintura electroestática.</t>
  </si>
  <si>
    <t>45 DIAS</t>
  </si>
  <si>
    <t>5 AÑOS</t>
  </si>
  <si>
    <t xml:space="preserve">MUMA SAS </t>
  </si>
  <si>
    <t xml:space="preserve">PUESTO DE TRABAJO EN L DE 1,50X 1,50M Superficie Tablex 30 mm, cubrecanto pvc 2 mm, laminado de alta presión. archivador metalico 2x1 Cuerpo en Lámina de acero CR Frentes en  Lámina de acero CR Recubrimiento: Pintura electrostática Riel extensión total 450mm. Cajón sencillo 400mm. niveladores inyectados en polipropileno, chapa tipo trampa, Base en tubo CR 2x1” cal 16 rectangular en U recubrimiento en Pintura electroestática,  Niveladores a piso en polipropileno, falda en madera de 15mm enchapado en formica, incluye tapa pasacable circular  plastica </t>
  </si>
  <si>
    <t xml:space="preserve">PUESTO DE TRABAJO EN L DE 1,80X 2,0M Superficie Tablex 30 mm, cubrecanto pvc 2 mm, laminado de alta presión. archivador metalico 2x1 Cuerpo en Lámina de acero CR Frentes en  Lámina de acero CR Recubrimiento: Pintura electrostática Riel extensión total 450mm. Cajón sencillo 400mm. niveladores inyectados en polipropileno, chapa tipo trampa, Base en tubo CR 2x1” cal 16 rectangular en U recubrimiento en Pintura electroestática,  Niveladores a piso en polipropileno, falda en madera de 15mm enchapado en formica, incluye tapa pasacable circular  plastica </t>
  </si>
  <si>
    <t>MUEBLE AUXILIAR  DE 110 X 50 X 72CM cuerpo en Lámina de acero CR calibre 22 y 20 (techo).Recubrimiento en Pintura electrostática.frente y tapa en madera encahapada en formica con canto en pvc de 2mm.Extensión total 450mm.niveladores inyectados en polipropileno. manija metálica y chapa llave.</t>
  </si>
  <si>
    <t xml:space="preserve">PUESTO DE TRABAJO LINEAL FIT DE 1.50 X0.60MTS Y SUPERFICIE LATERAL DE 1.0 X 0.60MTS Superficie Tablex 30 mm, cubrecanto pvc 2 mm, laminado de alta presión. archivador metalico 2x1 Cuerpo en Lámina de acero CR Frentes en  Lámina de acero CR Recubrimiento: Pintura electrostática Riel extensión total 450mm. Cajón sencillo 400mm. niveladores inyectados en polipropileno, chapa tipo trampa, Base en tubo CR 2x1” cal 16 rectangular en U recubrimiento en Pintura electroestática,  Niveladores a piso en polipropileno, falda en madera de 15mm enchapado en formica, incluye tapa pasacable circular  plastica </t>
  </si>
  <si>
    <t>ISLA DE 5 PUESTOS FIT  + MESA DE IMPRESORA  Conformada por 4 puestos con superficie de medidas 1,00 x 0,60, 1 puesto de 1,56 x 0,60 y 1 mesa de 1,17 x 0,60.Tablex 30 mm, cubrecanto pvc 2 mm, laminado de alta presión, Tapa pasacable circular plastica.Base en tubo CR 2x1” cal 16 rectangular en U recubrimiento en Pintura electroestática,  Niveladores a piso en polipropileno, 4 Pantallas laterales ensanduchadas de medidas 0.60 x 0.40 en melamina de 12mm. Falda frontal 12 mm en Fórmica</t>
  </si>
  <si>
    <t xml:space="preserve">15 dias </t>
  </si>
  <si>
    <t>5 años en estructura contra defectos de fabricación
2 años en superficie en laminado de alta presión y pintura (no aplica para desgaste normal).  Si la superficie es melamina aplica un (1) año.1 año para sistemas eléctricos, no aplica sobre la instalación y/o cableado del mismo u otras actividades ejecutadas por terceros. 6 meses en componentes como niveladores, tapa pasacable y demás o sujeto a la garantía del proveedor</t>
  </si>
  <si>
    <t>20 dias</t>
  </si>
  <si>
    <t>3 años en estructura por defectos de fabricación
2 años para superficie, pintura (no aplica para desgaste normal) 1 año para espuma y textil (cuando tiene cojín)
6 meses en componentes como niveladores, cerraduras y rieles (aplica garantía de proveedor)
Peso máximo según cajón:
* pequeño - riel carga liviana = 15kg
* grande - riel carga pesada = 45 kg</t>
  </si>
  <si>
    <t xml:space="preserve">SOLINOFF SAS </t>
  </si>
  <si>
    <t xml:space="preserve">METALCON </t>
  </si>
  <si>
    <t xml:space="preserve">30 DIAS </t>
  </si>
  <si>
    <t xml:space="preserve">METALES Y CONCEPTOS </t>
  </si>
  <si>
    <t xml:space="preserve">BASA DISEÑO SAS </t>
  </si>
  <si>
    <t xml:space="preserve">BASA </t>
  </si>
  <si>
    <t>Supericie tablex 30mm, superficie de 1.00*0.60 mt , enchapdas enformica F8 y canto rigido por los bordes 2mm en PVC 2mm termofundido, archivador metalico 2 gavetas medianas x 1 de archivo, pedestal metalico en U dilatado. Estructura en perfilería tubular estructural de 2 pulgadas, lámina de acero CR calibre 16 con acabado en pintura electroestática.</t>
  </si>
  <si>
    <t>45 dias</t>
  </si>
  <si>
    <t>2 años</t>
  </si>
  <si>
    <t xml:space="preserve">MINIMO VALOR TOTAL IVA INCLUIDO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</si>
</sst>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9" fontId="3" fillId="0" borderId="4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7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4" xfId="0" applyFont="1" applyBorder="1" applyAlignment="1">
      <alignment vertical="center"/>
    </xf>
    <xf numFmtId="42" fontId="2" fillId="4" borderId="4" xfId="2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" xfId="4" applyNumberFormat="1" applyFont="1" applyFill="1" applyBorder="1" applyAlignment="1">
      <alignment horizontal="center" vertical="center" wrapText="1"/>
    </xf>
    <xf numFmtId="42" fontId="2" fillId="5" borderId="4" xfId="2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" xfId="4" applyNumberFormat="1" applyFont="1" applyFill="1" applyBorder="1" applyAlignment="1">
      <alignment horizontal="center" vertical="center" wrapText="1"/>
    </xf>
    <xf numFmtId="42" fontId="2" fillId="6" borderId="4" xfId="2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1" xfId="4" applyNumberFormat="1" applyFont="1" applyFill="1" applyBorder="1" applyAlignment="1">
      <alignment horizontal="center" vertical="center" wrapText="1"/>
    </xf>
    <xf numFmtId="42" fontId="2" fillId="7" borderId="4" xfId="2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 applyProtection="1">
      <alignment horizontal="center"/>
      <protection locked="0"/>
    </xf>
    <xf numFmtId="164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5">
    <cellStyle name="Excel Built-in Normal" xfId="4" xr:uid="{00000000-0005-0000-0000-000000000000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695325</xdr:colOff>
      <xdr:row>8</xdr:row>
      <xdr:rowOff>590550</xdr:rowOff>
    </xdr:from>
    <xdr:ext cx="1362075" cy="1035177"/>
    <xdr:pic>
      <xdr:nvPicPr>
        <xdr:cNvPr id="38" name="Imagen 37">
          <a:extLst>
            <a:ext uri="{FF2B5EF4-FFF2-40B4-BE49-F238E27FC236}">
              <a16:creationId xmlns:a16="http://schemas.microsoft.com/office/drawing/2014/main" id="{E286D70C-145F-45EE-80FB-F1B5ABB9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3305175"/>
          <a:ext cx="1362075" cy="1035177"/>
        </a:xfrm>
        <a:prstGeom prst="rect">
          <a:avLst/>
        </a:prstGeom>
      </xdr:spPr>
    </xdr:pic>
    <xdr:clientData/>
  </xdr:oneCellAnchor>
  <xdr:oneCellAnchor>
    <xdr:from>
      <xdr:col>3</xdr:col>
      <xdr:colOff>600075</xdr:colOff>
      <xdr:row>9</xdr:row>
      <xdr:rowOff>400050</xdr:rowOff>
    </xdr:from>
    <xdr:ext cx="1228725" cy="650502"/>
    <xdr:pic>
      <xdr:nvPicPr>
        <xdr:cNvPr id="39" name="Imagen 38">
          <a:extLst>
            <a:ext uri="{FF2B5EF4-FFF2-40B4-BE49-F238E27FC236}">
              <a16:creationId xmlns:a16="http://schemas.microsoft.com/office/drawing/2014/main" id="{1A6F475D-45E6-4AFC-9AD1-292CBEF21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1525" y="5257800"/>
          <a:ext cx="1228725" cy="650502"/>
        </a:xfrm>
        <a:prstGeom prst="rect">
          <a:avLst/>
        </a:prstGeom>
      </xdr:spPr>
    </xdr:pic>
    <xdr:clientData/>
  </xdr:oneCellAnchor>
  <xdr:twoCellAnchor editAs="oneCell">
    <xdr:from>
      <xdr:col>3</xdr:col>
      <xdr:colOff>781050</xdr:colOff>
      <xdr:row>10</xdr:row>
      <xdr:rowOff>333375</xdr:rowOff>
    </xdr:from>
    <xdr:to>
      <xdr:col>3</xdr:col>
      <xdr:colOff>1676400</xdr:colOff>
      <xdr:row>13</xdr:row>
      <xdr:rowOff>100727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1AACB24-D2C4-421A-B136-FB911385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0" y="4838700"/>
          <a:ext cx="895350" cy="996077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11</xdr:row>
      <xdr:rowOff>95250</xdr:rowOff>
    </xdr:from>
    <xdr:to>
      <xdr:col>3</xdr:col>
      <xdr:colOff>1657499</xdr:colOff>
      <xdr:row>13</xdr:row>
      <xdr:rowOff>76312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539F1F3-C11E-4552-9164-09550071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8096250"/>
          <a:ext cx="1066949" cy="800212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12</xdr:row>
      <xdr:rowOff>123825</xdr:rowOff>
    </xdr:from>
    <xdr:to>
      <xdr:col>3</xdr:col>
      <xdr:colOff>2004316</xdr:colOff>
      <xdr:row>13</xdr:row>
      <xdr:rowOff>1357594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BE2289E-D80A-4EF9-B945-0FE64661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V="1">
          <a:off x="4533900" y="9182100"/>
          <a:ext cx="1451866" cy="1643344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13</xdr:row>
      <xdr:rowOff>190500</xdr:rowOff>
    </xdr:from>
    <xdr:to>
      <xdr:col>3</xdr:col>
      <xdr:colOff>1857375</xdr:colOff>
      <xdr:row>13</xdr:row>
      <xdr:rowOff>2359304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6ECFC69-135E-4810-A06F-12D8BCF6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43400" y="11134725"/>
          <a:ext cx="1495425" cy="2168804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14</xdr:row>
      <xdr:rowOff>219075</xdr:rowOff>
    </xdr:from>
    <xdr:to>
      <xdr:col>3</xdr:col>
      <xdr:colOff>1829005</xdr:colOff>
      <xdr:row>14</xdr:row>
      <xdr:rowOff>1238392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AA8EA57-2993-49C7-9D3E-A1211AA1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43400" y="13668375"/>
          <a:ext cx="1467055" cy="1019317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15</xdr:row>
      <xdr:rowOff>647700</xdr:rowOff>
    </xdr:from>
    <xdr:to>
      <xdr:col>3</xdr:col>
      <xdr:colOff>1981401</xdr:colOff>
      <xdr:row>18</xdr:row>
      <xdr:rowOff>238241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FFD80B4-EA32-4CB5-8A0B-470DD817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24375" y="15830550"/>
          <a:ext cx="1438476" cy="82879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16</xdr:row>
      <xdr:rowOff>314325</xdr:rowOff>
    </xdr:from>
    <xdr:to>
      <xdr:col>2</xdr:col>
      <xdr:colOff>1771988</xdr:colOff>
      <xdr:row>20</xdr:row>
      <xdr:rowOff>171627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7131E1E-16EC-4B27-A115-F07105288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2950" y="5429250"/>
          <a:ext cx="2419688" cy="126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1"/>
  <sheetViews>
    <sheetView tabSelected="1" topLeftCell="AI1" zoomScaleNormal="100" workbookViewId="0">
      <pane ySplit="1" topLeftCell="A2" activePane="bottomLeft" state="frozen"/>
      <selection pane="bottomLeft" activeCell="AX5" sqref="AX5"/>
    </sheetView>
  </sheetViews>
  <sheetFormatPr baseColWidth="10" defaultColWidth="11.42578125" defaultRowHeight="12" x14ac:dyDescent="0.2"/>
  <cols>
    <col min="1" max="1" width="4.7109375" style="1" bestFit="1" customWidth="1"/>
    <col min="2" max="2" width="16.140625" style="33" customWidth="1"/>
    <col min="3" max="4" width="38.85546875" style="34" customWidth="1"/>
    <col min="5" max="5" width="8.140625" style="34" customWidth="1"/>
    <col min="6" max="6" width="9.85546875" style="1" customWidth="1"/>
    <col min="7" max="7" width="9.28515625" style="1" customWidth="1"/>
    <col min="8" max="8" width="36.140625" style="1" customWidth="1"/>
    <col min="9" max="9" width="14.42578125" style="1" customWidth="1"/>
    <col min="10" max="10" width="14.28515625" style="1" customWidth="1"/>
    <col min="11" max="11" width="10.7109375" style="1" customWidth="1"/>
    <col min="12" max="12" width="13.140625" style="1" customWidth="1"/>
    <col min="13" max="13" width="11.42578125" style="1" customWidth="1"/>
    <col min="14" max="14" width="13.42578125" style="1" customWidth="1"/>
    <col min="15" max="15" width="10.42578125" style="1" customWidth="1"/>
    <col min="16" max="16" width="7" style="34" customWidth="1"/>
    <col min="17" max="17" width="9.85546875" style="1" customWidth="1"/>
    <col min="18" max="18" width="9.28515625" style="1" customWidth="1"/>
    <col min="19" max="19" width="36.140625" style="1" customWidth="1"/>
    <col min="20" max="21" width="14.42578125" style="1" customWidth="1"/>
    <col min="22" max="22" width="13" style="1" customWidth="1"/>
    <col min="23" max="23" width="14.42578125" style="1" customWidth="1"/>
    <col min="24" max="24" width="15.42578125" style="1" customWidth="1"/>
    <col min="25" max="25" width="13.42578125" style="1" customWidth="1"/>
    <col min="26" max="26" width="39.42578125" style="1" customWidth="1"/>
    <col min="27" max="27" width="9.42578125" style="34" customWidth="1"/>
    <col min="28" max="28" width="9.42578125" style="1" customWidth="1"/>
    <col min="29" max="29" width="9.28515625" style="1" customWidth="1"/>
    <col min="30" max="30" width="36.140625" style="1" customWidth="1"/>
    <col min="31" max="32" width="14.42578125" style="1" customWidth="1"/>
    <col min="33" max="33" width="13" style="1" customWidth="1"/>
    <col min="34" max="34" width="14.42578125" style="1" customWidth="1"/>
    <col min="35" max="35" width="15.42578125" style="1" customWidth="1"/>
    <col min="36" max="36" width="13.42578125" style="1" customWidth="1"/>
    <col min="37" max="37" width="15.85546875" style="1" customWidth="1"/>
    <col min="38" max="38" width="7" style="34" customWidth="1"/>
    <col min="39" max="39" width="9.85546875" style="1" customWidth="1"/>
    <col min="40" max="40" width="9.28515625" style="1" customWidth="1"/>
    <col min="41" max="41" width="36.140625" style="1" customWidth="1"/>
    <col min="42" max="43" width="14.42578125" style="1" customWidth="1"/>
    <col min="44" max="44" width="13" style="1" customWidth="1"/>
    <col min="45" max="45" width="14.42578125" style="1" customWidth="1"/>
    <col min="46" max="46" width="15.42578125" style="1" customWidth="1"/>
    <col min="47" max="47" width="13.42578125" style="1" customWidth="1"/>
    <col min="48" max="48" width="15.85546875" style="1" customWidth="1"/>
    <col min="49" max="49" width="12.42578125" style="20" bestFit="1" customWidth="1"/>
    <col min="50" max="50" width="12" style="20" customWidth="1"/>
    <col min="51" max="51" width="11.42578125" style="20"/>
    <col min="52" max="52" width="21.7109375" style="33" customWidth="1"/>
    <col min="53" max="16384" width="11.42578125" style="1"/>
  </cols>
  <sheetData>
    <row r="1" spans="1:52" ht="15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1"/>
      <c r="AA1" s="1"/>
      <c r="AL1" s="1"/>
    </row>
    <row r="2" spans="1:52" ht="15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1"/>
      <c r="AA2" s="1"/>
      <c r="AL2" s="1"/>
    </row>
    <row r="3" spans="1:52" ht="17.25" customHeight="1" x14ac:dyDescent="0.2">
      <c r="A3" s="96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1"/>
      <c r="AA3" s="1"/>
      <c r="AL3" s="1"/>
    </row>
    <row r="4" spans="1:52" ht="14.25" customHeight="1" x14ac:dyDescent="0.2">
      <c r="A4" s="97" t="s">
        <v>41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1"/>
      <c r="AA4" s="1"/>
      <c r="AL4" s="1"/>
    </row>
    <row r="5" spans="1:52" ht="34.5" customHeight="1" x14ac:dyDescent="0.2">
      <c r="A5" s="96" t="s">
        <v>39</v>
      </c>
      <c r="B5" s="96"/>
      <c r="C5" s="2"/>
      <c r="D5" s="71"/>
      <c r="E5" s="2"/>
      <c r="F5" s="2"/>
      <c r="G5" s="2"/>
      <c r="H5" s="2"/>
      <c r="I5" s="2"/>
      <c r="J5" s="2"/>
      <c r="K5" s="2"/>
      <c r="L5" s="2"/>
      <c r="M5" s="2"/>
      <c r="P5" s="36"/>
      <c r="Q5" s="36"/>
      <c r="R5" s="36"/>
      <c r="S5" s="36"/>
      <c r="T5" s="36"/>
      <c r="U5" s="36"/>
      <c r="V5" s="36"/>
      <c r="W5" s="36"/>
      <c r="X5" s="36"/>
      <c r="AA5" s="36"/>
      <c r="AB5" s="36"/>
      <c r="AC5" s="36"/>
      <c r="AD5" s="36"/>
      <c r="AE5" s="36"/>
      <c r="AF5" s="36"/>
      <c r="AG5" s="36"/>
      <c r="AH5" s="36"/>
      <c r="AI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52" ht="34.5" customHeight="1" x14ac:dyDescent="0.2">
      <c r="A6" s="96"/>
      <c r="B6" s="96"/>
      <c r="C6" s="2"/>
      <c r="D6" s="71"/>
      <c r="E6" s="2"/>
      <c r="F6" s="2"/>
      <c r="G6" s="2"/>
      <c r="H6" s="2"/>
      <c r="I6" s="2"/>
      <c r="J6" s="2"/>
      <c r="K6" s="2"/>
      <c r="L6" s="2"/>
      <c r="M6" s="2"/>
      <c r="P6" s="36"/>
      <c r="Q6" s="36"/>
      <c r="R6" s="36"/>
      <c r="S6" s="36"/>
      <c r="T6" s="36"/>
      <c r="U6" s="36"/>
      <c r="V6" s="36"/>
      <c r="W6" s="36"/>
      <c r="X6" s="36"/>
      <c r="AA6" s="36"/>
      <c r="AB6" s="36"/>
      <c r="AC6" s="36"/>
      <c r="AD6" s="36"/>
      <c r="AE6" s="36"/>
      <c r="AF6" s="36"/>
      <c r="AG6" s="36"/>
      <c r="AH6" s="36"/>
      <c r="AI6" s="36"/>
      <c r="AL6" s="36"/>
      <c r="AM6" s="36"/>
      <c r="AN6" s="36"/>
      <c r="AO6" s="36"/>
      <c r="AP6" s="36"/>
      <c r="AQ6" s="36"/>
      <c r="AR6" s="36"/>
      <c r="AS6" s="36"/>
      <c r="AT6" s="36"/>
    </row>
    <row r="7" spans="1:52" ht="16.5" customHeight="1" x14ac:dyDescent="0.2">
      <c r="A7" s="3"/>
      <c r="B7" s="4"/>
      <c r="C7" s="5"/>
      <c r="D7" s="5"/>
      <c r="E7" s="98" t="s">
        <v>61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79" t="s">
        <v>51</v>
      </c>
      <c r="Q7" s="80"/>
      <c r="R7" s="80"/>
      <c r="S7" s="80"/>
      <c r="T7" s="80"/>
      <c r="U7" s="80"/>
      <c r="V7" s="80"/>
      <c r="W7" s="80"/>
      <c r="X7" s="80"/>
      <c r="Y7" s="80"/>
      <c r="Z7" s="80"/>
      <c r="AA7" s="84" t="s">
        <v>64</v>
      </c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9" t="s">
        <v>65</v>
      </c>
      <c r="AM7" s="89"/>
      <c r="AN7" s="89"/>
      <c r="AO7" s="89"/>
      <c r="AP7" s="89"/>
      <c r="AQ7" s="89"/>
      <c r="AR7" s="89"/>
      <c r="AS7" s="89"/>
      <c r="AT7" s="89"/>
      <c r="AU7" s="89"/>
      <c r="AV7" s="89"/>
    </row>
    <row r="8" spans="1:52" ht="32.25" customHeight="1" x14ac:dyDescent="0.2">
      <c r="A8" s="6" t="s">
        <v>3</v>
      </c>
      <c r="B8" s="6" t="s">
        <v>4</v>
      </c>
      <c r="C8" s="6" t="s">
        <v>5</v>
      </c>
      <c r="D8" s="6" t="s">
        <v>17</v>
      </c>
      <c r="E8" s="39" t="s">
        <v>6</v>
      </c>
      <c r="F8" s="39" t="s">
        <v>7</v>
      </c>
      <c r="G8" s="40" t="s">
        <v>8</v>
      </c>
      <c r="H8" s="41" t="s">
        <v>9</v>
      </c>
      <c r="I8" s="41" t="s">
        <v>10</v>
      </c>
      <c r="J8" s="41" t="s">
        <v>11</v>
      </c>
      <c r="K8" s="41" t="s">
        <v>12</v>
      </c>
      <c r="L8" s="41" t="s">
        <v>13</v>
      </c>
      <c r="M8" s="42" t="s">
        <v>14</v>
      </c>
      <c r="N8" s="42" t="s">
        <v>15</v>
      </c>
      <c r="O8" s="42" t="s">
        <v>16</v>
      </c>
      <c r="P8" s="43" t="s">
        <v>6</v>
      </c>
      <c r="Q8" s="43" t="s">
        <v>7</v>
      </c>
      <c r="R8" s="44" t="s">
        <v>8</v>
      </c>
      <c r="S8" s="45" t="s">
        <v>9</v>
      </c>
      <c r="T8" s="45" t="s">
        <v>10</v>
      </c>
      <c r="U8" s="45" t="s">
        <v>11</v>
      </c>
      <c r="V8" s="45" t="s">
        <v>12</v>
      </c>
      <c r="W8" s="45" t="s">
        <v>13</v>
      </c>
      <c r="X8" s="46" t="s">
        <v>14</v>
      </c>
      <c r="Y8" s="46" t="s">
        <v>15</v>
      </c>
      <c r="Z8" s="46" t="s">
        <v>16</v>
      </c>
      <c r="AA8" s="49" t="s">
        <v>6</v>
      </c>
      <c r="AB8" s="49" t="s">
        <v>7</v>
      </c>
      <c r="AC8" s="50" t="s">
        <v>8</v>
      </c>
      <c r="AD8" s="51" t="s">
        <v>9</v>
      </c>
      <c r="AE8" s="51" t="s">
        <v>10</v>
      </c>
      <c r="AF8" s="51" t="s">
        <v>11</v>
      </c>
      <c r="AG8" s="51" t="s">
        <v>12</v>
      </c>
      <c r="AH8" s="51" t="s">
        <v>13</v>
      </c>
      <c r="AI8" s="52" t="s">
        <v>14</v>
      </c>
      <c r="AJ8" s="52" t="s">
        <v>15</v>
      </c>
      <c r="AK8" s="52" t="s">
        <v>16</v>
      </c>
      <c r="AL8" s="55" t="s">
        <v>6</v>
      </c>
      <c r="AM8" s="55" t="s">
        <v>7</v>
      </c>
      <c r="AN8" s="56" t="s">
        <v>8</v>
      </c>
      <c r="AO8" s="57" t="s">
        <v>9</v>
      </c>
      <c r="AP8" s="57" t="s">
        <v>10</v>
      </c>
      <c r="AQ8" s="57" t="s">
        <v>11</v>
      </c>
      <c r="AR8" s="57" t="s">
        <v>12</v>
      </c>
      <c r="AS8" s="57" t="s">
        <v>13</v>
      </c>
      <c r="AT8" s="58" t="s">
        <v>14</v>
      </c>
      <c r="AU8" s="58" t="s">
        <v>15</v>
      </c>
      <c r="AV8" s="58" t="s">
        <v>16</v>
      </c>
      <c r="AW8" s="61" t="s">
        <v>70</v>
      </c>
      <c r="AX8" s="61" t="s">
        <v>42</v>
      </c>
      <c r="AY8" s="61" t="s">
        <v>43</v>
      </c>
      <c r="AZ8" s="61" t="s">
        <v>44</v>
      </c>
    </row>
    <row r="9" spans="1:52" ht="168.75" customHeight="1" x14ac:dyDescent="0.2">
      <c r="A9" s="7">
        <v>1</v>
      </c>
      <c r="B9" s="8" t="s">
        <v>18</v>
      </c>
      <c r="C9" s="76" t="s">
        <v>19</v>
      </c>
      <c r="D9" s="15"/>
      <c r="E9" s="10" t="s">
        <v>45</v>
      </c>
      <c r="F9" s="10" t="s">
        <v>20</v>
      </c>
      <c r="G9" s="10">
        <v>1</v>
      </c>
      <c r="H9" s="9" t="s">
        <v>19</v>
      </c>
      <c r="I9" s="12">
        <v>0</v>
      </c>
      <c r="J9" s="13"/>
      <c r="K9" s="12">
        <f>+I9*J9</f>
        <v>0</v>
      </c>
      <c r="L9" s="12">
        <f>+I9+K9</f>
        <v>0</v>
      </c>
      <c r="M9" s="12">
        <f>+L9*G9</f>
        <v>0</v>
      </c>
      <c r="N9" s="11"/>
      <c r="O9" s="11"/>
      <c r="P9" s="10" t="s">
        <v>51</v>
      </c>
      <c r="Q9" s="10" t="s">
        <v>20</v>
      </c>
      <c r="R9" s="10">
        <v>1</v>
      </c>
      <c r="S9" s="62" t="s">
        <v>52</v>
      </c>
      <c r="T9" s="64">
        <v>1898860</v>
      </c>
      <c r="U9" s="13">
        <v>0.19</v>
      </c>
      <c r="V9" s="12">
        <f>+T9*U9</f>
        <v>360783.4</v>
      </c>
      <c r="W9" s="12">
        <f>+T9+V9</f>
        <v>2259643.4</v>
      </c>
      <c r="X9" s="12">
        <f>+W9*R9</f>
        <v>2259643.4</v>
      </c>
      <c r="Y9" s="62" t="s">
        <v>57</v>
      </c>
      <c r="Z9" s="62" t="s">
        <v>58</v>
      </c>
      <c r="AA9" s="10" t="s">
        <v>62</v>
      </c>
      <c r="AB9" s="10" t="s">
        <v>20</v>
      </c>
      <c r="AC9" s="10">
        <v>1</v>
      </c>
      <c r="AD9" s="9" t="s">
        <v>19</v>
      </c>
      <c r="AE9" s="12">
        <v>1375000</v>
      </c>
      <c r="AF9" s="13">
        <v>0.19</v>
      </c>
      <c r="AG9" s="12">
        <f>+AE9*AF9</f>
        <v>261250</v>
      </c>
      <c r="AH9" s="12">
        <f>+AE9+AG9</f>
        <v>1636250</v>
      </c>
      <c r="AI9" s="12">
        <f>+AH9*AC9</f>
        <v>1636250</v>
      </c>
      <c r="AJ9" s="11" t="s">
        <v>63</v>
      </c>
      <c r="AK9" s="11" t="s">
        <v>50</v>
      </c>
      <c r="AL9" s="10" t="s">
        <v>66</v>
      </c>
      <c r="AM9" s="10" t="s">
        <v>20</v>
      </c>
      <c r="AN9" s="10">
        <v>1</v>
      </c>
      <c r="AO9" s="9" t="s">
        <v>19</v>
      </c>
      <c r="AP9" s="12">
        <v>1379000</v>
      </c>
      <c r="AQ9" s="13">
        <v>0.19</v>
      </c>
      <c r="AR9" s="12">
        <f>+AP9*AQ9</f>
        <v>262010</v>
      </c>
      <c r="AS9" s="12">
        <f>+AP9+AR9</f>
        <v>1641010</v>
      </c>
      <c r="AT9" s="12">
        <f>+AS9*AN9</f>
        <v>1641010</v>
      </c>
      <c r="AU9" s="11" t="s">
        <v>68</v>
      </c>
      <c r="AV9" s="11" t="s">
        <v>69</v>
      </c>
      <c r="AW9" s="66" cm="1">
        <f t="array" ref="AW9">MIN(_xlfn._xlws.FILTER(CHOOSE({1,2,3,4},M9,X9,AI9,AT9),CHOOSE({1,2,3,4},M9,X9,AI9,AT9)&gt;0))</f>
        <v>1636250</v>
      </c>
      <c r="AX9" s="67">
        <v>1733097</v>
      </c>
      <c r="AY9" s="68">
        <f>+AX9-AW9</f>
        <v>96847</v>
      </c>
      <c r="AZ9" s="69" t="str">
        <f t="shared" ref="AZ9:AZ17" si="0">IF(AW9=M9,$E$7,IF(AW9=X9,$P$7,IF(AW9=AI9,$AA$7,IF(AW9=AT9,$AL$7,0))))</f>
        <v xml:space="preserve">METALES Y CONCEPTOS </v>
      </c>
    </row>
    <row r="10" spans="1:52" ht="122.25" customHeight="1" x14ac:dyDescent="0.2">
      <c r="A10" s="7">
        <v>2</v>
      </c>
      <c r="B10" s="8" t="s">
        <v>18</v>
      </c>
      <c r="C10" s="76" t="s">
        <v>21</v>
      </c>
      <c r="D10" s="15"/>
      <c r="E10" s="10" t="s">
        <v>45</v>
      </c>
      <c r="F10" s="10" t="s">
        <v>20</v>
      </c>
      <c r="G10" s="10">
        <v>1</v>
      </c>
      <c r="H10" s="9" t="s">
        <v>21</v>
      </c>
      <c r="I10" s="12">
        <v>0</v>
      </c>
      <c r="J10" s="13"/>
      <c r="K10" s="12">
        <f t="shared" ref="K10:K16" si="1">+I10*J10</f>
        <v>0</v>
      </c>
      <c r="L10" s="12">
        <f t="shared" ref="L10:L16" si="2">+I10+K10</f>
        <v>0</v>
      </c>
      <c r="M10" s="12">
        <f t="shared" ref="M10:M16" si="3">+L10*G10</f>
        <v>0</v>
      </c>
      <c r="N10" s="11"/>
      <c r="O10" s="11"/>
      <c r="P10" s="10"/>
      <c r="Q10" s="10"/>
      <c r="R10" s="10"/>
      <c r="S10" s="62"/>
      <c r="T10" s="64"/>
      <c r="U10" s="13"/>
      <c r="V10" s="12"/>
      <c r="W10" s="12"/>
      <c r="X10" s="12"/>
      <c r="Y10" s="62"/>
      <c r="Z10" s="62" t="s">
        <v>58</v>
      </c>
      <c r="AA10" s="10" t="s">
        <v>62</v>
      </c>
      <c r="AB10" s="10" t="s">
        <v>20</v>
      </c>
      <c r="AC10" s="10">
        <v>1</v>
      </c>
      <c r="AD10" s="9" t="s">
        <v>21</v>
      </c>
      <c r="AE10" s="12">
        <v>840000</v>
      </c>
      <c r="AF10" s="13">
        <v>0.19</v>
      </c>
      <c r="AG10" s="12">
        <f t="shared" ref="AG10:AG17" si="4">+AE10*AF10</f>
        <v>159600</v>
      </c>
      <c r="AH10" s="12">
        <f t="shared" ref="AH10:AH17" si="5">+AE10+AG10</f>
        <v>999600</v>
      </c>
      <c r="AI10" s="12">
        <f t="shared" ref="AI10:AI17" si="6">+AH10*AC10</f>
        <v>999600</v>
      </c>
      <c r="AJ10" s="11" t="s">
        <v>63</v>
      </c>
      <c r="AK10" s="11" t="s">
        <v>50</v>
      </c>
      <c r="AL10" s="10" t="s">
        <v>66</v>
      </c>
      <c r="AM10" s="10" t="s">
        <v>20</v>
      </c>
      <c r="AN10" s="10">
        <v>1</v>
      </c>
      <c r="AO10" s="9" t="s">
        <v>21</v>
      </c>
      <c r="AP10" s="12">
        <v>860000</v>
      </c>
      <c r="AQ10" s="13">
        <v>0.19</v>
      </c>
      <c r="AR10" s="12">
        <f t="shared" ref="AR10:AR16" si="7">+AP10*AQ10</f>
        <v>163400</v>
      </c>
      <c r="AS10" s="12">
        <f t="shared" ref="AS10:AS16" si="8">+AP10+AR10</f>
        <v>1023400</v>
      </c>
      <c r="AT10" s="12">
        <f t="shared" ref="AT10:AT16" si="9">+AS10*AN10</f>
        <v>1023400</v>
      </c>
      <c r="AU10" s="11" t="s">
        <v>68</v>
      </c>
      <c r="AV10" s="11" t="s">
        <v>69</v>
      </c>
      <c r="AW10" s="66" cm="1">
        <f t="array" ref="AW10">MIN(_xlfn._xlws.FILTER(CHOOSE({1,2,3,4},M10,X10,AI10,AT10),CHOOSE({1,2,3,4},M10,X10,AI10,AT10)&gt;0))</f>
        <v>999600</v>
      </c>
      <c r="AX10" s="67">
        <v>1040297</v>
      </c>
      <c r="AY10" s="68">
        <f t="shared" ref="AY10:AY17" si="10">+AX10-AW10</f>
        <v>40697</v>
      </c>
      <c r="AZ10" s="69" t="str">
        <f t="shared" si="0"/>
        <v xml:space="preserve">METALES Y CONCEPTOS </v>
      </c>
    </row>
    <row r="11" spans="1:52" ht="32.25" customHeight="1" x14ac:dyDescent="0.2">
      <c r="A11" s="7">
        <v>3</v>
      </c>
      <c r="B11" s="14" t="s">
        <v>18</v>
      </c>
      <c r="C11" s="76" t="s">
        <v>22</v>
      </c>
      <c r="D11" s="15"/>
      <c r="E11" s="10" t="s">
        <v>45</v>
      </c>
      <c r="F11" s="10" t="s">
        <v>20</v>
      </c>
      <c r="G11" s="10">
        <v>1</v>
      </c>
      <c r="H11" s="9" t="s">
        <v>22</v>
      </c>
      <c r="I11" s="12">
        <v>0</v>
      </c>
      <c r="J11" s="13"/>
      <c r="K11" s="12">
        <f t="shared" si="1"/>
        <v>0</v>
      </c>
      <c r="L11" s="12">
        <f t="shared" si="2"/>
        <v>0</v>
      </c>
      <c r="M11" s="12">
        <f t="shared" si="3"/>
        <v>0</v>
      </c>
      <c r="N11" s="11"/>
      <c r="O11" s="11"/>
      <c r="P11" s="10" t="s">
        <v>51</v>
      </c>
      <c r="Q11" s="10" t="s">
        <v>20</v>
      </c>
      <c r="R11" s="10">
        <v>1</v>
      </c>
      <c r="S11" s="62" t="s">
        <v>53</v>
      </c>
      <c r="T11" s="65">
        <v>2259720</v>
      </c>
      <c r="U11" s="13">
        <v>0.19</v>
      </c>
      <c r="V11" s="12">
        <f t="shared" ref="V11:V17" si="11">+T11*U11</f>
        <v>429346.8</v>
      </c>
      <c r="W11" s="12">
        <f t="shared" ref="W11:W17" si="12">+T11+V11</f>
        <v>2689066.8</v>
      </c>
      <c r="X11" s="12">
        <f t="shared" ref="X11:X17" si="13">+W11*R11</f>
        <v>2689066.8</v>
      </c>
      <c r="Y11" s="62" t="s">
        <v>57</v>
      </c>
      <c r="Z11" s="62" t="s">
        <v>58</v>
      </c>
      <c r="AA11" s="10" t="s">
        <v>62</v>
      </c>
      <c r="AB11" s="10" t="s">
        <v>20</v>
      </c>
      <c r="AC11" s="10">
        <v>1</v>
      </c>
      <c r="AD11" s="9" t="s">
        <v>22</v>
      </c>
      <c r="AE11" s="12">
        <v>1620000</v>
      </c>
      <c r="AF11" s="13">
        <v>0.19</v>
      </c>
      <c r="AG11" s="12">
        <f t="shared" si="4"/>
        <v>307800</v>
      </c>
      <c r="AH11" s="12">
        <f t="shared" si="5"/>
        <v>1927800</v>
      </c>
      <c r="AI11" s="12">
        <f t="shared" si="6"/>
        <v>1927800</v>
      </c>
      <c r="AJ11" s="11" t="s">
        <v>63</v>
      </c>
      <c r="AK11" s="11" t="s">
        <v>50</v>
      </c>
      <c r="AL11" s="10"/>
      <c r="AM11" s="10"/>
      <c r="AN11" s="10"/>
      <c r="AO11" s="9"/>
      <c r="AP11" s="12"/>
      <c r="AQ11" s="13"/>
      <c r="AR11" s="12"/>
      <c r="AS11" s="12"/>
      <c r="AT11" s="12"/>
      <c r="AU11" s="11"/>
      <c r="AV11" s="11"/>
      <c r="AW11" s="66" cm="1">
        <f t="array" ref="AW11">MIN(_xlfn._xlws.FILTER(CHOOSE({1,2,3,4},M11,X11,AI11,AT11),CHOOSE({1,2,3,4},M11,X11,AI11,AT11)&gt;0))</f>
        <v>1927800</v>
      </c>
      <c r="AX11" s="67">
        <v>2056320</v>
      </c>
      <c r="AY11" s="68">
        <f t="shared" si="10"/>
        <v>128520</v>
      </c>
      <c r="AZ11" s="69" t="str">
        <f t="shared" si="0"/>
        <v xml:space="preserve">METALES Y CONCEPTOS </v>
      </c>
    </row>
    <row r="12" spans="1:52" ht="32.25" customHeight="1" x14ac:dyDescent="0.2">
      <c r="A12" s="7">
        <v>4</v>
      </c>
      <c r="B12" s="10" t="s">
        <v>23</v>
      </c>
      <c r="C12" s="77" t="s">
        <v>24</v>
      </c>
      <c r="D12" s="15"/>
      <c r="E12" s="10" t="s">
        <v>45</v>
      </c>
      <c r="F12" s="10" t="s">
        <v>20</v>
      </c>
      <c r="G12" s="10">
        <v>3</v>
      </c>
      <c r="H12" s="15" t="s">
        <v>24</v>
      </c>
      <c r="I12" s="12">
        <v>0</v>
      </c>
      <c r="J12" s="13"/>
      <c r="K12" s="12">
        <f t="shared" si="1"/>
        <v>0</v>
      </c>
      <c r="L12" s="12">
        <f t="shared" si="2"/>
        <v>0</v>
      </c>
      <c r="M12" s="12">
        <f t="shared" si="3"/>
        <v>0</v>
      </c>
      <c r="N12" s="11"/>
      <c r="O12" s="11"/>
      <c r="P12" s="10" t="s">
        <v>51</v>
      </c>
      <c r="Q12" s="10" t="s">
        <v>20</v>
      </c>
      <c r="R12" s="10">
        <v>3</v>
      </c>
      <c r="S12" s="62" t="s">
        <v>54</v>
      </c>
      <c r="T12" s="65">
        <v>1443209</v>
      </c>
      <c r="U12" s="13">
        <v>0.19</v>
      </c>
      <c r="V12" s="12">
        <f t="shared" si="11"/>
        <v>274209.71000000002</v>
      </c>
      <c r="W12" s="12">
        <f t="shared" si="12"/>
        <v>1717418.71</v>
      </c>
      <c r="X12" s="12">
        <f t="shared" si="13"/>
        <v>5152256.13</v>
      </c>
      <c r="Y12" s="62" t="s">
        <v>59</v>
      </c>
      <c r="Z12" s="62" t="s">
        <v>60</v>
      </c>
      <c r="AA12" s="10" t="s">
        <v>62</v>
      </c>
      <c r="AB12" s="10" t="s">
        <v>20</v>
      </c>
      <c r="AC12" s="10">
        <v>3</v>
      </c>
      <c r="AD12" s="15" t="s">
        <v>24</v>
      </c>
      <c r="AE12" s="12">
        <v>980000</v>
      </c>
      <c r="AF12" s="13">
        <v>0.19</v>
      </c>
      <c r="AG12" s="12">
        <f t="shared" si="4"/>
        <v>186200</v>
      </c>
      <c r="AH12" s="12">
        <f t="shared" si="5"/>
        <v>1166200</v>
      </c>
      <c r="AI12" s="12">
        <f t="shared" si="6"/>
        <v>3498600</v>
      </c>
      <c r="AJ12" s="11" t="s">
        <v>63</v>
      </c>
      <c r="AK12" s="11" t="s">
        <v>50</v>
      </c>
      <c r="AL12" s="10" t="s">
        <v>66</v>
      </c>
      <c r="AM12" s="10" t="s">
        <v>20</v>
      </c>
      <c r="AN12" s="10">
        <v>3</v>
      </c>
      <c r="AO12" s="15" t="s">
        <v>24</v>
      </c>
      <c r="AP12" s="12">
        <v>1008000</v>
      </c>
      <c r="AQ12" s="13">
        <v>0.19</v>
      </c>
      <c r="AR12" s="12">
        <f t="shared" si="7"/>
        <v>191520</v>
      </c>
      <c r="AS12" s="12">
        <f t="shared" si="8"/>
        <v>1199520</v>
      </c>
      <c r="AT12" s="12">
        <f t="shared" si="9"/>
        <v>3598560</v>
      </c>
      <c r="AU12" s="11" t="s">
        <v>68</v>
      </c>
      <c r="AV12" s="11" t="s">
        <v>69</v>
      </c>
      <c r="AW12" s="66" cm="1">
        <f t="array" ref="AW12">MIN(_xlfn._xlws.FILTER(CHOOSE({1,2,3,4},M12,X12,AI12,AT12),CHOOSE({1,2,3,4},M12,X12,AI12,AT12)&gt;0))</f>
        <v>3498600</v>
      </c>
      <c r="AX12" s="67">
        <v>5258862</v>
      </c>
      <c r="AY12" s="68">
        <f t="shared" si="10"/>
        <v>1760262</v>
      </c>
      <c r="AZ12" s="69" t="str">
        <f t="shared" si="0"/>
        <v xml:space="preserve">METALES Y CONCEPTOS </v>
      </c>
    </row>
    <row r="13" spans="1:52" ht="32.25" customHeight="1" x14ac:dyDescent="0.2">
      <c r="A13" s="7">
        <v>5</v>
      </c>
      <c r="B13" s="10" t="s">
        <v>25</v>
      </c>
      <c r="C13" s="76" t="s">
        <v>26</v>
      </c>
      <c r="D13" s="15"/>
      <c r="E13" s="10" t="s">
        <v>45</v>
      </c>
      <c r="F13" s="10" t="s">
        <v>20</v>
      </c>
      <c r="G13" s="10">
        <v>2</v>
      </c>
      <c r="H13" s="9" t="s">
        <v>46</v>
      </c>
      <c r="I13" s="12">
        <v>1662800</v>
      </c>
      <c r="J13" s="13">
        <v>0.19</v>
      </c>
      <c r="K13" s="12">
        <f t="shared" si="1"/>
        <v>315932</v>
      </c>
      <c r="L13" s="12">
        <f t="shared" si="2"/>
        <v>1978732</v>
      </c>
      <c r="M13" s="12">
        <f t="shared" si="3"/>
        <v>3957464</v>
      </c>
      <c r="N13" s="11" t="s">
        <v>49</v>
      </c>
      <c r="O13" s="11" t="s">
        <v>50</v>
      </c>
      <c r="P13" s="10" t="s">
        <v>51</v>
      </c>
      <c r="Q13" s="10" t="s">
        <v>20</v>
      </c>
      <c r="R13" s="10">
        <v>2</v>
      </c>
      <c r="S13" s="62"/>
      <c r="T13" s="65">
        <v>0</v>
      </c>
      <c r="U13" s="13">
        <v>0.19</v>
      </c>
      <c r="V13" s="12">
        <f t="shared" si="11"/>
        <v>0</v>
      </c>
      <c r="W13" s="12">
        <f t="shared" si="12"/>
        <v>0</v>
      </c>
      <c r="X13" s="12">
        <f t="shared" si="13"/>
        <v>0</v>
      </c>
      <c r="Y13" s="62"/>
      <c r="Z13" s="62"/>
      <c r="AA13" s="10" t="s">
        <v>62</v>
      </c>
      <c r="AB13" s="10" t="s">
        <v>20</v>
      </c>
      <c r="AC13" s="10">
        <v>2</v>
      </c>
      <c r="AD13" s="9" t="s">
        <v>26</v>
      </c>
      <c r="AE13" s="12">
        <v>1485000</v>
      </c>
      <c r="AF13" s="13">
        <v>0.19</v>
      </c>
      <c r="AG13" s="12">
        <f t="shared" si="4"/>
        <v>282150</v>
      </c>
      <c r="AH13" s="12">
        <f t="shared" si="5"/>
        <v>1767150</v>
      </c>
      <c r="AI13" s="12">
        <f t="shared" si="6"/>
        <v>3534300</v>
      </c>
      <c r="AJ13" s="11" t="s">
        <v>63</v>
      </c>
      <c r="AK13" s="11" t="s">
        <v>50</v>
      </c>
      <c r="AL13" s="10" t="s">
        <v>66</v>
      </c>
      <c r="AM13" s="10" t="s">
        <v>20</v>
      </c>
      <c r="AN13" s="10">
        <v>2</v>
      </c>
      <c r="AO13" s="9" t="s">
        <v>26</v>
      </c>
      <c r="AP13" s="12">
        <v>1618000</v>
      </c>
      <c r="AQ13" s="13">
        <v>0.19</v>
      </c>
      <c r="AR13" s="12">
        <f t="shared" si="7"/>
        <v>307420</v>
      </c>
      <c r="AS13" s="12">
        <f t="shared" si="8"/>
        <v>1925420</v>
      </c>
      <c r="AT13" s="12">
        <f t="shared" si="9"/>
        <v>3850840</v>
      </c>
      <c r="AU13" s="11" t="s">
        <v>68</v>
      </c>
      <c r="AV13" s="11" t="s">
        <v>69</v>
      </c>
      <c r="AW13" s="66" cm="1">
        <f t="array" ref="AW13">MIN(_xlfn._xlws.FILTER(CHOOSE({1,2,3,4},M13,X13,AI13,AT13),CHOOSE({1,2,3,4},M13,X13,AI13,AT13)&gt;0))</f>
        <v>3534300</v>
      </c>
      <c r="AX13" s="67">
        <v>4011236</v>
      </c>
      <c r="AY13" s="68">
        <f t="shared" si="10"/>
        <v>476936</v>
      </c>
      <c r="AZ13" s="69" t="str">
        <f t="shared" si="0"/>
        <v xml:space="preserve">METALES Y CONCEPTOS </v>
      </c>
    </row>
    <row r="14" spans="1:52" ht="197.25" customHeight="1" x14ac:dyDescent="0.2">
      <c r="A14" s="16">
        <v>6</v>
      </c>
      <c r="B14" s="10" t="s">
        <v>18</v>
      </c>
      <c r="C14" s="77" t="s">
        <v>27</v>
      </c>
      <c r="D14" s="15"/>
      <c r="E14" s="10" t="s">
        <v>45</v>
      </c>
      <c r="F14" s="10" t="s">
        <v>20</v>
      </c>
      <c r="G14" s="10">
        <v>5</v>
      </c>
      <c r="H14" s="15" t="s">
        <v>27</v>
      </c>
      <c r="I14" s="12">
        <v>1651900</v>
      </c>
      <c r="J14" s="17">
        <v>0.19</v>
      </c>
      <c r="K14" s="12">
        <f t="shared" si="1"/>
        <v>313861</v>
      </c>
      <c r="L14" s="12">
        <f t="shared" si="2"/>
        <v>1965761</v>
      </c>
      <c r="M14" s="12">
        <f t="shared" si="3"/>
        <v>9828805</v>
      </c>
      <c r="N14" s="11" t="s">
        <v>49</v>
      </c>
      <c r="O14" s="11" t="s">
        <v>50</v>
      </c>
      <c r="P14" s="10"/>
      <c r="Q14" s="10"/>
      <c r="R14" s="10"/>
      <c r="S14" s="62"/>
      <c r="T14" s="65"/>
      <c r="U14" s="13"/>
      <c r="V14" s="12"/>
      <c r="W14" s="12"/>
      <c r="X14" s="12"/>
      <c r="Y14" s="62"/>
      <c r="Z14" s="62"/>
      <c r="AA14" s="10" t="s">
        <v>62</v>
      </c>
      <c r="AB14" s="10" t="s">
        <v>20</v>
      </c>
      <c r="AC14" s="10">
        <v>5</v>
      </c>
      <c r="AD14" s="15" t="s">
        <v>27</v>
      </c>
      <c r="AE14" s="12">
        <v>2465000</v>
      </c>
      <c r="AF14" s="13">
        <v>0.19</v>
      </c>
      <c r="AG14" s="12">
        <f t="shared" si="4"/>
        <v>468350</v>
      </c>
      <c r="AH14" s="12">
        <f t="shared" si="5"/>
        <v>2933350</v>
      </c>
      <c r="AI14" s="12">
        <f t="shared" si="6"/>
        <v>14666750</v>
      </c>
      <c r="AJ14" s="11" t="s">
        <v>63</v>
      </c>
      <c r="AK14" s="11" t="s">
        <v>50</v>
      </c>
      <c r="AL14" s="10" t="s">
        <v>66</v>
      </c>
      <c r="AM14" s="10" t="s">
        <v>20</v>
      </c>
      <c r="AN14" s="10">
        <v>5</v>
      </c>
      <c r="AO14" s="15" t="s">
        <v>27</v>
      </c>
      <c r="AP14" s="12">
        <v>1820000</v>
      </c>
      <c r="AQ14" s="13">
        <v>0.19</v>
      </c>
      <c r="AR14" s="12">
        <f t="shared" si="7"/>
        <v>345800</v>
      </c>
      <c r="AS14" s="12">
        <f t="shared" si="8"/>
        <v>2165800</v>
      </c>
      <c r="AT14" s="12">
        <f t="shared" si="9"/>
        <v>10829000</v>
      </c>
      <c r="AU14" s="11" t="s">
        <v>68</v>
      </c>
      <c r="AV14" s="11" t="s">
        <v>69</v>
      </c>
      <c r="AW14" s="66" cm="1">
        <f t="array" ref="AW14">MIN(_xlfn._xlws.FILTER(CHOOSE({1,2,3,4},M14,X14,AI14,AT14),CHOOSE({1,2,3,4},M14,X14,AI14,AT14)&gt;0))</f>
        <v>9828805</v>
      </c>
      <c r="AX14" s="67">
        <v>17847025</v>
      </c>
      <c r="AY14" s="68">
        <f t="shared" si="10"/>
        <v>8018220</v>
      </c>
      <c r="AZ14" s="69" t="str">
        <f t="shared" si="0"/>
        <v xml:space="preserve">SOLINOFF SAS </v>
      </c>
    </row>
    <row r="15" spans="1:52" ht="136.5" customHeight="1" x14ac:dyDescent="0.2">
      <c r="A15" s="18">
        <v>7</v>
      </c>
      <c r="B15" s="10" t="s">
        <v>28</v>
      </c>
      <c r="C15" s="78" t="s">
        <v>40</v>
      </c>
      <c r="D15" s="16"/>
      <c r="E15" s="10" t="s">
        <v>45</v>
      </c>
      <c r="F15" s="10" t="s">
        <v>20</v>
      </c>
      <c r="G15" s="10">
        <v>1</v>
      </c>
      <c r="H15" s="16" t="s">
        <v>47</v>
      </c>
      <c r="I15" s="12">
        <v>0</v>
      </c>
      <c r="J15" s="19"/>
      <c r="K15" s="12">
        <f t="shared" si="1"/>
        <v>0</v>
      </c>
      <c r="L15" s="12">
        <f t="shared" si="2"/>
        <v>0</v>
      </c>
      <c r="M15" s="12">
        <f t="shared" si="3"/>
        <v>0</v>
      </c>
      <c r="N15" s="11"/>
      <c r="O15" s="11"/>
      <c r="P15" s="10"/>
      <c r="Q15" s="10"/>
      <c r="R15" s="10"/>
      <c r="S15" s="63"/>
      <c r="T15" s="64"/>
      <c r="U15" s="13"/>
      <c r="V15" s="12"/>
      <c r="W15" s="12"/>
      <c r="X15" s="12"/>
      <c r="Y15" s="62"/>
      <c r="Z15" s="62"/>
      <c r="AA15" s="10" t="s">
        <v>62</v>
      </c>
      <c r="AB15" s="10" t="s">
        <v>20</v>
      </c>
      <c r="AC15" s="10">
        <v>1</v>
      </c>
      <c r="AD15" s="16" t="s">
        <v>40</v>
      </c>
      <c r="AE15" s="12">
        <v>920000</v>
      </c>
      <c r="AF15" s="13">
        <v>0.19</v>
      </c>
      <c r="AG15" s="12">
        <f t="shared" si="4"/>
        <v>174800</v>
      </c>
      <c r="AH15" s="12">
        <f t="shared" si="5"/>
        <v>1094800</v>
      </c>
      <c r="AI15" s="12">
        <f t="shared" si="6"/>
        <v>1094800</v>
      </c>
      <c r="AJ15" s="11" t="s">
        <v>63</v>
      </c>
      <c r="AK15" s="11" t="s">
        <v>50</v>
      </c>
      <c r="AL15" s="10" t="s">
        <v>66</v>
      </c>
      <c r="AM15" s="10" t="s">
        <v>20</v>
      </c>
      <c r="AN15" s="10">
        <v>1</v>
      </c>
      <c r="AO15" s="16" t="s">
        <v>67</v>
      </c>
      <c r="AP15" s="12">
        <v>781000</v>
      </c>
      <c r="AQ15" s="13">
        <v>0.19</v>
      </c>
      <c r="AR15" s="12">
        <f t="shared" si="7"/>
        <v>148390</v>
      </c>
      <c r="AS15" s="12">
        <f t="shared" si="8"/>
        <v>929390</v>
      </c>
      <c r="AT15" s="12">
        <f t="shared" si="9"/>
        <v>929390</v>
      </c>
      <c r="AU15" s="11" t="s">
        <v>68</v>
      </c>
      <c r="AV15" s="11" t="s">
        <v>69</v>
      </c>
      <c r="AW15" s="66" cm="1">
        <f t="array" ref="AW15">MIN(_xlfn._xlws.FILTER(CHOOSE({1,2,3,4},M15,X15,AI15,AT15),CHOOSE({1,2,3,4},M15,X15,AI15,AT15)&gt;0))</f>
        <v>929390</v>
      </c>
      <c r="AX15" s="67">
        <v>1142400</v>
      </c>
      <c r="AY15" s="68">
        <f t="shared" si="10"/>
        <v>213010</v>
      </c>
      <c r="AZ15" s="69" t="str">
        <f t="shared" si="0"/>
        <v xml:space="preserve">BASA DISEÑO SAS </v>
      </c>
    </row>
    <row r="16" spans="1:52" ht="192" x14ac:dyDescent="0.2">
      <c r="A16" s="18">
        <v>8</v>
      </c>
      <c r="B16" s="10" t="s">
        <v>29</v>
      </c>
      <c r="C16" s="78" t="s">
        <v>30</v>
      </c>
      <c r="D16" s="16"/>
      <c r="E16" s="10" t="s">
        <v>45</v>
      </c>
      <c r="F16" s="10" t="s">
        <v>20</v>
      </c>
      <c r="G16" s="10">
        <v>1</v>
      </c>
      <c r="H16" s="16" t="s">
        <v>48</v>
      </c>
      <c r="I16" s="12">
        <v>0</v>
      </c>
      <c r="J16" s="19"/>
      <c r="K16" s="12">
        <f t="shared" si="1"/>
        <v>0</v>
      </c>
      <c r="L16" s="12">
        <f t="shared" si="2"/>
        <v>0</v>
      </c>
      <c r="M16" s="12">
        <f t="shared" si="3"/>
        <v>0</v>
      </c>
      <c r="N16" s="11"/>
      <c r="O16" s="11"/>
      <c r="P16" s="10" t="s">
        <v>51</v>
      </c>
      <c r="Q16" s="10" t="s">
        <v>20</v>
      </c>
      <c r="R16" s="10">
        <v>1</v>
      </c>
      <c r="S16" s="63" t="s">
        <v>55</v>
      </c>
      <c r="T16" s="64">
        <v>1939263</v>
      </c>
      <c r="U16" s="13">
        <v>0.19</v>
      </c>
      <c r="V16" s="12">
        <f t="shared" si="11"/>
        <v>368459.97000000003</v>
      </c>
      <c r="W16" s="12">
        <f t="shared" si="12"/>
        <v>2307722.9700000002</v>
      </c>
      <c r="X16" s="12">
        <f t="shared" si="13"/>
        <v>2307722.9700000002</v>
      </c>
      <c r="Y16" s="62" t="s">
        <v>57</v>
      </c>
      <c r="Z16" s="62" t="s">
        <v>58</v>
      </c>
      <c r="AA16" s="10" t="s">
        <v>62</v>
      </c>
      <c r="AB16" s="10" t="s">
        <v>20</v>
      </c>
      <c r="AC16" s="10">
        <v>1</v>
      </c>
      <c r="AD16" s="16" t="s">
        <v>30</v>
      </c>
      <c r="AE16" s="12">
        <v>1410000</v>
      </c>
      <c r="AF16" s="13">
        <v>0.19</v>
      </c>
      <c r="AG16" s="12">
        <f t="shared" si="4"/>
        <v>267900</v>
      </c>
      <c r="AH16" s="12">
        <f t="shared" si="5"/>
        <v>1677900</v>
      </c>
      <c r="AI16" s="12">
        <f t="shared" si="6"/>
        <v>1677900</v>
      </c>
      <c r="AJ16" s="11" t="s">
        <v>63</v>
      </c>
      <c r="AK16" s="11" t="s">
        <v>50</v>
      </c>
      <c r="AL16" s="10" t="s">
        <v>66</v>
      </c>
      <c r="AM16" s="10" t="s">
        <v>20</v>
      </c>
      <c r="AN16" s="10">
        <v>1</v>
      </c>
      <c r="AO16" s="16" t="s">
        <v>30</v>
      </c>
      <c r="AP16" s="12">
        <v>1333000</v>
      </c>
      <c r="AQ16" s="13">
        <v>0.19</v>
      </c>
      <c r="AR16" s="12">
        <f t="shared" si="7"/>
        <v>253270</v>
      </c>
      <c r="AS16" s="12">
        <f t="shared" si="8"/>
        <v>1586270</v>
      </c>
      <c r="AT16" s="12">
        <f t="shared" si="9"/>
        <v>1586270</v>
      </c>
      <c r="AU16" s="11" t="s">
        <v>68</v>
      </c>
      <c r="AV16" s="11" t="s">
        <v>69</v>
      </c>
      <c r="AW16" s="66" cm="1">
        <f t="array" ref="AW16">MIN(_xlfn._xlws.FILTER(CHOOSE({1,2,3,4},M16,X16,AI16,AT16),CHOOSE({1,2,3,4},M16,X16,AI16,AT16)&gt;0))</f>
        <v>1586270</v>
      </c>
      <c r="AX16" s="67">
        <v>1737400</v>
      </c>
      <c r="AY16" s="68">
        <f t="shared" si="10"/>
        <v>151130</v>
      </c>
      <c r="AZ16" s="69" t="str">
        <f t="shared" si="0"/>
        <v xml:space="preserve">BASA DISEÑO SAS </v>
      </c>
    </row>
    <row r="17" spans="1:52" ht="32.25" customHeight="1" x14ac:dyDescent="0.2">
      <c r="A17" s="18">
        <v>9</v>
      </c>
      <c r="B17" s="10" t="s">
        <v>31</v>
      </c>
      <c r="C17" s="78" t="s">
        <v>32</v>
      </c>
      <c r="D17" s="16"/>
      <c r="E17" s="10"/>
      <c r="F17" s="10"/>
      <c r="G17" s="10"/>
      <c r="H17" s="16"/>
      <c r="I17" s="12"/>
      <c r="J17" s="17"/>
      <c r="K17" s="12"/>
      <c r="L17" s="12"/>
      <c r="M17" s="12"/>
      <c r="N17" s="11"/>
      <c r="O17" s="11"/>
      <c r="P17" s="10" t="s">
        <v>51</v>
      </c>
      <c r="Q17" s="10" t="s">
        <v>20</v>
      </c>
      <c r="R17" s="10">
        <v>1</v>
      </c>
      <c r="S17" s="63" t="s">
        <v>56</v>
      </c>
      <c r="T17" s="65">
        <v>6471622</v>
      </c>
      <c r="U17" s="13">
        <v>0.19</v>
      </c>
      <c r="V17" s="12">
        <f t="shared" si="11"/>
        <v>1229608.18</v>
      </c>
      <c r="W17" s="12">
        <f t="shared" si="12"/>
        <v>7701230.1799999997</v>
      </c>
      <c r="X17" s="12">
        <f t="shared" si="13"/>
        <v>7701230.1799999997</v>
      </c>
      <c r="Y17" s="62" t="s">
        <v>57</v>
      </c>
      <c r="Z17" s="62" t="s">
        <v>58</v>
      </c>
      <c r="AA17" s="10" t="s">
        <v>62</v>
      </c>
      <c r="AB17" s="10" t="s">
        <v>20</v>
      </c>
      <c r="AC17" s="10">
        <v>1</v>
      </c>
      <c r="AD17" s="16" t="s">
        <v>32</v>
      </c>
      <c r="AE17" s="12">
        <v>5120000</v>
      </c>
      <c r="AF17" s="13">
        <v>0.19</v>
      </c>
      <c r="AG17" s="12">
        <f t="shared" si="4"/>
        <v>972800</v>
      </c>
      <c r="AH17" s="12">
        <f t="shared" si="5"/>
        <v>6092800</v>
      </c>
      <c r="AI17" s="12">
        <f t="shared" si="6"/>
        <v>6092800</v>
      </c>
      <c r="AJ17" s="11" t="s">
        <v>63</v>
      </c>
      <c r="AK17" s="11" t="s">
        <v>50</v>
      </c>
      <c r="AL17" s="10"/>
      <c r="AM17" s="10"/>
      <c r="AN17" s="10"/>
      <c r="AO17" s="16"/>
      <c r="AP17" s="12"/>
      <c r="AQ17" s="13"/>
      <c r="AR17" s="12"/>
      <c r="AS17" s="12"/>
      <c r="AT17" s="12"/>
      <c r="AU17" s="11"/>
      <c r="AV17" s="11"/>
      <c r="AW17" s="66" cm="1">
        <f t="array" ref="AW17">MIN(_xlfn._xlws.FILTER(CHOOSE({1,2,3,4},M17,X17,AI17,AT17),CHOOSE({1,2,3,4},M17,X17,AI17,AT17)&gt;0))</f>
        <v>6092800</v>
      </c>
      <c r="AX17" s="67">
        <v>7925995</v>
      </c>
      <c r="AY17" s="68">
        <f t="shared" si="10"/>
        <v>1833195</v>
      </c>
      <c r="AZ17" s="69" t="str">
        <f t="shared" si="0"/>
        <v xml:space="preserve">METALES Y CONCEPTOS </v>
      </c>
    </row>
    <row r="18" spans="1:52" s="20" customFormat="1" ht="14.25" customHeight="1" x14ac:dyDescent="0.25">
      <c r="A18" s="37" t="s">
        <v>33</v>
      </c>
      <c r="B18" s="37"/>
      <c r="C18" s="37"/>
      <c r="D18" s="73"/>
      <c r="E18" s="100" t="s">
        <v>33</v>
      </c>
      <c r="F18" s="101"/>
      <c r="G18" s="101"/>
      <c r="H18" s="101"/>
      <c r="I18" s="101"/>
      <c r="J18" s="101"/>
      <c r="K18" s="101"/>
      <c r="L18" s="102"/>
      <c r="M18" s="38">
        <f>SUM(M9:M17)</f>
        <v>13786269</v>
      </c>
      <c r="P18" s="81" t="s">
        <v>33</v>
      </c>
      <c r="Q18" s="82"/>
      <c r="R18" s="82"/>
      <c r="S18" s="82"/>
      <c r="T18" s="82"/>
      <c r="U18" s="82"/>
      <c r="V18" s="82"/>
      <c r="W18" s="83"/>
      <c r="X18" s="47">
        <f>SUM(X9:X17)</f>
        <v>20109919.479999997</v>
      </c>
      <c r="Y18" s="48"/>
      <c r="Z18" s="48"/>
      <c r="AA18" s="86" t="s">
        <v>33</v>
      </c>
      <c r="AB18" s="87"/>
      <c r="AC18" s="87"/>
      <c r="AD18" s="87"/>
      <c r="AE18" s="87"/>
      <c r="AF18" s="87"/>
      <c r="AG18" s="87"/>
      <c r="AH18" s="88"/>
      <c r="AI18" s="53">
        <f>SUM(AI9:AI17)</f>
        <v>35128800</v>
      </c>
      <c r="AJ18" s="54"/>
      <c r="AK18" s="54"/>
      <c r="AL18" s="90" t="s">
        <v>33</v>
      </c>
      <c r="AM18" s="91"/>
      <c r="AN18" s="91"/>
      <c r="AO18" s="91"/>
      <c r="AP18" s="91"/>
      <c r="AQ18" s="91"/>
      <c r="AR18" s="91"/>
      <c r="AS18" s="92"/>
      <c r="AT18" s="59">
        <f>SUM(AT9:AT17)</f>
        <v>23458470</v>
      </c>
      <c r="AU18" s="60"/>
      <c r="AV18" s="60"/>
      <c r="AW18" s="72">
        <f>SUM(AW9:AW17)</f>
        <v>30033815</v>
      </c>
      <c r="AZ18" s="33"/>
    </row>
    <row r="19" spans="1:52" s="20" customFormat="1" ht="32.2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  <c r="P19" s="21"/>
      <c r="Q19" s="21"/>
      <c r="R19" s="21"/>
      <c r="S19" s="21"/>
      <c r="T19" s="21"/>
      <c r="U19" s="21"/>
      <c r="V19" s="21"/>
      <c r="W19" s="21"/>
      <c r="X19" s="22"/>
      <c r="AA19" s="21"/>
      <c r="AB19" s="21"/>
      <c r="AC19" s="21"/>
      <c r="AD19" s="21"/>
      <c r="AE19" s="21"/>
      <c r="AF19" s="21"/>
      <c r="AG19" s="21"/>
      <c r="AH19" s="21"/>
      <c r="AI19" s="22"/>
      <c r="AL19" s="21"/>
      <c r="AM19" s="21"/>
      <c r="AN19" s="21"/>
      <c r="AO19" s="21"/>
      <c r="AP19" s="21"/>
      <c r="AQ19" s="21"/>
      <c r="AR19" s="21"/>
      <c r="AS19" s="21"/>
      <c r="AT19" s="22"/>
      <c r="AZ19" s="33"/>
    </row>
    <row r="20" spans="1:52" ht="32.25" customHeight="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P20" s="1"/>
      <c r="AA20" s="1"/>
      <c r="AL20" s="1"/>
    </row>
    <row r="21" spans="1:52" ht="32.25" customHeight="1" x14ac:dyDescent="0.2">
      <c r="A21" s="94" t="s">
        <v>34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P21" s="1"/>
      <c r="AA21" s="1"/>
      <c r="AL21" s="1"/>
    </row>
    <row r="22" spans="1:52" ht="32.25" customHeight="1" x14ac:dyDescent="0.2">
      <c r="A22" s="23"/>
      <c r="B22" s="24"/>
      <c r="C22" s="23"/>
      <c r="D22" s="70"/>
      <c r="E22" s="23"/>
      <c r="F22" s="23"/>
      <c r="G22" s="23"/>
      <c r="H22" s="23"/>
      <c r="I22" s="23"/>
      <c r="J22" s="23"/>
      <c r="K22" s="23"/>
      <c r="L22" s="23"/>
      <c r="M22" s="23"/>
      <c r="P22" s="35"/>
      <c r="Q22" s="35"/>
      <c r="R22" s="35"/>
      <c r="S22" s="35"/>
      <c r="T22" s="35"/>
      <c r="U22" s="35"/>
      <c r="V22" s="35"/>
      <c r="W22" s="35"/>
      <c r="X22" s="35"/>
      <c r="AA22" s="35"/>
      <c r="AB22" s="35"/>
      <c r="AC22" s="35"/>
      <c r="AD22" s="35"/>
      <c r="AE22" s="35"/>
      <c r="AF22" s="35"/>
      <c r="AG22" s="35"/>
      <c r="AH22" s="35"/>
      <c r="AI22" s="35"/>
      <c r="AL22" s="35"/>
      <c r="AM22" s="35"/>
      <c r="AN22" s="35"/>
      <c r="AO22" s="35"/>
      <c r="AP22" s="35"/>
      <c r="AQ22" s="35"/>
      <c r="AR22" s="35"/>
      <c r="AS22" s="35"/>
      <c r="AT22" s="35"/>
    </row>
    <row r="23" spans="1:52" ht="32.25" customHeight="1" x14ac:dyDescent="0.2">
      <c r="A23" s="23"/>
      <c r="B23" s="24"/>
      <c r="C23" s="23"/>
      <c r="D23" s="70"/>
      <c r="E23" s="23"/>
      <c r="F23" s="23"/>
      <c r="G23" s="23"/>
      <c r="H23" s="23"/>
      <c r="I23" s="23"/>
      <c r="J23" s="23"/>
      <c r="P23" s="35"/>
      <c r="Q23" s="35"/>
      <c r="R23" s="35"/>
      <c r="S23" s="35"/>
      <c r="T23" s="35"/>
      <c r="U23" s="35"/>
      <c r="AA23" s="35"/>
      <c r="AB23" s="35"/>
      <c r="AC23" s="35"/>
      <c r="AD23" s="35"/>
      <c r="AE23" s="35"/>
      <c r="AF23" s="35"/>
      <c r="AL23" s="35"/>
      <c r="AM23" s="35"/>
      <c r="AN23" s="35"/>
      <c r="AO23" s="35"/>
      <c r="AP23" s="35"/>
      <c r="AQ23" s="35"/>
    </row>
    <row r="24" spans="1:52" ht="32.25" customHeight="1" x14ac:dyDescent="0.2"/>
    <row r="25" spans="1:52" ht="32.25" customHeight="1" x14ac:dyDescent="0.2"/>
    <row r="26" spans="1:52" ht="32.25" customHeight="1" x14ac:dyDescent="0.2">
      <c r="B26" s="25" t="s">
        <v>35</v>
      </c>
      <c r="C26" s="26"/>
      <c r="D26" s="74"/>
      <c r="E26" s="27"/>
      <c r="P26" s="27"/>
      <c r="AA26" s="27"/>
      <c r="AL26" s="27"/>
    </row>
    <row r="27" spans="1:52" ht="32.25" customHeight="1" x14ac:dyDescent="0.2">
      <c r="B27" s="25" t="s">
        <v>36</v>
      </c>
      <c r="C27" s="28"/>
      <c r="D27" s="74"/>
      <c r="E27" s="27"/>
      <c r="P27" s="27"/>
      <c r="AA27" s="27"/>
      <c r="AL27" s="27"/>
    </row>
    <row r="28" spans="1:52" ht="32.25" customHeight="1" x14ac:dyDescent="0.2">
      <c r="B28" s="25" t="s">
        <v>37</v>
      </c>
      <c r="C28" s="28"/>
      <c r="D28" s="74"/>
      <c r="E28" s="27"/>
      <c r="P28" s="27"/>
      <c r="AA28" s="27"/>
      <c r="AL28" s="27"/>
    </row>
    <row r="29" spans="1:52" ht="32.25" customHeight="1" x14ac:dyDescent="0.2">
      <c r="B29" s="29" t="s">
        <v>38</v>
      </c>
      <c r="C29" s="30"/>
      <c r="D29" s="75"/>
      <c r="E29" s="31"/>
      <c r="P29" s="31"/>
      <c r="AA29" s="31"/>
      <c r="AL29" s="31"/>
    </row>
    <row r="30" spans="1:52" ht="32.25" customHeight="1" x14ac:dyDescent="0.2">
      <c r="B30" s="4"/>
      <c r="C30" s="5"/>
      <c r="D30" s="5"/>
      <c r="E30" s="5"/>
      <c r="P30" s="5"/>
      <c r="AA30" s="5"/>
      <c r="AL30" s="5"/>
    </row>
    <row r="31" spans="1:52" ht="32.25" customHeight="1" x14ac:dyDescent="0.2"/>
    <row r="38" spans="1:48" s="33" customFormat="1" x14ac:dyDescent="0.2">
      <c r="A38" s="32">
        <v>0</v>
      </c>
      <c r="C38" s="34"/>
      <c r="D38" s="34"/>
      <c r="E38" s="34"/>
      <c r="F38" s="1"/>
      <c r="G38" s="1"/>
      <c r="H38" s="1"/>
      <c r="I38" s="1"/>
      <c r="J38" s="1"/>
      <c r="K38" s="1"/>
      <c r="L38" s="1"/>
      <c r="M38" s="1"/>
      <c r="N38" s="1"/>
      <c r="O38" s="1"/>
      <c r="P38" s="34"/>
      <c r="Q38" s="1"/>
      <c r="R38" s="1"/>
      <c r="S38" s="1"/>
      <c r="T38" s="1"/>
      <c r="U38" s="1"/>
      <c r="V38" s="1"/>
      <c r="W38" s="1"/>
      <c r="X38" s="1"/>
      <c r="Y38" s="1"/>
      <c r="Z38" s="1"/>
      <c r="AA38" s="34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34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s="33" customFormat="1" x14ac:dyDescent="0.2">
      <c r="A39" s="32">
        <v>0.05</v>
      </c>
      <c r="C39" s="34"/>
      <c r="D39" s="34"/>
      <c r="E39" s="34"/>
      <c r="F39" s="1"/>
      <c r="G39" s="1"/>
      <c r="H39" s="1"/>
      <c r="I39" s="1"/>
      <c r="J39" s="1"/>
      <c r="K39" s="1"/>
      <c r="L39" s="1"/>
      <c r="M39" s="1"/>
      <c r="N39" s="1"/>
      <c r="O39" s="1"/>
      <c r="P39" s="34"/>
      <c r="Q39" s="1"/>
      <c r="R39" s="1"/>
      <c r="S39" s="1"/>
      <c r="T39" s="1"/>
      <c r="U39" s="1"/>
      <c r="V39" s="1"/>
      <c r="W39" s="1"/>
      <c r="X39" s="1"/>
      <c r="Y39" s="1"/>
      <c r="Z39" s="1"/>
      <c r="AA39" s="34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34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s="33" customFormat="1" x14ac:dyDescent="0.2">
      <c r="A40" s="32">
        <v>0.1</v>
      </c>
      <c r="C40" s="34"/>
      <c r="D40" s="34"/>
      <c r="E40" s="34"/>
      <c r="F40" s="1"/>
      <c r="G40" s="1"/>
      <c r="H40" s="1"/>
      <c r="I40" s="1"/>
      <c r="J40" s="1"/>
      <c r="K40" s="1"/>
      <c r="L40" s="1"/>
      <c r="M40" s="1"/>
      <c r="N40" s="1"/>
      <c r="O40" s="1"/>
      <c r="P40" s="34"/>
      <c r="Q40" s="1"/>
      <c r="R40" s="1"/>
      <c r="S40" s="1"/>
      <c r="T40" s="1"/>
      <c r="U40" s="1"/>
      <c r="V40" s="1"/>
      <c r="W40" s="1"/>
      <c r="X40" s="1"/>
      <c r="Y40" s="1"/>
      <c r="Z40" s="1"/>
      <c r="AA40" s="34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34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s="33" customFormat="1" x14ac:dyDescent="0.2">
      <c r="A41" s="32">
        <v>0.19</v>
      </c>
      <c r="C41" s="34"/>
      <c r="D41" s="34"/>
      <c r="E41" s="34"/>
      <c r="F41" s="1"/>
      <c r="G41" s="1"/>
      <c r="H41" s="1"/>
      <c r="I41" s="1"/>
      <c r="J41" s="1"/>
      <c r="K41" s="1"/>
      <c r="L41" s="1"/>
      <c r="M41" s="1"/>
      <c r="N41" s="1"/>
      <c r="O41" s="1"/>
      <c r="P41" s="34"/>
      <c r="Q41" s="1"/>
      <c r="R41" s="1"/>
      <c r="S41" s="1"/>
      <c r="T41" s="1"/>
      <c r="U41" s="1"/>
      <c r="V41" s="1"/>
      <c r="W41" s="1"/>
      <c r="X41" s="1"/>
      <c r="Y41" s="1"/>
      <c r="Z41" s="1"/>
      <c r="AA41" s="34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34"/>
      <c r="AM41" s="1"/>
      <c r="AN41" s="1"/>
      <c r="AO41" s="1"/>
      <c r="AP41" s="1"/>
      <c r="AQ41" s="1"/>
      <c r="AR41" s="1"/>
      <c r="AS41" s="1"/>
      <c r="AT41" s="1"/>
      <c r="AU41" s="1"/>
      <c r="AV41" s="1"/>
    </row>
  </sheetData>
  <autoFilter ref="A1:AZ18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5">
    <mergeCell ref="A20:M20"/>
    <mergeCell ref="A21:M21"/>
    <mergeCell ref="A1:O1"/>
    <mergeCell ref="A2:O2"/>
    <mergeCell ref="A3:O3"/>
    <mergeCell ref="A4:O4"/>
    <mergeCell ref="A5:B6"/>
    <mergeCell ref="E7:O7"/>
    <mergeCell ref="E18:L18"/>
    <mergeCell ref="P7:Z7"/>
    <mergeCell ref="P18:W18"/>
    <mergeCell ref="AA7:AK7"/>
    <mergeCell ref="AA18:AH18"/>
    <mergeCell ref="AL7:AV7"/>
    <mergeCell ref="AL18:AS18"/>
  </mergeCells>
  <pageMargins left="0.7" right="0.7" top="0.75" bottom="0.75" header="0.3" footer="0.3"/>
  <pageSetup orientation="portrait" r:id="rId1"/>
  <ignoredErrors>
    <ignoredError sqref="K9:M16 V9:X9 AG9:AI17 AR9:AT10 V11:X13 AR12:AT16 V16:X1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PUESTOS DE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2026-06-09T19:02:38Z</dcterms:created>
  <dcterms:modified xsi:type="dcterms:W3CDTF">2026-07-14T20:19:08Z</dcterms:modified>
</cp:coreProperties>
</file>