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D8F5C1B4-8B4B-4BD9-8342-57B72940FED9}" xr6:coauthVersionLast="47" xr6:coauthVersionMax="47" xr10:uidLastSave="{00000000-0000-0000-0000-000000000000}"/>
  <bookViews>
    <workbookView xWindow="-120" yWindow="-120" windowWidth="29040" windowHeight="15720" xr2:uid="{75392058-5425-42FF-A88A-C7C1598D9A0C}"/>
  </bookViews>
  <sheets>
    <sheet name="ANEXO 5 ITEM 5 BIBLIOTE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15" i="1" l="1"/>
  <c r="AQ15" i="1"/>
  <c r="AN15" i="1"/>
  <c r="AH8" i="1"/>
  <c r="AI8" i="1"/>
  <c r="AJ8" i="1"/>
  <c r="AH9" i="1"/>
  <c r="AI9" i="1"/>
  <c r="AJ9" i="1"/>
  <c r="AH10" i="1"/>
  <c r="AI10" i="1"/>
  <c r="AJ10" i="1"/>
  <c r="AH11" i="1"/>
  <c r="AI11" i="1"/>
  <c r="AJ11" i="1"/>
  <c r="AH12" i="1"/>
  <c r="AI12" i="1"/>
  <c r="AJ12" i="1"/>
  <c r="AH13" i="1"/>
  <c r="AI13" i="1"/>
  <c r="AJ13" i="1"/>
  <c r="AH14" i="1"/>
  <c r="AI14" i="1"/>
  <c r="AJ14" i="1"/>
  <c r="V14" i="1" l="1"/>
  <c r="W14" i="1" s="1"/>
  <c r="X14" i="1" s="1"/>
  <c r="V13" i="1"/>
  <c r="W13" i="1" s="1"/>
  <c r="X13" i="1" s="1"/>
  <c r="V12" i="1"/>
  <c r="W12" i="1" s="1"/>
  <c r="X12" i="1" s="1"/>
  <c r="V11" i="1"/>
  <c r="W11" i="1" s="1"/>
  <c r="X11" i="1" s="1"/>
  <c r="V10" i="1"/>
  <c r="W10" i="1" s="1"/>
  <c r="X10" i="1" s="1"/>
  <c r="V9" i="1"/>
  <c r="W9" i="1" s="1"/>
  <c r="X9" i="1" s="1"/>
  <c r="V8" i="1"/>
  <c r="W8" i="1" s="1"/>
  <c r="X8" i="1" s="1"/>
  <c r="J14" i="1"/>
  <c r="K14" i="1" s="1"/>
  <c r="L14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X15" i="1" l="1"/>
  <c r="L15" i="1"/>
  <c r="AJ15" i="1"/>
</calcChain>
</file>

<file path=xl/sharedStrings.xml><?xml version="1.0" encoding="utf-8"?>
<sst xmlns="http://schemas.openxmlformats.org/spreadsheetml/2006/main" count="179" uniqueCount="63">
  <si>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</si>
  <si>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</si>
  <si>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</si>
  <si>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 xml:space="preserve">ANEXO 5 COMPRA DE ELEMENTOS PARA LA BIBLIOTECA 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</si>
  <si>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</si>
  <si>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</si>
  <si>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</si>
  <si>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</si>
  <si>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</si>
  <si>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</si>
  <si>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</si>
  <si>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</si>
  <si>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</si>
  <si>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</si>
  <si>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</si>
  <si>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</si>
  <si>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</si>
  <si>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</si>
  <si>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IMÁGENES DE REFERENCIA </t>
  </si>
  <si>
    <t>Mesa Auxiliar</t>
  </si>
  <si>
    <t>Mesa Helice Trebol: Medidas h=0,73 x 0,60mm diametro, superficie en formica con canto recto y base en acero acabado en pintura electroestatica.</t>
  </si>
  <si>
    <t>Unidad</t>
  </si>
  <si>
    <t>Mesa</t>
  </si>
  <si>
    <t xml:space="preserve">Medidas: 2,20 Longitud x0,50m Ancho x0,73m Altura. Superficie laminada de 25mm enchapada en FORMICA de Alta presion, con pasacable. Estructura en tuberia CR 2"X1" con acabado en pintura de aplicacion electrostatica. </t>
  </si>
  <si>
    <t>Banca Semicircular</t>
  </si>
  <si>
    <t>Banca semi Circular /Matera 4,70 x 0,90 alto. Banca Estructura Laminada, base con recubrimiento en piso vinilico de alto trafico. Sentadero Tapizado en textil de alto trafico.Estructura posterior, recubrimiento piso vinilico. Conectividad, incluye 2 tomas dobles precableados. (NO INCLUYE PLANTAS NI MATERA)</t>
  </si>
  <si>
    <t>Tablero Borrable</t>
  </si>
  <si>
    <t>Medidas: 1,20x0,10 h=1,80 rodante. Laminado pizarra ambas caras</t>
  </si>
  <si>
    <t>Conjunto Mesa Y Banca</t>
  </si>
  <si>
    <t>Mesa 0,84x0,45 laminada en formica con opcion de ser anclada a muro o base a piso segun requerimiento. Banca 0,84x0,49 H=0,87 Sentadero y Espaldar Tapizado en textil de alto trafico. Estructura y base en Tuberia Cold rolled pintada. Sin conectividad</t>
  </si>
  <si>
    <t>Mesa Laptop</t>
  </si>
  <si>
    <t>Superficie cuadrada en Formica 18mm, altura 0,70. Base en tuberia colled rolled, acabado con pintura epoxi poliester de aplicacion electrostatica.</t>
  </si>
  <si>
    <t>Mesa Circular</t>
  </si>
  <si>
    <t>Medidas 0,80 diametro x h=0,725 Superficie en 25mm con chaflan 45 grados perimetral inferior al ducto, grommet central con superficie en MDF con espacio para 6 fichas de conectividad intercambiables y a seleccionar. Estructura en tuberia Cold Rolled rectangular y redonda. Patas en madera natural torneada. Ducto de almacenamiento de cableado y vertebra plastica para conduccion de cableado desde piso.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</si>
  <si>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</si>
  <si>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</si>
  <si>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</si>
  <si>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</si>
  <si>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</si>
  <si>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</si>
  <si>
    <t>COMPARATIVO ECONOMICO</t>
  </si>
  <si>
    <t xml:space="preserve">SOLINOFF SAS </t>
  </si>
  <si>
    <t xml:space="preserve">SOLINOFF </t>
  </si>
  <si>
    <t>Mesa Auxiliar Helice Trebol: Medidas h=0,73 x 0,60mm diametro, superficie en formica con canto recto y base en acero acabado en pintura electroestatica.</t>
  </si>
  <si>
    <t xml:space="preserve">Mesa Medidas: 2,20 Longitud x0,50m Ancho x0,73m Altura. Superficie laminada de 25mm enchapada en FORMICA de Alta presion, con pasacable. Estructura en tuberia CR 2"X1" con acabado en pintura de aplicacion electrostatica. </t>
  </si>
  <si>
    <t>Tablero Borrable: Medidas: 1,20x0,10 h=1,80 rodante. Laminado pizarra ambas caras</t>
  </si>
  <si>
    <t>Conjunto Mesa Y Banca: Mesa 0,84x0,45 laminada en formica con opcion de ser anclada a muro o base a piso segun requerimiento. Banca 0,84x0,49 H=0,87 Sentadero y Espaldar Tapizado en textil de alto trafico. Estructura y base en Tuberia Cold rolled pintada. Sin conectividad</t>
  </si>
  <si>
    <t>Mesa Laptop Marti: Superficie cuadrada en Formica 18mm, altura 0,70. Base en tuberia colled rolled, acabado con pintura epoxi poliester de aplicacion electrostatica.</t>
  </si>
  <si>
    <t>Mesa Circular Gamma: Medidas 0,80 diametro x h=0,725 Superficie en 25mm con chaflan 45 grados perimetral inferior al ducto, grommet central con superficie en MDF con espacio para 6 fichas de conectividad intercambiables y a seleccionar. Estructura en tuberia Cold Rolled rectangular y redonda. Patas en madera natural torneada. Ducto de almacenamiento de cableado y vertebra plastica para conduccion de cableado desde piso.</t>
  </si>
  <si>
    <t xml:space="preserve">45 DIAS </t>
  </si>
  <si>
    <t xml:space="preserve">5 AÑOS </t>
  </si>
  <si>
    <t xml:space="preserve">METALCON </t>
  </si>
  <si>
    <t>30 DIAS</t>
  </si>
  <si>
    <t>5 AÑOS</t>
  </si>
  <si>
    <t xml:space="preserve">BASA DISEÑO SAS </t>
  </si>
  <si>
    <t>BASA</t>
  </si>
  <si>
    <t>45 dias</t>
  </si>
  <si>
    <t>2 años</t>
  </si>
  <si>
    <t>70 dias</t>
  </si>
  <si>
    <t xml:space="preserve">PRESUPUESTO DISPONIBLE </t>
  </si>
  <si>
    <t xml:space="preserve">DIFERENCIA </t>
  </si>
  <si>
    <t xml:space="preserve">MEJOR PRECIO </t>
  </si>
  <si>
    <t xml:space="preserve">MINIMO VALOR TOTAL IVA INCLUIDO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</si>
</sst>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9" fontId="7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42" fontId="2" fillId="4" borderId="3" xfId="2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1" xfId="4" applyNumberFormat="1" applyFont="1" applyFill="1" applyBorder="1" applyAlignment="1">
      <alignment horizontal="center" vertical="center" wrapText="1"/>
    </xf>
    <xf numFmtId="42" fontId="2" fillId="5" borderId="3" xfId="2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" xfId="4" applyNumberFormat="1" applyFont="1" applyFill="1" applyBorder="1" applyAlignment="1">
      <alignment horizontal="center" vertical="center" wrapText="1"/>
    </xf>
    <xf numFmtId="42" fontId="2" fillId="6" borderId="3" xfId="2" applyFont="1" applyFill="1" applyBorder="1" applyAlignment="1">
      <alignment vertical="center"/>
    </xf>
    <xf numFmtId="0" fontId="8" fillId="7" borderId="7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42" fontId="2" fillId="8" borderId="1" xfId="0" applyNumberFormat="1" applyFont="1" applyFill="1" applyBorder="1" applyAlignment="1">
      <alignment vertical="center"/>
    </xf>
  </cellXfs>
  <cellStyles count="6">
    <cellStyle name="Excel Built-in Normal" xfId="4" xr:uid="{E509747D-BF65-410C-B11D-16D4EE8A8E8D}"/>
    <cellStyle name="Moneda" xfId="1" builtinId="4"/>
    <cellStyle name="Moneda [0]" xfId="2" builtinId="7"/>
    <cellStyle name="Normal" xfId="0" builtinId="0"/>
    <cellStyle name="Normal 2" xfId="5" xr:uid="{D5DEDCCE-D210-48E6-9758-A9966B1209A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7</xdr:row>
      <xdr:rowOff>57150</xdr:rowOff>
    </xdr:from>
    <xdr:to>
      <xdr:col>14</xdr:col>
      <xdr:colOff>1409868</xdr:colOff>
      <xdr:row>7</xdr:row>
      <xdr:rowOff>1657573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A811E6-1F2A-4C35-A824-F98D25E9A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21225" y="2276475"/>
          <a:ext cx="1200318" cy="1600423"/>
        </a:xfrm>
        <a:prstGeom prst="rect">
          <a:avLst/>
        </a:prstGeom>
      </xdr:spPr>
    </xdr:pic>
    <xdr:clientData/>
  </xdr:twoCellAnchor>
  <xdr:twoCellAnchor editAs="oneCell">
    <xdr:from>
      <xdr:col>14</xdr:col>
      <xdr:colOff>114300</xdr:colOff>
      <xdr:row>8</xdr:row>
      <xdr:rowOff>152400</xdr:rowOff>
    </xdr:from>
    <xdr:to>
      <xdr:col>14</xdr:col>
      <xdr:colOff>1857618</xdr:colOff>
      <xdr:row>8</xdr:row>
      <xdr:rowOff>1524191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6BA54C-8C26-4F88-A5CE-C182B7CDD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5975" y="4181475"/>
          <a:ext cx="1743318" cy="1371791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123825</xdr:colOff>
      <xdr:row>9</xdr:row>
      <xdr:rowOff>171450</xdr:rowOff>
    </xdr:from>
    <xdr:to>
      <xdr:col>14</xdr:col>
      <xdr:colOff>1895722</xdr:colOff>
      <xdr:row>9</xdr:row>
      <xdr:rowOff>1352715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764F72-7521-42C3-B76F-AC40181A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0" y="5819775"/>
          <a:ext cx="1771897" cy="1181265"/>
        </a:xfrm>
        <a:prstGeom prst="rect">
          <a:avLst/>
        </a:prstGeom>
      </xdr:spPr>
    </xdr:pic>
    <xdr:clientData/>
  </xdr:twoCellAnchor>
  <xdr:twoCellAnchor editAs="oneCell">
    <xdr:from>
      <xdr:col>14</xdr:col>
      <xdr:colOff>171450</xdr:colOff>
      <xdr:row>10</xdr:row>
      <xdr:rowOff>180975</xdr:rowOff>
    </xdr:from>
    <xdr:to>
      <xdr:col>14</xdr:col>
      <xdr:colOff>1933821</xdr:colOff>
      <xdr:row>10</xdr:row>
      <xdr:rowOff>1381293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4B94DF-6F85-459C-9D4D-0E872D83C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83125" y="7296150"/>
          <a:ext cx="1762371" cy="1200318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123825</xdr:colOff>
      <xdr:row>11</xdr:row>
      <xdr:rowOff>266700</xdr:rowOff>
    </xdr:from>
    <xdr:to>
      <xdr:col>14</xdr:col>
      <xdr:colOff>1990986</xdr:colOff>
      <xdr:row>11</xdr:row>
      <xdr:rowOff>1762334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3EE6C04-AE36-4BF8-9B6F-1E26844BF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35500" y="8848725"/>
          <a:ext cx="1867161" cy="1495634"/>
        </a:xfrm>
        <a:prstGeom prst="rect">
          <a:avLst/>
        </a:prstGeom>
      </xdr:spPr>
    </xdr:pic>
    <xdr:clientData/>
  </xdr:twoCellAnchor>
  <xdr:twoCellAnchor editAs="oneCell">
    <xdr:from>
      <xdr:col>14</xdr:col>
      <xdr:colOff>323850</xdr:colOff>
      <xdr:row>12</xdr:row>
      <xdr:rowOff>57150</xdr:rowOff>
    </xdr:from>
    <xdr:to>
      <xdr:col>14</xdr:col>
      <xdr:colOff>1609904</xdr:colOff>
      <xdr:row>12</xdr:row>
      <xdr:rowOff>1457520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FCB63A4-1293-436F-8D7B-EDBD2F051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35525" y="10582275"/>
          <a:ext cx="1286054" cy="140037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285750</xdr:colOff>
      <xdr:row>13</xdr:row>
      <xdr:rowOff>314325</xdr:rowOff>
    </xdr:from>
    <xdr:to>
      <xdr:col>14</xdr:col>
      <xdr:colOff>1876647</xdr:colOff>
      <xdr:row>13</xdr:row>
      <xdr:rowOff>1914748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B9EB6C4-05D0-4D4E-964B-4CDDD1F01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497425" y="12353925"/>
          <a:ext cx="1590897" cy="1600423"/>
        </a:xfrm>
        <a:prstGeom prst="rect">
          <a:avLst/>
        </a:prstGeom>
      </xdr:spPr>
    </xdr:pic>
    <xdr:clientData/>
  </xdr:twoCellAnchor>
  <xdr:oneCellAnchor>
    <xdr:from>
      <xdr:col>26</xdr:col>
      <xdr:colOff>209550</xdr:colOff>
      <xdr:row>7</xdr:row>
      <xdr:rowOff>57150</xdr:rowOff>
    </xdr:from>
    <xdr:ext cx="1200318" cy="1600423"/>
    <xdr:pic>
      <xdr:nvPicPr>
        <xdr:cNvPr id="9" name="Imagen 8">
          <a:extLst>
            <a:ext uri="{FF2B5EF4-FFF2-40B4-BE49-F238E27FC236}">
              <a16:creationId xmlns:a16="http://schemas.microsoft.com/office/drawing/2014/main" id="{7CACC812-5AA9-4B3C-A958-A2A68E8E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14081" y="2795588"/>
          <a:ext cx="1200318" cy="1600423"/>
        </a:xfrm>
        <a:prstGeom prst="rect">
          <a:avLst/>
        </a:prstGeom>
      </xdr:spPr>
    </xdr:pic>
    <xdr:clientData/>
  </xdr:oneCellAnchor>
  <xdr:oneCellAnchor>
    <xdr:from>
      <xdr:col>26</xdr:col>
      <xdr:colOff>114300</xdr:colOff>
      <xdr:row>8</xdr:row>
      <xdr:rowOff>152400</xdr:rowOff>
    </xdr:from>
    <xdr:ext cx="1743318" cy="1371791"/>
    <xdr:pic>
      <xdr:nvPicPr>
        <xdr:cNvPr id="10" name="Imagen 9">
          <a:extLst>
            <a:ext uri="{FF2B5EF4-FFF2-40B4-BE49-F238E27FC236}">
              <a16:creationId xmlns:a16="http://schemas.microsoft.com/office/drawing/2014/main" id="{6605BE03-8F82-4326-BAA1-666C3A20F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18831" y="4700588"/>
          <a:ext cx="1743318" cy="1371791"/>
        </a:xfrm>
        <a:prstGeom prst="rect">
          <a:avLst/>
        </a:prstGeom>
      </xdr:spPr>
    </xdr:pic>
    <xdr:clientData/>
  </xdr:oneCellAnchor>
  <xdr:oneCellAnchor>
    <xdr:from>
      <xdr:col>26</xdr:col>
      <xdr:colOff>123825</xdr:colOff>
      <xdr:row>9</xdr:row>
      <xdr:rowOff>171450</xdr:rowOff>
    </xdr:from>
    <xdr:ext cx="1771897" cy="1181265"/>
    <xdr:pic>
      <xdr:nvPicPr>
        <xdr:cNvPr id="11" name="Imagen 10">
          <a:extLst>
            <a:ext uri="{FF2B5EF4-FFF2-40B4-BE49-F238E27FC236}">
              <a16:creationId xmlns:a16="http://schemas.microsoft.com/office/drawing/2014/main" id="{9AFD70EB-4FB5-4F1B-947C-6E8693F39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28356" y="6338888"/>
          <a:ext cx="1771897" cy="1181265"/>
        </a:xfrm>
        <a:prstGeom prst="rect">
          <a:avLst/>
        </a:prstGeom>
      </xdr:spPr>
    </xdr:pic>
    <xdr:clientData/>
  </xdr:oneCellAnchor>
  <xdr:oneCellAnchor>
    <xdr:from>
      <xdr:col>26</xdr:col>
      <xdr:colOff>171450</xdr:colOff>
      <xdr:row>10</xdr:row>
      <xdr:rowOff>180975</xdr:rowOff>
    </xdr:from>
    <xdr:ext cx="1762371" cy="1200318"/>
    <xdr:pic>
      <xdr:nvPicPr>
        <xdr:cNvPr id="12" name="Imagen 11">
          <a:extLst>
            <a:ext uri="{FF2B5EF4-FFF2-40B4-BE49-F238E27FC236}">
              <a16:creationId xmlns:a16="http://schemas.microsoft.com/office/drawing/2014/main" id="{C2971136-0596-44F1-9B27-2BDAD7B3E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75981" y="7812881"/>
          <a:ext cx="1762371" cy="1200318"/>
        </a:xfrm>
        <a:prstGeom prst="rect">
          <a:avLst/>
        </a:prstGeom>
      </xdr:spPr>
    </xdr:pic>
    <xdr:clientData/>
  </xdr:oneCellAnchor>
  <xdr:oneCellAnchor>
    <xdr:from>
      <xdr:col>26</xdr:col>
      <xdr:colOff>123825</xdr:colOff>
      <xdr:row>11</xdr:row>
      <xdr:rowOff>266700</xdr:rowOff>
    </xdr:from>
    <xdr:ext cx="1867161" cy="1495634"/>
    <xdr:pic>
      <xdr:nvPicPr>
        <xdr:cNvPr id="13" name="Imagen 12">
          <a:extLst>
            <a:ext uri="{FF2B5EF4-FFF2-40B4-BE49-F238E27FC236}">
              <a16:creationId xmlns:a16="http://schemas.microsoft.com/office/drawing/2014/main" id="{6C127D2F-9202-4117-B991-D5F749392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28356" y="9363075"/>
          <a:ext cx="1867161" cy="1495634"/>
        </a:xfrm>
        <a:prstGeom prst="rect">
          <a:avLst/>
        </a:prstGeom>
      </xdr:spPr>
    </xdr:pic>
    <xdr:clientData/>
  </xdr:oneCellAnchor>
  <xdr:oneCellAnchor>
    <xdr:from>
      <xdr:col>26</xdr:col>
      <xdr:colOff>323850</xdr:colOff>
      <xdr:row>12</xdr:row>
      <xdr:rowOff>57150</xdr:rowOff>
    </xdr:from>
    <xdr:ext cx="1286054" cy="1400370"/>
    <xdr:pic>
      <xdr:nvPicPr>
        <xdr:cNvPr id="14" name="Imagen 13">
          <a:extLst>
            <a:ext uri="{FF2B5EF4-FFF2-40B4-BE49-F238E27FC236}">
              <a16:creationId xmlns:a16="http://schemas.microsoft.com/office/drawing/2014/main" id="{AE16F301-ABB9-429E-892B-08F4198EE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28381" y="11094244"/>
          <a:ext cx="1286054" cy="1400370"/>
        </a:xfrm>
        <a:prstGeom prst="rect">
          <a:avLst/>
        </a:prstGeom>
      </xdr:spPr>
    </xdr:pic>
    <xdr:clientData/>
  </xdr:oneCellAnchor>
  <xdr:oneCellAnchor>
    <xdr:from>
      <xdr:col>26</xdr:col>
      <xdr:colOff>285750</xdr:colOff>
      <xdr:row>13</xdr:row>
      <xdr:rowOff>314325</xdr:rowOff>
    </xdr:from>
    <xdr:ext cx="1590897" cy="1600423"/>
    <xdr:pic>
      <xdr:nvPicPr>
        <xdr:cNvPr id="15" name="Imagen 14">
          <a:extLst>
            <a:ext uri="{FF2B5EF4-FFF2-40B4-BE49-F238E27FC236}">
              <a16:creationId xmlns:a16="http://schemas.microsoft.com/office/drawing/2014/main" id="{4AEB04EB-6A82-452C-97CF-DC985BCE3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490281" y="12863513"/>
          <a:ext cx="1590897" cy="1600423"/>
        </a:xfrm>
        <a:prstGeom prst="rect">
          <a:avLst/>
        </a:prstGeom>
      </xdr:spPr>
    </xdr:pic>
    <xdr:clientData/>
  </xdr:oneCellAnchor>
  <xdr:oneCellAnchor>
    <xdr:from>
      <xdr:col>38</xdr:col>
      <xdr:colOff>209550</xdr:colOff>
      <xdr:row>7</xdr:row>
      <xdr:rowOff>57150</xdr:rowOff>
    </xdr:from>
    <xdr:ext cx="1200318" cy="1600423"/>
    <xdr:pic>
      <xdr:nvPicPr>
        <xdr:cNvPr id="16" name="Imagen 15">
          <a:extLst>
            <a:ext uri="{FF2B5EF4-FFF2-40B4-BE49-F238E27FC236}">
              <a16:creationId xmlns:a16="http://schemas.microsoft.com/office/drawing/2014/main" id="{97E98DB4-2D9C-466B-876C-5BB49A4CE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14081" y="2795588"/>
          <a:ext cx="1200318" cy="1600423"/>
        </a:xfrm>
        <a:prstGeom prst="rect">
          <a:avLst/>
        </a:prstGeom>
      </xdr:spPr>
    </xdr:pic>
    <xdr:clientData/>
  </xdr:oneCellAnchor>
  <xdr:oneCellAnchor>
    <xdr:from>
      <xdr:col>38</xdr:col>
      <xdr:colOff>114300</xdr:colOff>
      <xdr:row>8</xdr:row>
      <xdr:rowOff>152400</xdr:rowOff>
    </xdr:from>
    <xdr:ext cx="1743318" cy="1371791"/>
    <xdr:pic>
      <xdr:nvPicPr>
        <xdr:cNvPr id="17" name="Imagen 16">
          <a:extLst>
            <a:ext uri="{FF2B5EF4-FFF2-40B4-BE49-F238E27FC236}">
              <a16:creationId xmlns:a16="http://schemas.microsoft.com/office/drawing/2014/main" id="{6C999C13-0903-43B8-BDF0-932CA038E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18831" y="4700588"/>
          <a:ext cx="1743318" cy="1371791"/>
        </a:xfrm>
        <a:prstGeom prst="rect">
          <a:avLst/>
        </a:prstGeom>
      </xdr:spPr>
    </xdr:pic>
    <xdr:clientData/>
  </xdr:oneCellAnchor>
  <xdr:oneCellAnchor>
    <xdr:from>
      <xdr:col>38</xdr:col>
      <xdr:colOff>123825</xdr:colOff>
      <xdr:row>9</xdr:row>
      <xdr:rowOff>171450</xdr:rowOff>
    </xdr:from>
    <xdr:ext cx="1771897" cy="1181265"/>
    <xdr:pic>
      <xdr:nvPicPr>
        <xdr:cNvPr id="18" name="Imagen 17">
          <a:extLst>
            <a:ext uri="{FF2B5EF4-FFF2-40B4-BE49-F238E27FC236}">
              <a16:creationId xmlns:a16="http://schemas.microsoft.com/office/drawing/2014/main" id="{F6CBC82C-DB4B-4EBE-A967-76E10C44B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28356" y="6338888"/>
          <a:ext cx="1771897" cy="1181265"/>
        </a:xfrm>
        <a:prstGeom prst="rect">
          <a:avLst/>
        </a:prstGeom>
      </xdr:spPr>
    </xdr:pic>
    <xdr:clientData/>
  </xdr:oneCellAnchor>
  <xdr:oneCellAnchor>
    <xdr:from>
      <xdr:col>38</xdr:col>
      <xdr:colOff>171450</xdr:colOff>
      <xdr:row>10</xdr:row>
      <xdr:rowOff>180975</xdr:rowOff>
    </xdr:from>
    <xdr:ext cx="1762371" cy="1200318"/>
    <xdr:pic>
      <xdr:nvPicPr>
        <xdr:cNvPr id="19" name="Imagen 18">
          <a:extLst>
            <a:ext uri="{FF2B5EF4-FFF2-40B4-BE49-F238E27FC236}">
              <a16:creationId xmlns:a16="http://schemas.microsoft.com/office/drawing/2014/main" id="{D109C220-DD42-45FE-BB61-EE3FD3FDB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75981" y="7812881"/>
          <a:ext cx="1762371" cy="1200318"/>
        </a:xfrm>
        <a:prstGeom prst="rect">
          <a:avLst/>
        </a:prstGeom>
      </xdr:spPr>
    </xdr:pic>
    <xdr:clientData/>
  </xdr:oneCellAnchor>
  <xdr:oneCellAnchor>
    <xdr:from>
      <xdr:col>38</xdr:col>
      <xdr:colOff>123825</xdr:colOff>
      <xdr:row>11</xdr:row>
      <xdr:rowOff>266700</xdr:rowOff>
    </xdr:from>
    <xdr:ext cx="1867161" cy="1495634"/>
    <xdr:pic>
      <xdr:nvPicPr>
        <xdr:cNvPr id="20" name="Imagen 19">
          <a:extLst>
            <a:ext uri="{FF2B5EF4-FFF2-40B4-BE49-F238E27FC236}">
              <a16:creationId xmlns:a16="http://schemas.microsoft.com/office/drawing/2014/main" id="{AC5A85DB-DC5E-4FEE-836C-CBE24ACC8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328356" y="9363075"/>
          <a:ext cx="1867161" cy="1495634"/>
        </a:xfrm>
        <a:prstGeom prst="rect">
          <a:avLst/>
        </a:prstGeom>
      </xdr:spPr>
    </xdr:pic>
    <xdr:clientData/>
  </xdr:oneCellAnchor>
  <xdr:oneCellAnchor>
    <xdr:from>
      <xdr:col>38</xdr:col>
      <xdr:colOff>323850</xdr:colOff>
      <xdr:row>12</xdr:row>
      <xdr:rowOff>57150</xdr:rowOff>
    </xdr:from>
    <xdr:ext cx="1286054" cy="1400370"/>
    <xdr:pic>
      <xdr:nvPicPr>
        <xdr:cNvPr id="21" name="Imagen 20">
          <a:extLst>
            <a:ext uri="{FF2B5EF4-FFF2-40B4-BE49-F238E27FC236}">
              <a16:creationId xmlns:a16="http://schemas.microsoft.com/office/drawing/2014/main" id="{25DD59DA-D903-4E30-8103-76B15D6F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28381" y="11094244"/>
          <a:ext cx="1286054" cy="1400370"/>
        </a:xfrm>
        <a:prstGeom prst="rect">
          <a:avLst/>
        </a:prstGeom>
      </xdr:spPr>
    </xdr:pic>
    <xdr:clientData/>
  </xdr:oneCellAnchor>
  <xdr:oneCellAnchor>
    <xdr:from>
      <xdr:col>38</xdr:col>
      <xdr:colOff>285750</xdr:colOff>
      <xdr:row>13</xdr:row>
      <xdr:rowOff>314325</xdr:rowOff>
    </xdr:from>
    <xdr:ext cx="1590897" cy="1600423"/>
    <xdr:pic>
      <xdr:nvPicPr>
        <xdr:cNvPr id="22" name="Imagen 21">
          <a:extLst>
            <a:ext uri="{FF2B5EF4-FFF2-40B4-BE49-F238E27FC236}">
              <a16:creationId xmlns:a16="http://schemas.microsoft.com/office/drawing/2014/main" id="{4351524A-6EBA-41AF-8EAF-FB280C9E6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490281" y="12863513"/>
          <a:ext cx="1590897" cy="16004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A1B4-56A7-485E-AB9E-2BE03A7D0CDE}">
  <dimension ref="A1:AQ38"/>
  <sheetViews>
    <sheetView tabSelected="1" topLeftCell="Z1" zoomScale="80" zoomScaleNormal="80" workbookViewId="0">
      <pane ySplit="1" topLeftCell="A14" activePane="bottomLeft" state="frozen"/>
      <selection pane="bottomLeft" activeCell="AN7" sqref="AN7"/>
    </sheetView>
  </sheetViews>
  <sheetFormatPr baseColWidth="10" defaultColWidth="11.42578125" defaultRowHeight="12" x14ac:dyDescent="0.2"/>
  <cols>
    <col min="1" max="1" width="4.7109375" style="1" bestFit="1" customWidth="1"/>
    <col min="2" max="2" width="18.7109375" style="27" customWidth="1"/>
    <col min="3" max="3" width="66.140625" style="28" customWidth="1"/>
    <col min="4" max="4" width="11" style="28" customWidth="1"/>
    <col min="5" max="5" width="9.85546875" style="1" bestFit="1" customWidth="1"/>
    <col min="6" max="6" width="12" style="1" customWidth="1"/>
    <col min="7" max="7" width="36.140625" style="1" customWidth="1"/>
    <col min="8" max="9" width="14.42578125" style="1" customWidth="1"/>
    <col min="10" max="10" width="13" style="1" customWidth="1"/>
    <col min="11" max="11" width="14.42578125" style="1" customWidth="1"/>
    <col min="12" max="12" width="18.140625" style="1" customWidth="1"/>
    <col min="13" max="13" width="13.42578125" style="1" customWidth="1"/>
    <col min="14" max="14" width="15.85546875" style="1" customWidth="1"/>
    <col min="15" max="15" width="31.42578125" style="1" customWidth="1"/>
    <col min="16" max="16" width="12.140625" style="28" customWidth="1"/>
    <col min="17" max="17" width="9.85546875" style="1" bestFit="1" customWidth="1"/>
    <col min="18" max="18" width="12" style="1" customWidth="1"/>
    <col min="19" max="19" width="36.140625" style="1" customWidth="1"/>
    <col min="20" max="21" width="14.42578125" style="1" customWidth="1"/>
    <col min="22" max="22" width="13" style="1" customWidth="1"/>
    <col min="23" max="23" width="14.42578125" style="1" customWidth="1"/>
    <col min="24" max="24" width="17.42578125" style="1" customWidth="1"/>
    <col min="25" max="25" width="13.42578125" style="1" customWidth="1"/>
    <col min="26" max="26" width="15.85546875" style="1" customWidth="1"/>
    <col min="27" max="27" width="31.42578125" style="1" customWidth="1"/>
    <col min="28" max="28" width="9.5703125" style="28" customWidth="1"/>
    <col min="29" max="29" width="9.85546875" style="1" bestFit="1" customWidth="1"/>
    <col min="30" max="30" width="12" style="1" customWidth="1"/>
    <col min="31" max="31" width="36.140625" style="1" customWidth="1"/>
    <col min="32" max="33" width="14.42578125" style="1" customWidth="1"/>
    <col min="34" max="34" width="13" style="1" customWidth="1"/>
    <col min="35" max="35" width="14.42578125" style="1" customWidth="1"/>
    <col min="36" max="36" width="18.7109375" style="1" customWidth="1"/>
    <col min="37" max="37" width="13.42578125" style="1" customWidth="1"/>
    <col min="38" max="38" width="15.85546875" style="1" customWidth="1"/>
    <col min="39" max="39" width="31.42578125" style="1" customWidth="1"/>
    <col min="40" max="40" width="19" style="14" customWidth="1"/>
    <col min="41" max="41" width="17.28515625" style="14" customWidth="1"/>
    <col min="42" max="42" width="16.85546875" style="14" customWidth="1"/>
    <col min="43" max="43" width="18.5703125" style="27" customWidth="1"/>
    <col min="44" max="16384" width="11.42578125" style="1"/>
  </cols>
  <sheetData>
    <row r="1" spans="1:43" ht="15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P1" s="1"/>
      <c r="AB1" s="1"/>
    </row>
    <row r="2" spans="1:43" ht="15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P2" s="1"/>
      <c r="AB2" s="1"/>
    </row>
    <row r="3" spans="1:43" ht="17.25" customHeight="1" x14ac:dyDescent="0.2">
      <c r="A3" s="65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P3" s="1"/>
      <c r="AB3" s="1"/>
    </row>
    <row r="4" spans="1:43" ht="14.25" customHeight="1" x14ac:dyDescent="0.2">
      <c r="A4" s="66" t="s">
        <v>40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P4" s="1"/>
      <c r="AB4" s="1"/>
    </row>
    <row r="5" spans="1:43" ht="48.75" customHeight="1" x14ac:dyDescent="0.2">
      <c r="A5" s="65" t="s">
        <v>3</v>
      </c>
      <c r="B5" s="65"/>
      <c r="C5" s="2"/>
      <c r="D5" s="2"/>
      <c r="E5" s="2"/>
      <c r="F5" s="2"/>
      <c r="G5" s="2"/>
      <c r="H5" s="2"/>
      <c r="I5" s="2"/>
      <c r="J5" s="2"/>
      <c r="K5" s="2"/>
      <c r="L5" s="2"/>
      <c r="P5" s="2"/>
      <c r="Q5" s="2"/>
      <c r="R5" s="2"/>
      <c r="S5" s="2"/>
      <c r="T5" s="2"/>
      <c r="U5" s="2"/>
      <c r="V5" s="2"/>
      <c r="W5" s="2"/>
      <c r="X5" s="2"/>
      <c r="AB5" s="2"/>
      <c r="AC5" s="2"/>
      <c r="AD5" s="2"/>
      <c r="AE5" s="2"/>
      <c r="AF5" s="2"/>
      <c r="AG5" s="2"/>
      <c r="AH5" s="2"/>
      <c r="AI5" s="2"/>
      <c r="AJ5" s="2"/>
    </row>
    <row r="6" spans="1:43" ht="44.25" customHeight="1" x14ac:dyDescent="0.2">
      <c r="A6" s="3"/>
      <c r="B6" s="4"/>
      <c r="C6" s="5"/>
      <c r="D6" s="67" t="s">
        <v>41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  <c r="P6" s="50" t="s">
        <v>51</v>
      </c>
      <c r="Q6" s="51"/>
      <c r="R6" s="51"/>
      <c r="S6" s="51"/>
      <c r="T6" s="51"/>
      <c r="U6" s="51"/>
      <c r="V6" s="51"/>
      <c r="W6" s="51"/>
      <c r="X6" s="51"/>
      <c r="Y6" s="51"/>
      <c r="Z6" s="51"/>
      <c r="AA6" s="52"/>
      <c r="AB6" s="56" t="s">
        <v>54</v>
      </c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8"/>
    </row>
    <row r="7" spans="1:43" ht="60.75" customHeight="1" x14ac:dyDescent="0.2">
      <c r="A7" s="6" t="s">
        <v>4</v>
      </c>
      <c r="B7" s="6" t="s">
        <v>5</v>
      </c>
      <c r="C7" s="6" t="s">
        <v>6</v>
      </c>
      <c r="D7" s="30" t="s">
        <v>7</v>
      </c>
      <c r="E7" s="30" t="s">
        <v>8</v>
      </c>
      <c r="F7" s="31" t="s">
        <v>9</v>
      </c>
      <c r="G7" s="32" t="s">
        <v>10</v>
      </c>
      <c r="H7" s="32" t="s">
        <v>11</v>
      </c>
      <c r="I7" s="32" t="s">
        <v>12</v>
      </c>
      <c r="J7" s="32" t="s">
        <v>13</v>
      </c>
      <c r="K7" s="32" t="s">
        <v>14</v>
      </c>
      <c r="L7" s="33" t="s">
        <v>15</v>
      </c>
      <c r="M7" s="33" t="s">
        <v>16</v>
      </c>
      <c r="N7" s="33" t="s">
        <v>17</v>
      </c>
      <c r="O7" s="33" t="s">
        <v>18</v>
      </c>
      <c r="P7" s="35" t="s">
        <v>7</v>
      </c>
      <c r="Q7" s="35" t="s">
        <v>8</v>
      </c>
      <c r="R7" s="36" t="s">
        <v>9</v>
      </c>
      <c r="S7" s="37" t="s">
        <v>10</v>
      </c>
      <c r="T7" s="37" t="s">
        <v>11</v>
      </c>
      <c r="U7" s="37" t="s">
        <v>12</v>
      </c>
      <c r="V7" s="37" t="s">
        <v>13</v>
      </c>
      <c r="W7" s="37" t="s">
        <v>14</v>
      </c>
      <c r="X7" s="38" t="s">
        <v>15</v>
      </c>
      <c r="Y7" s="38" t="s">
        <v>16</v>
      </c>
      <c r="Z7" s="38" t="s">
        <v>17</v>
      </c>
      <c r="AA7" s="38" t="s">
        <v>18</v>
      </c>
      <c r="AB7" s="40" t="s">
        <v>7</v>
      </c>
      <c r="AC7" s="40" t="s">
        <v>8</v>
      </c>
      <c r="AD7" s="41" t="s">
        <v>9</v>
      </c>
      <c r="AE7" s="42" t="s">
        <v>10</v>
      </c>
      <c r="AF7" s="42" t="s">
        <v>11</v>
      </c>
      <c r="AG7" s="42" t="s">
        <v>12</v>
      </c>
      <c r="AH7" s="42" t="s">
        <v>13</v>
      </c>
      <c r="AI7" s="42" t="s">
        <v>14</v>
      </c>
      <c r="AJ7" s="43" t="s">
        <v>15</v>
      </c>
      <c r="AK7" s="43" t="s">
        <v>16</v>
      </c>
      <c r="AL7" s="43" t="s">
        <v>17</v>
      </c>
      <c r="AM7" s="43" t="s">
        <v>18</v>
      </c>
      <c r="AN7" s="45" t="s">
        <v>62</v>
      </c>
      <c r="AO7" s="45" t="s">
        <v>59</v>
      </c>
      <c r="AP7" s="45" t="s">
        <v>60</v>
      </c>
      <c r="AQ7" s="45" t="s">
        <v>61</v>
      </c>
    </row>
    <row r="8" spans="1:43" ht="142.5" customHeight="1" x14ac:dyDescent="0.2">
      <c r="A8" s="7">
        <v>1</v>
      </c>
      <c r="B8" s="8" t="s">
        <v>19</v>
      </c>
      <c r="C8" s="8" t="s">
        <v>20</v>
      </c>
      <c r="D8" s="9" t="s">
        <v>42</v>
      </c>
      <c r="E8" s="9" t="s">
        <v>21</v>
      </c>
      <c r="F8" s="8">
        <v>7</v>
      </c>
      <c r="G8" s="8" t="s">
        <v>43</v>
      </c>
      <c r="H8" s="11">
        <v>555400</v>
      </c>
      <c r="I8" s="12">
        <v>0.19</v>
      </c>
      <c r="J8" s="11">
        <f>+H8*I8</f>
        <v>105526</v>
      </c>
      <c r="K8" s="11">
        <f>+H8+J8</f>
        <v>660926</v>
      </c>
      <c r="L8" s="11">
        <f>+K8*F8</f>
        <v>4626482</v>
      </c>
      <c r="M8" s="10" t="s">
        <v>49</v>
      </c>
      <c r="N8" s="10" t="s">
        <v>50</v>
      </c>
      <c r="O8" s="13"/>
      <c r="P8" s="9" t="s">
        <v>51</v>
      </c>
      <c r="Q8" s="9" t="s">
        <v>21</v>
      </c>
      <c r="R8" s="8">
        <v>7</v>
      </c>
      <c r="S8" s="10" t="s">
        <v>20</v>
      </c>
      <c r="T8" s="11">
        <v>690000</v>
      </c>
      <c r="U8" s="12">
        <v>0.19</v>
      </c>
      <c r="V8" s="11">
        <f>+T8*U8</f>
        <v>131100</v>
      </c>
      <c r="W8" s="11">
        <f>+T8+V8</f>
        <v>821100</v>
      </c>
      <c r="X8" s="11">
        <f>+W8*R8</f>
        <v>5747700</v>
      </c>
      <c r="Y8" s="10" t="s">
        <v>52</v>
      </c>
      <c r="Z8" s="10" t="s">
        <v>53</v>
      </c>
      <c r="AA8" s="13"/>
      <c r="AB8" s="9" t="s">
        <v>55</v>
      </c>
      <c r="AC8" s="9" t="s">
        <v>21</v>
      </c>
      <c r="AD8" s="8">
        <v>7</v>
      </c>
      <c r="AE8" s="10" t="s">
        <v>20</v>
      </c>
      <c r="AF8" s="11">
        <v>867000</v>
      </c>
      <c r="AG8" s="12">
        <v>0.19</v>
      </c>
      <c r="AH8" s="11">
        <f>+AF8*AG8</f>
        <v>164730</v>
      </c>
      <c r="AI8" s="11">
        <f>+AF8+AH8</f>
        <v>1031730</v>
      </c>
      <c r="AJ8" s="11">
        <f>+AI8*AD8</f>
        <v>7222110</v>
      </c>
      <c r="AK8" s="10" t="s">
        <v>56</v>
      </c>
      <c r="AL8" s="10" t="s">
        <v>57</v>
      </c>
      <c r="AM8" s="13"/>
      <c r="AN8" s="46"/>
      <c r="AO8" s="47"/>
      <c r="AP8" s="46"/>
      <c r="AQ8" s="49"/>
    </row>
    <row r="9" spans="1:43" ht="127.5" customHeight="1" x14ac:dyDescent="0.2">
      <c r="A9" s="7">
        <v>2</v>
      </c>
      <c r="B9" s="8" t="s">
        <v>22</v>
      </c>
      <c r="C9" s="8" t="s">
        <v>23</v>
      </c>
      <c r="D9" s="9" t="s">
        <v>42</v>
      </c>
      <c r="E9" s="9" t="s">
        <v>21</v>
      </c>
      <c r="F9" s="8">
        <v>4</v>
      </c>
      <c r="G9" s="8" t="s">
        <v>44</v>
      </c>
      <c r="H9" s="11">
        <v>744900</v>
      </c>
      <c r="I9" s="12">
        <v>0.19</v>
      </c>
      <c r="J9" s="11">
        <f t="shared" ref="J9:J14" si="0">+H9*I9</f>
        <v>141531</v>
      </c>
      <c r="K9" s="11">
        <f t="shared" ref="K9:K14" si="1">+H9+J9</f>
        <v>886431</v>
      </c>
      <c r="L9" s="11">
        <f t="shared" ref="L9:L14" si="2">+K9*F9</f>
        <v>3545724</v>
      </c>
      <c r="M9" s="10" t="s">
        <v>49</v>
      </c>
      <c r="N9" s="10" t="s">
        <v>50</v>
      </c>
      <c r="O9" s="13"/>
      <c r="P9" s="9" t="s">
        <v>51</v>
      </c>
      <c r="Q9" s="9" t="s">
        <v>21</v>
      </c>
      <c r="R9" s="8">
        <v>4</v>
      </c>
      <c r="S9" s="10" t="s">
        <v>23</v>
      </c>
      <c r="T9" s="11">
        <v>980000</v>
      </c>
      <c r="U9" s="12">
        <v>0.19</v>
      </c>
      <c r="V9" s="11">
        <f t="shared" ref="V9:V14" si="3">+T9*U9</f>
        <v>186200</v>
      </c>
      <c r="W9" s="11">
        <f t="shared" ref="W9:W14" si="4">+T9+V9</f>
        <v>1166200</v>
      </c>
      <c r="X9" s="11">
        <f t="shared" ref="X9:X14" si="5">+W9*R9</f>
        <v>4664800</v>
      </c>
      <c r="Y9" s="10" t="s">
        <v>52</v>
      </c>
      <c r="Z9" s="10" t="s">
        <v>53</v>
      </c>
      <c r="AA9" s="13"/>
      <c r="AB9" s="9" t="s">
        <v>55</v>
      </c>
      <c r="AC9" s="9" t="s">
        <v>21</v>
      </c>
      <c r="AD9" s="8">
        <v>4</v>
      </c>
      <c r="AE9" s="10" t="s">
        <v>23</v>
      </c>
      <c r="AF9" s="11">
        <v>1029000</v>
      </c>
      <c r="AG9" s="12">
        <v>0.19</v>
      </c>
      <c r="AH9" s="11">
        <f t="shared" ref="AH9:AH14" si="6">+AF9*AG9</f>
        <v>195510</v>
      </c>
      <c r="AI9" s="11">
        <f t="shared" ref="AI9:AI14" si="7">+AF9+AH9</f>
        <v>1224510</v>
      </c>
      <c r="AJ9" s="11">
        <f t="shared" ref="AJ9:AJ14" si="8">+AI9*AD9</f>
        <v>4898040</v>
      </c>
      <c r="AK9" s="10" t="s">
        <v>56</v>
      </c>
      <c r="AL9" s="10" t="s">
        <v>57</v>
      </c>
      <c r="AM9" s="13"/>
      <c r="AN9" s="46"/>
      <c r="AO9" s="47"/>
      <c r="AP9" s="46"/>
      <c r="AQ9" s="49"/>
    </row>
    <row r="10" spans="1:43" ht="115.5" customHeight="1" x14ac:dyDescent="0.2">
      <c r="A10" s="7">
        <v>3</v>
      </c>
      <c r="B10" s="8" t="s">
        <v>24</v>
      </c>
      <c r="C10" s="8" t="s">
        <v>25</v>
      </c>
      <c r="D10" s="9" t="s">
        <v>42</v>
      </c>
      <c r="E10" s="9" t="s">
        <v>21</v>
      </c>
      <c r="F10" s="8">
        <v>1</v>
      </c>
      <c r="G10" s="8" t="s">
        <v>25</v>
      </c>
      <c r="H10" s="11">
        <v>9461800</v>
      </c>
      <c r="I10" s="12">
        <v>0.19</v>
      </c>
      <c r="J10" s="11">
        <f t="shared" si="0"/>
        <v>1797742</v>
      </c>
      <c r="K10" s="11">
        <f t="shared" si="1"/>
        <v>11259542</v>
      </c>
      <c r="L10" s="11">
        <f t="shared" si="2"/>
        <v>11259542</v>
      </c>
      <c r="M10" s="10" t="s">
        <v>49</v>
      </c>
      <c r="N10" s="10" t="s">
        <v>50</v>
      </c>
      <c r="O10" s="13"/>
      <c r="P10" s="9" t="s">
        <v>51</v>
      </c>
      <c r="Q10" s="9" t="s">
        <v>21</v>
      </c>
      <c r="R10" s="8">
        <v>1</v>
      </c>
      <c r="S10" s="10" t="s">
        <v>25</v>
      </c>
      <c r="T10" s="11">
        <v>12780000</v>
      </c>
      <c r="U10" s="12">
        <v>0.19</v>
      </c>
      <c r="V10" s="11">
        <f t="shared" si="3"/>
        <v>2428200</v>
      </c>
      <c r="W10" s="11">
        <f t="shared" si="4"/>
        <v>15208200</v>
      </c>
      <c r="X10" s="11">
        <f t="shared" si="5"/>
        <v>15208200</v>
      </c>
      <c r="Y10" s="10" t="s">
        <v>52</v>
      </c>
      <c r="Z10" s="10" t="s">
        <v>53</v>
      </c>
      <c r="AA10" s="13"/>
      <c r="AB10" s="9" t="s">
        <v>55</v>
      </c>
      <c r="AC10" s="9" t="s">
        <v>21</v>
      </c>
      <c r="AD10" s="8">
        <v>1</v>
      </c>
      <c r="AE10" s="10" t="s">
        <v>25</v>
      </c>
      <c r="AF10" s="11">
        <v>11967000</v>
      </c>
      <c r="AG10" s="12">
        <v>0.19</v>
      </c>
      <c r="AH10" s="11">
        <f t="shared" si="6"/>
        <v>2273730</v>
      </c>
      <c r="AI10" s="11">
        <f t="shared" si="7"/>
        <v>14240730</v>
      </c>
      <c r="AJ10" s="11">
        <f t="shared" si="8"/>
        <v>14240730</v>
      </c>
      <c r="AK10" s="10" t="s">
        <v>58</v>
      </c>
      <c r="AL10" s="10" t="s">
        <v>57</v>
      </c>
      <c r="AM10" s="13"/>
      <c r="AN10" s="46"/>
      <c r="AO10" s="47"/>
      <c r="AP10" s="46"/>
      <c r="AQ10" s="49"/>
    </row>
    <row r="11" spans="1:43" ht="115.5" customHeight="1" x14ac:dyDescent="0.2">
      <c r="A11" s="7">
        <v>4</v>
      </c>
      <c r="B11" s="8" t="s">
        <v>26</v>
      </c>
      <c r="C11" s="8" t="s">
        <v>27</v>
      </c>
      <c r="D11" s="9" t="s">
        <v>42</v>
      </c>
      <c r="E11" s="9" t="s">
        <v>21</v>
      </c>
      <c r="F11" s="8">
        <v>4</v>
      </c>
      <c r="G11" s="8" t="s">
        <v>45</v>
      </c>
      <c r="H11" s="11">
        <v>1566400</v>
      </c>
      <c r="I11" s="12">
        <v>0.19</v>
      </c>
      <c r="J11" s="11">
        <f t="shared" si="0"/>
        <v>297616</v>
      </c>
      <c r="K11" s="11">
        <f t="shared" si="1"/>
        <v>1864016</v>
      </c>
      <c r="L11" s="11">
        <f t="shared" si="2"/>
        <v>7456064</v>
      </c>
      <c r="M11" s="10" t="s">
        <v>49</v>
      </c>
      <c r="N11" s="10" t="s">
        <v>50</v>
      </c>
      <c r="O11" s="13"/>
      <c r="P11" s="9" t="s">
        <v>51</v>
      </c>
      <c r="Q11" s="9" t="s">
        <v>21</v>
      </c>
      <c r="R11" s="8">
        <v>4</v>
      </c>
      <c r="S11" s="10" t="s">
        <v>27</v>
      </c>
      <c r="T11" s="11">
        <v>1775000</v>
      </c>
      <c r="U11" s="12">
        <v>0.19</v>
      </c>
      <c r="V11" s="11">
        <f t="shared" si="3"/>
        <v>337250</v>
      </c>
      <c r="W11" s="11">
        <f t="shared" si="4"/>
        <v>2112250</v>
      </c>
      <c r="X11" s="11">
        <f t="shared" si="5"/>
        <v>8449000</v>
      </c>
      <c r="Y11" s="10" t="s">
        <v>52</v>
      </c>
      <c r="Z11" s="10" t="s">
        <v>53</v>
      </c>
      <c r="AA11" s="13"/>
      <c r="AB11" s="9" t="s">
        <v>55</v>
      </c>
      <c r="AC11" s="9" t="s">
        <v>21</v>
      </c>
      <c r="AD11" s="8">
        <v>4</v>
      </c>
      <c r="AE11" s="10" t="s">
        <v>27</v>
      </c>
      <c r="AF11" s="11">
        <v>1500000</v>
      </c>
      <c r="AG11" s="12">
        <v>0.19</v>
      </c>
      <c r="AH11" s="11">
        <f t="shared" si="6"/>
        <v>285000</v>
      </c>
      <c r="AI11" s="11">
        <f t="shared" si="7"/>
        <v>1785000</v>
      </c>
      <c r="AJ11" s="11">
        <f t="shared" si="8"/>
        <v>7140000</v>
      </c>
      <c r="AK11" s="10" t="s">
        <v>56</v>
      </c>
      <c r="AL11" s="10" t="s">
        <v>57</v>
      </c>
      <c r="AM11" s="13"/>
      <c r="AN11" s="46"/>
      <c r="AO11" s="48"/>
      <c r="AP11" s="46"/>
      <c r="AQ11" s="49"/>
    </row>
    <row r="12" spans="1:43" ht="153" customHeight="1" x14ac:dyDescent="0.2">
      <c r="A12" s="7">
        <v>5</v>
      </c>
      <c r="B12" s="8" t="s">
        <v>28</v>
      </c>
      <c r="C12" s="8" t="s">
        <v>29</v>
      </c>
      <c r="D12" s="9" t="s">
        <v>42</v>
      </c>
      <c r="E12" s="9" t="s">
        <v>21</v>
      </c>
      <c r="F12" s="8">
        <v>6</v>
      </c>
      <c r="G12" s="8" t="s">
        <v>46</v>
      </c>
      <c r="H12" s="11">
        <v>1464100</v>
      </c>
      <c r="I12" s="12">
        <v>0.19</v>
      </c>
      <c r="J12" s="11">
        <f t="shared" si="0"/>
        <v>278179</v>
      </c>
      <c r="K12" s="11">
        <f t="shared" si="1"/>
        <v>1742279</v>
      </c>
      <c r="L12" s="11">
        <f t="shared" si="2"/>
        <v>10453674</v>
      </c>
      <c r="M12" s="10" t="s">
        <v>49</v>
      </c>
      <c r="N12" s="10" t="s">
        <v>50</v>
      </c>
      <c r="O12" s="13"/>
      <c r="P12" s="9" t="s">
        <v>51</v>
      </c>
      <c r="Q12" s="9" t="s">
        <v>21</v>
      </c>
      <c r="R12" s="8">
        <v>6</v>
      </c>
      <c r="S12" s="10" t="s">
        <v>29</v>
      </c>
      <c r="T12" s="11">
        <v>2240000</v>
      </c>
      <c r="U12" s="12">
        <v>0.19</v>
      </c>
      <c r="V12" s="11">
        <f t="shared" si="3"/>
        <v>425600</v>
      </c>
      <c r="W12" s="11">
        <f t="shared" si="4"/>
        <v>2665600</v>
      </c>
      <c r="X12" s="11">
        <f t="shared" si="5"/>
        <v>15993600</v>
      </c>
      <c r="Y12" s="10" t="s">
        <v>52</v>
      </c>
      <c r="Z12" s="10" t="s">
        <v>53</v>
      </c>
      <c r="AA12" s="13"/>
      <c r="AB12" s="9" t="s">
        <v>55</v>
      </c>
      <c r="AC12" s="9" t="s">
        <v>21</v>
      </c>
      <c r="AD12" s="8">
        <v>6</v>
      </c>
      <c r="AE12" s="10" t="s">
        <v>29</v>
      </c>
      <c r="AF12" s="11">
        <v>1991000</v>
      </c>
      <c r="AG12" s="12">
        <v>0.19</v>
      </c>
      <c r="AH12" s="11">
        <f t="shared" si="6"/>
        <v>378290</v>
      </c>
      <c r="AI12" s="11">
        <f t="shared" si="7"/>
        <v>2369290</v>
      </c>
      <c r="AJ12" s="11">
        <f t="shared" si="8"/>
        <v>14215740</v>
      </c>
      <c r="AK12" s="10" t="s">
        <v>56</v>
      </c>
      <c r="AL12" s="10" t="s">
        <v>57</v>
      </c>
      <c r="AM12" s="13"/>
      <c r="AN12" s="46"/>
      <c r="AO12" s="48"/>
      <c r="AP12" s="46"/>
      <c r="AQ12" s="49"/>
    </row>
    <row r="13" spans="1:43" ht="119.25" customHeight="1" x14ac:dyDescent="0.2">
      <c r="A13" s="7">
        <v>6</v>
      </c>
      <c r="B13" s="8" t="s">
        <v>30</v>
      </c>
      <c r="C13" s="8" t="s">
        <v>31</v>
      </c>
      <c r="D13" s="9" t="s">
        <v>42</v>
      </c>
      <c r="E13" s="9" t="s">
        <v>21</v>
      </c>
      <c r="F13" s="8">
        <v>20</v>
      </c>
      <c r="G13" s="8" t="s">
        <v>47</v>
      </c>
      <c r="H13" s="11">
        <v>356800</v>
      </c>
      <c r="I13" s="12">
        <v>0.19</v>
      </c>
      <c r="J13" s="11">
        <f t="shared" si="0"/>
        <v>67792</v>
      </c>
      <c r="K13" s="11">
        <f t="shared" si="1"/>
        <v>424592</v>
      </c>
      <c r="L13" s="11">
        <f t="shared" si="2"/>
        <v>8491840</v>
      </c>
      <c r="M13" s="10" t="s">
        <v>49</v>
      </c>
      <c r="N13" s="10" t="s">
        <v>50</v>
      </c>
      <c r="O13" s="13"/>
      <c r="P13" s="9" t="s">
        <v>51</v>
      </c>
      <c r="Q13" s="9" t="s">
        <v>21</v>
      </c>
      <c r="R13" s="8">
        <v>20</v>
      </c>
      <c r="S13" s="10" t="s">
        <v>31</v>
      </c>
      <c r="T13" s="11">
        <v>480000</v>
      </c>
      <c r="U13" s="12">
        <v>0.19</v>
      </c>
      <c r="V13" s="11">
        <f t="shared" si="3"/>
        <v>91200</v>
      </c>
      <c r="W13" s="11">
        <f t="shared" si="4"/>
        <v>571200</v>
      </c>
      <c r="X13" s="11">
        <f t="shared" si="5"/>
        <v>11424000</v>
      </c>
      <c r="Y13" s="10" t="s">
        <v>52</v>
      </c>
      <c r="Z13" s="10" t="s">
        <v>53</v>
      </c>
      <c r="AA13" s="13"/>
      <c r="AB13" s="9" t="s">
        <v>55</v>
      </c>
      <c r="AC13" s="9" t="s">
        <v>21</v>
      </c>
      <c r="AD13" s="8">
        <v>20</v>
      </c>
      <c r="AE13" s="10" t="s">
        <v>31</v>
      </c>
      <c r="AF13" s="11">
        <v>414000</v>
      </c>
      <c r="AG13" s="12">
        <v>0.19</v>
      </c>
      <c r="AH13" s="11">
        <f t="shared" si="6"/>
        <v>78660</v>
      </c>
      <c r="AI13" s="11">
        <f t="shared" si="7"/>
        <v>492660</v>
      </c>
      <c r="AJ13" s="11">
        <f t="shared" si="8"/>
        <v>9853200</v>
      </c>
      <c r="AK13" s="10" t="s">
        <v>56</v>
      </c>
      <c r="AL13" s="10" t="s">
        <v>57</v>
      </c>
      <c r="AM13" s="13"/>
      <c r="AN13" s="46"/>
      <c r="AO13" s="48"/>
      <c r="AP13" s="46"/>
      <c r="AQ13" s="49"/>
    </row>
    <row r="14" spans="1:43" ht="183" customHeight="1" x14ac:dyDescent="0.2">
      <c r="A14" s="7">
        <v>7</v>
      </c>
      <c r="B14" s="8" t="s">
        <v>32</v>
      </c>
      <c r="C14" s="8" t="s">
        <v>33</v>
      </c>
      <c r="D14" s="9" t="s">
        <v>42</v>
      </c>
      <c r="E14" s="9" t="s">
        <v>21</v>
      </c>
      <c r="F14" s="8">
        <v>1</v>
      </c>
      <c r="G14" s="8" t="s">
        <v>48</v>
      </c>
      <c r="H14" s="11">
        <v>1677200</v>
      </c>
      <c r="I14" s="12">
        <v>0.19</v>
      </c>
      <c r="J14" s="11">
        <f t="shared" si="0"/>
        <v>318668</v>
      </c>
      <c r="K14" s="11">
        <f t="shared" si="1"/>
        <v>1995868</v>
      </c>
      <c r="L14" s="11">
        <f t="shared" si="2"/>
        <v>1995868</v>
      </c>
      <c r="M14" s="10" t="s">
        <v>49</v>
      </c>
      <c r="N14" s="10" t="s">
        <v>50</v>
      </c>
      <c r="O14" s="13"/>
      <c r="P14" s="9" t="s">
        <v>51</v>
      </c>
      <c r="Q14" s="9" t="s">
        <v>21</v>
      </c>
      <c r="R14" s="8">
        <v>1</v>
      </c>
      <c r="S14" s="10" t="s">
        <v>33</v>
      </c>
      <c r="T14" s="11">
        <v>1595000</v>
      </c>
      <c r="U14" s="12">
        <v>0.19</v>
      </c>
      <c r="V14" s="11">
        <f t="shared" si="3"/>
        <v>303050</v>
      </c>
      <c r="W14" s="11">
        <f t="shared" si="4"/>
        <v>1898050</v>
      </c>
      <c r="X14" s="11">
        <f t="shared" si="5"/>
        <v>1898050</v>
      </c>
      <c r="Y14" s="10" t="s">
        <v>52</v>
      </c>
      <c r="Z14" s="10" t="s">
        <v>53</v>
      </c>
      <c r="AA14" s="13"/>
      <c r="AB14" s="9" t="s">
        <v>55</v>
      </c>
      <c r="AC14" s="9" t="s">
        <v>21</v>
      </c>
      <c r="AD14" s="8">
        <v>1</v>
      </c>
      <c r="AE14" s="10" t="s">
        <v>33</v>
      </c>
      <c r="AF14" s="11">
        <v>1714000</v>
      </c>
      <c r="AG14" s="12">
        <v>0.19</v>
      </c>
      <c r="AH14" s="11">
        <f t="shared" si="6"/>
        <v>325660</v>
      </c>
      <c r="AI14" s="11">
        <f t="shared" si="7"/>
        <v>2039660</v>
      </c>
      <c r="AJ14" s="11">
        <f t="shared" si="8"/>
        <v>2039660</v>
      </c>
      <c r="AK14" s="10" t="s">
        <v>56</v>
      </c>
      <c r="AL14" s="10" t="s">
        <v>57</v>
      </c>
      <c r="AM14" s="13"/>
      <c r="AN14" s="46"/>
      <c r="AO14" s="48"/>
      <c r="AP14" s="46"/>
      <c r="AQ14" s="49"/>
    </row>
    <row r="15" spans="1:43" s="14" customFormat="1" ht="24.75" customHeight="1" x14ac:dyDescent="0.25">
      <c r="A15" s="29" t="s">
        <v>34</v>
      </c>
      <c r="B15" s="29"/>
      <c r="C15" s="29"/>
      <c r="D15" s="70" t="s">
        <v>34</v>
      </c>
      <c r="E15" s="71"/>
      <c r="F15" s="71"/>
      <c r="G15" s="71"/>
      <c r="H15" s="71"/>
      <c r="I15" s="71"/>
      <c r="J15" s="71"/>
      <c r="K15" s="72"/>
      <c r="L15" s="34">
        <f>SUM(L8:L14)</f>
        <v>47829194</v>
      </c>
      <c r="P15" s="53" t="s">
        <v>34</v>
      </c>
      <c r="Q15" s="54"/>
      <c r="R15" s="54"/>
      <c r="S15" s="54"/>
      <c r="T15" s="54"/>
      <c r="U15" s="54"/>
      <c r="V15" s="54"/>
      <c r="W15" s="55"/>
      <c r="X15" s="39">
        <f>SUM(X8:X14)</f>
        <v>63385350</v>
      </c>
      <c r="AB15" s="59" t="s">
        <v>34</v>
      </c>
      <c r="AC15" s="60"/>
      <c r="AD15" s="60"/>
      <c r="AE15" s="60"/>
      <c r="AF15" s="60"/>
      <c r="AG15" s="60"/>
      <c r="AH15" s="60"/>
      <c r="AI15" s="61"/>
      <c r="AJ15" s="44">
        <f>SUM(AJ8:AJ14)</f>
        <v>59609480</v>
      </c>
      <c r="AN15" s="74">
        <f>MIN(L15,X15,AJ15)</f>
        <v>47829194</v>
      </c>
      <c r="AO15" s="74">
        <v>67928413</v>
      </c>
      <c r="AP15" s="74">
        <f>+AO15-AN15</f>
        <v>20099219</v>
      </c>
      <c r="AQ15" s="73" t="str">
        <f t="shared" ref="AQ9:AQ15" si="9">IF(AN15=L15,$D$6,IF(AN15=X15,$P$6,IF(AN15=AJ15,AB13,0)))</f>
        <v xml:space="preserve">SOLINOFF SAS </v>
      </c>
    </row>
    <row r="16" spans="1:43" s="14" customFormat="1" ht="14.2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6"/>
      <c r="P16" s="15"/>
      <c r="Q16" s="15"/>
      <c r="R16" s="15"/>
      <c r="S16" s="15"/>
      <c r="T16" s="15"/>
      <c r="U16" s="15"/>
      <c r="V16" s="15"/>
      <c r="W16" s="15"/>
      <c r="X16" s="16"/>
      <c r="AB16" s="15"/>
      <c r="AC16" s="15"/>
      <c r="AD16" s="15"/>
      <c r="AE16" s="15"/>
      <c r="AF16" s="15"/>
      <c r="AG16" s="15"/>
      <c r="AH16" s="15"/>
      <c r="AI16" s="15"/>
      <c r="AJ16" s="16"/>
      <c r="AQ16" s="27"/>
    </row>
    <row r="17" spans="1:36" x14ac:dyDescent="0.2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P17" s="1"/>
      <c r="AB17" s="1"/>
    </row>
    <row r="18" spans="1:36" ht="48" customHeight="1" x14ac:dyDescent="0.2">
      <c r="A18" s="63" t="s">
        <v>35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P18" s="1"/>
      <c r="AB18" s="1"/>
    </row>
    <row r="19" spans="1:36" x14ac:dyDescent="0.2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7"/>
      <c r="P19" s="17"/>
      <c r="Q19" s="17"/>
      <c r="R19" s="17"/>
      <c r="S19" s="17"/>
      <c r="T19" s="17"/>
      <c r="U19" s="17"/>
      <c r="V19" s="17"/>
      <c r="W19" s="17"/>
      <c r="X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1:36" x14ac:dyDescent="0.2">
      <c r="A20" s="17"/>
      <c r="B20" s="18"/>
      <c r="C20" s="17"/>
      <c r="D20" s="17"/>
      <c r="E20" s="17"/>
      <c r="F20" s="17"/>
      <c r="G20" s="17"/>
      <c r="H20" s="17"/>
      <c r="I20" s="17"/>
      <c r="P20" s="17"/>
      <c r="Q20" s="17"/>
      <c r="R20" s="17"/>
      <c r="S20" s="17"/>
      <c r="T20" s="17"/>
      <c r="U20" s="17"/>
      <c r="AB20" s="17"/>
      <c r="AC20" s="17"/>
      <c r="AD20" s="17"/>
      <c r="AE20" s="17"/>
      <c r="AF20" s="17"/>
      <c r="AG20" s="17"/>
    </row>
    <row r="23" spans="1:36" ht="23.1" customHeight="1" x14ac:dyDescent="0.2">
      <c r="B23" s="19" t="s">
        <v>36</v>
      </c>
      <c r="C23" s="20"/>
      <c r="D23" s="21"/>
      <c r="P23" s="21"/>
      <c r="AB23" s="21"/>
    </row>
    <row r="24" spans="1:36" ht="36" customHeight="1" x14ac:dyDescent="0.2">
      <c r="B24" s="19" t="s">
        <v>37</v>
      </c>
      <c r="C24" s="22"/>
      <c r="D24" s="21"/>
      <c r="P24" s="21"/>
      <c r="AB24" s="21"/>
    </row>
    <row r="25" spans="1:36" ht="49.5" customHeight="1" x14ac:dyDescent="0.2">
      <c r="B25" s="19" t="s">
        <v>38</v>
      </c>
      <c r="C25" s="22"/>
      <c r="D25" s="21"/>
      <c r="P25" s="21"/>
      <c r="AB25" s="21"/>
    </row>
    <row r="26" spans="1:36" x14ac:dyDescent="0.2">
      <c r="B26" s="23" t="s">
        <v>39</v>
      </c>
      <c r="C26" s="24"/>
      <c r="D26" s="25"/>
      <c r="P26" s="25"/>
      <c r="AB26" s="25"/>
    </row>
    <row r="27" spans="1:36" x14ac:dyDescent="0.2">
      <c r="B27" s="4"/>
      <c r="C27" s="5"/>
      <c r="D27" s="5"/>
      <c r="P27" s="5"/>
      <c r="AB27" s="5"/>
    </row>
    <row r="35" spans="1:39" s="27" customFormat="1" x14ac:dyDescent="0.2">
      <c r="A35" s="26">
        <v>0</v>
      </c>
      <c r="C35" s="28"/>
      <c r="D35" s="2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8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28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s="27" customFormat="1" x14ac:dyDescent="0.2">
      <c r="A36" s="26">
        <v>0.05</v>
      </c>
      <c r="C36" s="28"/>
      <c r="D36" s="28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8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28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s="27" customFormat="1" x14ac:dyDescent="0.2">
      <c r="A37" s="26">
        <v>0.1</v>
      </c>
      <c r="C37" s="28"/>
      <c r="D37" s="2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8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28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s="27" customFormat="1" x14ac:dyDescent="0.2">
      <c r="A38" s="26">
        <v>0.19</v>
      </c>
      <c r="C38" s="28"/>
      <c r="D38" s="2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8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28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</sheetData>
  <mergeCells count="13">
    <mergeCell ref="A18:L18"/>
    <mergeCell ref="A1:N1"/>
    <mergeCell ref="A2:N2"/>
    <mergeCell ref="A3:N3"/>
    <mergeCell ref="A4:N4"/>
    <mergeCell ref="A5:B5"/>
    <mergeCell ref="D6:O6"/>
    <mergeCell ref="D15:K15"/>
    <mergeCell ref="P6:AA6"/>
    <mergeCell ref="P15:W15"/>
    <mergeCell ref="AB6:AM6"/>
    <mergeCell ref="AB15:AI15"/>
    <mergeCell ref="A17:L17"/>
  </mergeCells>
  <pageMargins left="0.7" right="0.7" top="0.75" bottom="0.75" header="0.3" footer="0.3"/>
  <pageSetup orientation="portrait" r:id="rId1"/>
  <ignoredErrors>
    <ignoredError sqref="J8:L14 V8:X14 AH8:AJ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5 ITEM 5 BIBLIOTECA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2026-06-09T19:04:33Z</dcterms:created>
  <dcterms:modified xsi:type="dcterms:W3CDTF">2026-07-10T15:14:45Z</dcterms:modified>
</cp:coreProperties>
</file>