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Xiomara Bedoya G\COMPRAS-2026\COMPRAS EN TRAMITE\INVITACION PUBLICA AMOBLAMIENTO\OFERTAS\"/>
    </mc:Choice>
  </mc:AlternateContent>
  <xr:revisionPtr revIDLastSave="0" documentId="13_ncr:1_{BD3E2145-0895-4B81-8898-5F51910B7C38}" xr6:coauthVersionLast="47" xr6:coauthVersionMax="47" xr10:uidLastSave="{00000000-0000-0000-0000-000000000000}"/>
  <bookViews>
    <workbookView xWindow="28680" yWindow="3825" windowWidth="29040" windowHeight="15720" xr2:uid="{CD3AF17B-C6C6-4A66-A888-E6C5E732591B}"/>
  </bookViews>
  <sheets>
    <sheet name="ANEXO 9 ARCHIVADORES LOCKERS" sheetId="1" r:id="rId1"/>
  </sheets>
  <definedNames>
    <definedName name="_xlnm._FilterDatabase" localSheetId="0" hidden="1">'ANEXO 9 ARCHIVADORES LOCKERS'!$A$1:$AZ$16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R15" i="1" l="1"/>
  <c r="AS15" i="1" s="1"/>
  <c r="AT15" i="1" s="1"/>
  <c r="AR14" i="1"/>
  <c r="AS14" i="1" s="1"/>
  <c r="AT14" i="1" s="1"/>
  <c r="AR13" i="1"/>
  <c r="AS13" i="1" s="1"/>
  <c r="AT13" i="1" s="1"/>
  <c r="AR12" i="1"/>
  <c r="AS12" i="1" s="1"/>
  <c r="AT12" i="1" s="1"/>
  <c r="AR11" i="1"/>
  <c r="AS11" i="1" s="1"/>
  <c r="AT11" i="1" s="1"/>
  <c r="AR10" i="1"/>
  <c r="AS10" i="1" s="1"/>
  <c r="AT10" i="1" s="1"/>
  <c r="AR9" i="1"/>
  <c r="AS9" i="1" s="1"/>
  <c r="AT9" i="1" s="1"/>
  <c r="AG15" i="1"/>
  <c r="AH15" i="1" s="1"/>
  <c r="AI15" i="1" s="1"/>
  <c r="AG14" i="1"/>
  <c r="AH14" i="1" s="1"/>
  <c r="AI14" i="1" s="1"/>
  <c r="AG13" i="1"/>
  <c r="AH13" i="1" s="1"/>
  <c r="AI13" i="1" s="1"/>
  <c r="AG12" i="1"/>
  <c r="AH12" i="1" s="1"/>
  <c r="AI12" i="1" s="1"/>
  <c r="AG11" i="1"/>
  <c r="AH11" i="1" s="1"/>
  <c r="AI11" i="1" s="1"/>
  <c r="AG10" i="1"/>
  <c r="AH10" i="1" s="1"/>
  <c r="AI10" i="1" s="1"/>
  <c r="AG9" i="1"/>
  <c r="AH9" i="1" s="1"/>
  <c r="AI9" i="1" s="1"/>
  <c r="AG8" i="1"/>
  <c r="AH8" i="1" s="1"/>
  <c r="AI8" i="1" s="1"/>
  <c r="V15" i="1"/>
  <c r="W15" i="1" s="1"/>
  <c r="X15" i="1" s="1"/>
  <c r="V14" i="1"/>
  <c r="W14" i="1" s="1"/>
  <c r="X14" i="1" s="1"/>
  <c r="V13" i="1"/>
  <c r="W13" i="1" s="1"/>
  <c r="X13" i="1" s="1"/>
  <c r="V12" i="1"/>
  <c r="W12" i="1" s="1"/>
  <c r="X12" i="1" s="1"/>
  <c r="V11" i="1"/>
  <c r="W11" i="1" s="1"/>
  <c r="X11" i="1" s="1"/>
  <c r="V10" i="1"/>
  <c r="W10" i="1" s="1"/>
  <c r="X10" i="1" s="1"/>
  <c r="V9" i="1"/>
  <c r="W9" i="1" s="1"/>
  <c r="X9" i="1" s="1"/>
  <c r="K15" i="1"/>
  <c r="L15" i="1" s="1"/>
  <c r="M15" i="1" s="1"/>
  <c r="K14" i="1"/>
  <c r="L14" i="1" s="1"/>
  <c r="M14" i="1" s="1"/>
  <c r="K13" i="1"/>
  <c r="L13" i="1" s="1"/>
  <c r="M13" i="1" s="1"/>
  <c r="K12" i="1"/>
  <c r="L12" i="1" s="1"/>
  <c r="M12" i="1" s="1"/>
  <c r="K11" i="1"/>
  <c r="L11" i="1" s="1"/>
  <c r="M11" i="1" s="1"/>
  <c r="K10" i="1"/>
  <c r="L10" i="1" s="1"/>
  <c r="M10" i="1" s="1"/>
  <c r="K9" i="1"/>
  <c r="L9" i="1" s="1"/>
  <c r="M9" i="1" s="1"/>
  <c r="K8" i="1"/>
  <c r="L8" i="1" s="1"/>
  <c r="M8" i="1" s="1"/>
  <c r="AW11" i="1" l="1" a="1"/>
  <c r="AW11" i="1" s="1"/>
  <c r="AZ11" i="1" s="1"/>
  <c r="AI16" i="1"/>
  <c r="AW12" i="1" a="1"/>
  <c r="AW12" i="1" s="1"/>
  <c r="AY12" i="1" s="1"/>
  <c r="AW10" i="1" a="1"/>
  <c r="AW10" i="1" s="1"/>
  <c r="AZ10" i="1" s="1"/>
  <c r="AW14" i="1" a="1"/>
  <c r="AW14" i="1" s="1"/>
  <c r="AZ14" i="1" s="1"/>
  <c r="AW9" i="1" a="1"/>
  <c r="AW9" i="1" s="1"/>
  <c r="AZ9" i="1" s="1"/>
  <c r="AW8" i="1" a="1"/>
  <c r="AW8" i="1" s="1"/>
  <c r="AY8" i="1" s="1"/>
  <c r="AW13" i="1" a="1"/>
  <c r="AW13" i="1" s="1"/>
  <c r="AZ13" i="1" s="1"/>
  <c r="AW15" i="1" a="1"/>
  <c r="AW15" i="1" s="1"/>
  <c r="AZ15" i="1" s="1"/>
  <c r="X16" i="1"/>
  <c r="AT16" i="1"/>
  <c r="M16" i="1"/>
  <c r="AY11" i="1" l="1"/>
  <c r="AZ12" i="1"/>
  <c r="AY15" i="1"/>
  <c r="AY14" i="1"/>
  <c r="AY13" i="1"/>
  <c r="AW16" i="1"/>
  <c r="AY9" i="1"/>
  <c r="AY10" i="1"/>
  <c r="AZ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<sst xmlns="http://schemas.openxmlformats.org/spreadsheetml/2006/main" count="226" uniqueCount="77">
  <si>
    <t xml:space="preserve">UNIVERSIDAD TECNOLÓGICA DE PEREIRA </t>
  </si>
  <si>
    <t>INVITACIÓN PÚBLICA  BS 20 DE 2026</t>
  </si>
  <si>
    <t xml:space="preserve">
“COMPRA DE AMOBLAMIENTO PARA LAS DEPENDENCIAS DE LA UNIVERSIDAD ”</t>
  </si>
  <si>
    <t>ANEXO 9 - ESPECIFICACIONES TÉCNICAS Y PRESENTACIÓN DE OFERTA</t>
  </si>
  <si>
    <t>ANEXO 9 COMPRA DE ARCHIVADORES Y LOCKERS</t>
  </si>
  <si>
    <t>ÍTEM</t>
  </si>
  <si>
    <t>NOMBREL DEL ELEMENTO</t>
  </si>
  <si>
    <t>DESCRIPCIÓN ESPECIFICACIONES</t>
  </si>
  <si>
    <t xml:space="preserve">MARCA </t>
  </si>
  <si>
    <t>UNIDAD DE MEDIDA</t>
  </si>
  <si>
    <t>CANTIDAD</t>
  </si>
  <si>
    <t>DESCRIPCION MARCA/ REFERENCIA/ESPECIFICACIONES OFERTADAS</t>
  </si>
  <si>
    <t>VALOR UNITARIO ANTES DE IVA</t>
  </si>
  <si>
    <t>PORCENTAJE IVA 
( % )</t>
  </si>
  <si>
    <t>VALOR IVA</t>
  </si>
  <si>
    <t>VALOR UNITARIO IVA INCLUIDO</t>
  </si>
  <si>
    <t>TOTAL IVA INCLUIDO</t>
  </si>
  <si>
    <t>TIEMPO DE ENTREGA
 (Días Calendario)</t>
  </si>
  <si>
    <t xml:space="preserve">TIEMPO DE GARANTIA 
</t>
  </si>
  <si>
    <t>Archivador</t>
  </si>
  <si>
    <t>Archivador.Superficie Medidas: 1,10x0,60x0,755m. Cuerpo fabricado en lamina de acero Cold Rolled Cal. 18, acabado en pintura electrostatica, con puertas en particulas aglomeradas de madera enchapadas en FORMICA 18mm con cerradura Medidas: 1,10m Largo x 0,50m Ancho x 0,725Alto. Internamente  cuenta con dos (2) niveles utiles. Superficie en particulas aglomeradas de madera de 30mm enchapada en FORMICA de alta presion decorativa (F8) Medidas 1,10m Largox 0,60m Ancho. Cantos en PVC Rigido 2mm termofundido con tecnologia HOT MELT</t>
  </si>
  <si>
    <t>Unidad</t>
  </si>
  <si>
    <t>Archivador Medidas: 1,50m Largo x 0,50m Ancho x 0,73 m Alto. Cuerpo fabricado en lamina de acero Cold Rolled Cal. 18, acabado en pintura electrostatica, con puertas en particulas aglomeradas de madera enchapadas en FORMICA 18mm con cerradura. Internamente  cuenta con dos (2) niveles utiles. Superficie en particulas aglomeradas de madera de 30mm enchapada en FORMICA de alta presion decorativa (F8). Cantos en PVC Rigido 2mm termofundido con tecnologia HOT MELT</t>
  </si>
  <si>
    <t>Locker Metalico De 6 Puestos</t>
  </si>
  <si>
    <t>Elaborado en lamina cold rolled, acabado pintura electrostatica, porta candado, porta etiqueta, perforaciones de ventilacion. Dimensiones 1,20 * 0,40 * 1,10 mt alto, color gris contorno, puertas verde institucional o similar</t>
  </si>
  <si>
    <t xml:space="preserve">Locker Metalico De 8 Puestos. </t>
  </si>
  <si>
    <t>Elaborado en lamina cold rolled, acabado pintura electrostatica, porta candado, porta etiqueta, perforaciones de ventilacion. Dimensiones 0,80* 0,40 * 2,10 mt alto, color gris contorno, puertas verde institucional o similar</t>
  </si>
  <si>
    <t xml:space="preserve">Locker Metalico De 2 Puestos. </t>
  </si>
  <si>
    <t>Elaborado en lamina cold rolled, acabado pintura electrostatica, porta candado, porta etiqueta, perforaciones de ventilacion. Dimensiones 0,40 * 0,40 * 1,10 mt alto, color gris contorno, puertas verde institucional o similar</t>
  </si>
  <si>
    <t>Almacenamiento Bajo</t>
  </si>
  <si>
    <t xml:space="preserve">Gabinete cuerpo en laminade acero cold rolled calibre 18, un nivel de entrepaño interno, puertas abatirbles y tapa superior enaglomerado 18 mm. Con cerradura y manija de aluminio. Zocalo 10 cm alto. Dimensiones 1.00 largo x 0,60 x fondo x 0.75 mt alto </t>
  </si>
  <si>
    <t xml:space="preserve">Locker Metalico De 12 Puestos. </t>
  </si>
  <si>
    <t>Elaborado en lamina cold rolled, acabado pintura electrostatica, porta candado, porta etiqueta, perforaciones de ventilacion. Dimensiones 1,20 * 0,40 * 2,10 mt alto, color gris contorno, puertas verde institucional o similar</t>
  </si>
  <si>
    <t>Archivador Metalico 1x1</t>
  </si>
  <si>
    <t>Archivador elaborado en lamina CR Cal 23, 1 gaveta lapicera 1 gaveta archivo. Rodachinas (2 libres 2 con freno). Acabado en pintura electrostatica. Dimensiones: Alto 550mm Ancho 405mm Fondo 500mm</t>
  </si>
  <si>
    <t xml:space="preserve">VALOR TOTAL OFERTA </t>
  </si>
  <si>
    <t>Observaciones:</t>
  </si>
  <si>
    <t>NOMBRE Y NIT  EMPRESA:</t>
  </si>
  <si>
    <t>NOMBRE Y FIRMA REPRESENTANTE LEGAL</t>
  </si>
  <si>
    <t>CÉDULA REPRESENTANTE LEGAL</t>
  </si>
  <si>
    <t>FECHA:</t>
  </si>
  <si>
    <t xml:space="preserve">SOLINOFF SAS </t>
  </si>
  <si>
    <t>SOLINOFF</t>
  </si>
  <si>
    <t>Locker Metalico De 6 Puestos: Elaborado en lamina cold rolled, acabado pintura electrostatica, porta candado, porta etiqueta, perforaciones de ventilacion. Dimensiones 1,20 * 0,40 * 1,10 mt alto, color gris contorno, puertas verde institucional o similar</t>
  </si>
  <si>
    <t>Locker Metalico De 8 Puestos: Elaborado en lamina cold rolled, acabado pintura electrostatica, porta candado, porta etiqueta, perforaciones de ventilacion. Dimensiones 0,80* 0,40 * 2,10 mt alto, color gris contorno, puertas verde institucional o similar</t>
  </si>
  <si>
    <t>Locker Metalico De 2 Puestos: Elaborado en lamina cold rolled, acabado pintura electrostatica, porta candado, porta etiqueta, perforaciones de ventilacion. Dimensiones 0,40 * 0,40 * 1,10 mt alto, color gris contorno, puertas verde institucional o similar</t>
  </si>
  <si>
    <t xml:space="preserve">Almacenamiento Bajo: Gabinete cuerpo en lamina de acero cold rolled calibre 18, un nivel de entrepaño interno, puertas abatirbles y tapa superior enaglomerado 18 mm. Con cerradura y manija de aluminio. Zocalo 10 cm alto. Dimensiones 1.00 largo x 0,60 x fondo x 0.75 mt alto </t>
  </si>
  <si>
    <t>Locker Metalico De 12 Puestos: Elaborado en lamina cold rolled, acabado pintura electrostatica, porta candado, porta etiqueta, perforaciones de ventilacion. Dimensiones 1,20 * 0,40 * 2,10 mt alto, color gris contorno, puertas verde institucional o similar</t>
  </si>
  <si>
    <t>Archivador Metalico 1x1: Archivador elaborado en lamina CR Cal 23, 1 gaveta lapicera 1 gaveta archivo. Rodachinas (2 libres 2 con freno). Acabado en pintura electrostatica. Dimensiones: Alto 550mm Ancho 405mm Fondo 500mm</t>
  </si>
  <si>
    <t xml:space="preserve">45 DIAS </t>
  </si>
  <si>
    <t xml:space="preserve">5 AÑOS </t>
  </si>
  <si>
    <t xml:space="preserve">30 DIAS </t>
  </si>
  <si>
    <t xml:space="preserve">MUMA SAS </t>
  </si>
  <si>
    <t>MUMA S.A.S.</t>
  </si>
  <si>
    <t>ARCHIVADOR 1,50m Largo x 0,50m Ancho x 0,73 m Alto
la fabricación de un módulo compuesto por una superficie de 1500x500 mm en tablex de 25 mm con recubrimiento en formica y balance; cuatro puertas de 376x703 mm en tablex de 25 mm con acabado en formica, balance y canto de 29 mm; dos laterales de 739x500 mm, dos piezas de techo/piso de 1500x500 mm, un divisor de 703x500 mm y dos entrepaños de 500x750 mm en lámina calibre 18 con aplicación de pintura en kg; adicionalmente se requieren ocho pares de bisagras, cuatro tiraderas, cuatro niveladores y los elementos de ensamble necesarios para el correcto armado del conjunto</t>
  </si>
  <si>
    <t>.LOCKER 1,20 * 0,40 * 1,10 mt alto	
fabricación de un LOCKER compuesto por dos laterales de 1100x400 mm en lámina calibre 18, cuatro refuerzos laterales de 130x1100 mm en lámina calibre 18, dos piezas de techo/piso de 1200x400 mm en lámina calibre 18, dos divisores de 1100x400 mm en lámina calibre 18, un refuerzo de divisor de 1100x130 mm en lámina calibre 18, tres entrepaños de 398x400 mm en lámina calibre 18, tres refuerzos de 400x130 mm en lámina calibre 18, seis puertas de 548x398 mm en lámina calibre 18 con sus respectivos seis refuerzos de puerta de 548x103 mm en lámina calibre 18, un espaldar de 1200x1100 mm en lámina calibre 18, dos zócalos de 1200 mm en tubo estructural 2x1” calibre 18 y dos tubos de 400 mm en tubo estructural 2x1” calibre 18, además de un soporte tipo candado de 85x40 mm en lámina calibre 12; para todos los elementos en lámina se requiere lámina 1220x2440 mm calibre 18 y calibre 12 según corresponda, junto con aplicación de pintura en kg, además de doce pares de bisagras, seis tiraderas y los elementos de ensamble necesarios para el correcto armado del conjunto</t>
  </si>
  <si>
    <t xml:space="preserve"> LOCKER 2X4 0,80* 0,40 * 2,10 mt alto	
 fabricación de un locker de ocho puestos compuesto por laterales en lámina calibre 18, refuerzos laterales en lámina calibre 18, piezas de techo/piso en lámina calibre 18, divisores en lámina calibre 18, refuerzo de divisor en lámina calibre 18, entrepaños en lámina calibre 18, refuerzos de entrepaño en lámina calibre 18, ocho puertas en lámina calibre 18 con sus respectivos refuerzos en lámina calibre 18, espaldar en lámina calibre 18, zócalos en tubo estructural 2x1” calibre 18, tubos estructurales adicionales para soporte, y soporte tipo candado en lámina calibre 12;  además de dieciséis pares de bisagras, ocho tiraderas y los elementos de ensamble necesarios para el correcto armado del conjunto</t>
  </si>
  <si>
    <t>LOCKER METAKICO DE  DOS PUESTOS  0,40 * 0,40 * 1,10 mt alto	fabricado en lamina c-18  ytubo  1" c-18  acabados en pintura de linea</t>
  </si>
  <si>
    <t>Locker 12 puestos  1,20 * 0,40 * 2,10 mt alto	
fabricación de un locker de 12 puestos compuesto por laterales en lámina calibre 18, refuerzos laterales en lámina calibre 18, piezas de techo/piso en lámina calibre 18, divisores en lámina calibre 18, refuerzo de divisor en lámina calibre 18, entrepaños en lámina calibre 18, refuerzos de entrepaño en lámina calibre 18, doce puertas en lámina calibre 18 con sus respectivos refuerzos en lámina calibre 18, espaldar en lámina calibre 18, zócalos en tubo estructural 2x1” calibre 18, tubos estructurales adicionales para soporte, y soporte tipo candado en lámina calibre 12;  además de dieciséis pares de bisagras, ocho tiraderas y los elementos de ensamble necesarios para el correcto armado del conjunto.</t>
  </si>
  <si>
    <t>ARCHIVADOR MOVIL 1*1 Lámina de acero CR calibre 22 y 20 
(techo).Lámina de acero CR calibre 22. Pintura Electrostática. Extensión total 450mm. Inyectados en polipropileno.</t>
  </si>
  <si>
    <t xml:space="preserve">15 dias </t>
  </si>
  <si>
    <t xml:space="preserve">3 años en estructura por defectos de fabricación, 2 años para superficie, pintura (no aplica para desgaste normal)1 año para espuma y textil (cuando tiene cojín) 6 meses en componentes como niveladores, cerraduras y rieles (aplica garantía de proveedor)
</t>
  </si>
  <si>
    <t>3 años en estructura por defectos de fabricación, 2 años para superficie, pintura (no aplica para desgaste normal)1 año para espuma y textil (cuando tiene cojín) 6 meses en componentes como niveladores, cerraduras y rieles (aplica garantía de proveedor)</t>
  </si>
  <si>
    <t xml:space="preserve">10 dias </t>
  </si>
  <si>
    <t xml:space="preserve">METALES Y CONCEPTOS </t>
  </si>
  <si>
    <t xml:space="preserve">BASA DISEÑO SAS </t>
  </si>
  <si>
    <t>METALCON</t>
  </si>
  <si>
    <t>30 DIAS</t>
  </si>
  <si>
    <t>5 AÑOS</t>
  </si>
  <si>
    <t>Basa</t>
  </si>
  <si>
    <t>45 dias</t>
  </si>
  <si>
    <t>2 años</t>
  </si>
  <si>
    <t xml:space="preserve">PRESUPUESTO DISPONIBLE </t>
  </si>
  <si>
    <t xml:space="preserve">DIFERENCIA </t>
  </si>
  <si>
    <t xml:space="preserve">MEJOR PRECIO </t>
  </si>
  <si>
    <t xml:space="preserve">IMÁGENES DE REFERENCIA </t>
  </si>
  <si>
    <t xml:space="preserve">MINIMO VALOR TOTAL  IVA INCLUIDO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</si>
</sst>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 #,##0_-;\-&quot;$&quot;\ * #,##0_-;_-&quot;$&quot;\ * &quot;-&quot;_-;_-@_-"/>
    <numFmt numFmtId="44" formatCode="_-&quot;$&quot;\ * #,##0.00_-;\-&quot;$&quot;\ * #,##0.00_-;_-&quot;$&quot;\ * &quot;-&quot;??_-;_-@_-"/>
    <numFmt numFmtId="164" formatCode="_-&quot;$&quot;\ * #,##0_-;\-&quot;$&quot;\ * #,##0_-;_-&quot;$&quot;\ * &quot;-&quot;??_-;_-@_-"/>
  </numFmts>
  <fonts count="9" x14ac:knownFonts="1">
    <font>
      <sz val="11"/>
      <color theme="1"/>
      <name val="Calibri"/>
      <family val="2"/>
      <scheme val="minor"/>
    </font>
    <font>
      <sz val="11"/>
      <color theme="1"/>
      <name val="Calibri"/>
      <family val="2"/>
      <scheme val="minor"/>
    </font>
    <font>
      <b/>
      <sz val="9"/>
      <name val="Calibri"/>
      <family val="2"/>
      <scheme val="minor"/>
    </font>
    <font>
      <sz val="9"/>
      <name val="Calibri"/>
      <family val="2"/>
      <scheme val="minor"/>
    </font>
    <font>
      <sz val="11"/>
      <color indexed="8"/>
      <name val="Calibri"/>
      <family val="2"/>
      <charset val="1"/>
    </font>
    <font>
      <sz val="9"/>
      <color theme="1"/>
      <name val="Calibri"/>
      <family val="2"/>
      <scheme val="minor"/>
    </font>
    <font>
      <b/>
      <i/>
      <sz val="9"/>
      <name val="Calibri"/>
      <family val="2"/>
      <scheme val="minor"/>
    </font>
    <font>
      <sz val="9"/>
      <color theme="0"/>
      <name val="Calibri"/>
      <family val="2"/>
      <scheme val="minor"/>
    </font>
    <font>
      <b/>
      <sz val="9"/>
      <name val="Calibri"/>
      <family val="2"/>
    </font>
  </fonts>
  <fills count="8">
    <fill>
      <patternFill patternType="none"/>
    </fill>
    <fill>
      <patternFill patternType="gray125"/>
    </fill>
    <fill>
      <patternFill patternType="solid">
        <fgColor theme="0"/>
        <bgColor indexed="64"/>
      </patternFill>
    </fill>
    <fill>
      <patternFill patternType="solid">
        <fgColor theme="0"/>
        <bgColor theme="4" tint="0.79998168889431442"/>
      </patternFill>
    </fill>
    <fill>
      <patternFill patternType="solid">
        <fgColor theme="3"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tint="-0.3499862666707357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6">
    <xf numFmtId="0" fontId="0" fillId="0" borderId="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0" fontId="4" fillId="0" borderId="0"/>
    <xf numFmtId="0" fontId="1" fillId="0" borderId="0"/>
  </cellStyleXfs>
  <cellXfs count="83">
    <xf numFmtId="0" fontId="0" fillId="0" borderId="0" xfId="0"/>
    <xf numFmtId="0" fontId="3" fillId="0" borderId="0" xfId="0" applyFont="1"/>
    <xf numFmtId="0" fontId="2" fillId="2" borderId="0" xfId="0" applyFont="1" applyFill="1" applyAlignment="1" applyProtection="1">
      <alignment horizontal="center"/>
      <protection locked="0"/>
    </xf>
    <xf numFmtId="0" fontId="3" fillId="2" borderId="0" xfId="0" applyFont="1" applyFill="1" applyProtection="1">
      <protection locked="0"/>
    </xf>
    <xf numFmtId="0" fontId="3" fillId="2" borderId="0" xfId="0" applyFont="1" applyFill="1" applyAlignment="1" applyProtection="1">
      <alignment horizontal="center" vertical="center"/>
      <protection locked="0"/>
    </xf>
    <xf numFmtId="0" fontId="3" fillId="2" borderId="0" xfId="0" applyFont="1" applyFill="1" applyAlignment="1" applyProtection="1">
      <alignment horizontal="left"/>
      <protection locked="0"/>
    </xf>
    <xf numFmtId="0" fontId="2"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5" fillId="0" borderId="1" xfId="5" applyFont="1" applyBorder="1" applyAlignment="1">
      <alignment horizontal="center" vertical="center" wrapText="1"/>
    </xf>
    <xf numFmtId="0" fontId="5" fillId="0" borderId="1" xfId="0" applyFont="1" applyBorder="1" applyAlignment="1">
      <alignment horizontal="center" vertical="center" wrapText="1"/>
    </xf>
    <xf numFmtId="3" fontId="3" fillId="0" borderId="1" xfId="0" applyNumberFormat="1" applyFont="1" applyBorder="1" applyAlignment="1" applyProtection="1">
      <alignment horizontal="center" vertical="center" wrapText="1"/>
      <protection locked="0"/>
    </xf>
    <xf numFmtId="164" fontId="3" fillId="0" borderId="1" xfId="1" applyNumberFormat="1" applyFont="1" applyBorder="1" applyAlignment="1" applyProtection="1">
      <alignment horizontal="center" vertical="center" wrapText="1"/>
      <protection locked="0"/>
    </xf>
    <xf numFmtId="9" fontId="3" fillId="0" borderId="1" xfId="3" applyFont="1" applyBorder="1" applyAlignment="1" applyProtection="1">
      <alignment horizontal="center" vertical="center" wrapText="1"/>
      <protection locked="0"/>
    </xf>
    <xf numFmtId="0" fontId="3" fillId="0" borderId="3" xfId="0" applyFont="1" applyBorder="1" applyAlignment="1">
      <alignment horizontal="center" vertical="center" wrapText="1"/>
    </xf>
    <xf numFmtId="0" fontId="5" fillId="0" borderId="3" xfId="0" applyFont="1" applyBorder="1" applyAlignment="1">
      <alignment horizontal="center" vertical="center" wrapText="1"/>
    </xf>
    <xf numFmtId="3" fontId="3" fillId="0" borderId="3" xfId="0" applyNumberFormat="1" applyFont="1" applyBorder="1" applyAlignment="1" applyProtection="1">
      <alignment horizontal="center" vertical="center" wrapText="1"/>
      <protection locked="0"/>
    </xf>
    <xf numFmtId="0" fontId="3" fillId="0" borderId="1" xfId="0" applyFont="1" applyBorder="1" applyAlignment="1">
      <alignment horizontal="center" vertical="center" wrapText="1"/>
    </xf>
    <xf numFmtId="0" fontId="3" fillId="0" borderId="1" xfId="0" applyFont="1" applyBorder="1" applyAlignment="1">
      <alignment vertical="center"/>
    </xf>
    <xf numFmtId="0" fontId="3" fillId="0" borderId="0" xfId="0" applyFont="1" applyAlignment="1">
      <alignment vertical="center"/>
    </xf>
    <xf numFmtId="0" fontId="2" fillId="0" borderId="0" xfId="0" applyFont="1" applyAlignment="1">
      <alignment horizontal="center" vertical="center"/>
    </xf>
    <xf numFmtId="42" fontId="2" fillId="0" borderId="0" xfId="2" applyFont="1" applyBorder="1" applyAlignment="1">
      <alignment vertical="center"/>
    </xf>
    <xf numFmtId="0" fontId="3" fillId="0" borderId="0" xfId="0" applyFont="1" applyAlignment="1">
      <alignment horizontal="left" wrapText="1"/>
    </xf>
    <xf numFmtId="0" fontId="3" fillId="0" borderId="0" xfId="0" applyFont="1" applyAlignment="1">
      <alignment horizontal="center" vertical="center" wrapText="1"/>
    </xf>
    <xf numFmtId="0" fontId="2" fillId="0" borderId="0" xfId="0" applyFont="1" applyAlignment="1" applyProtection="1">
      <alignment horizontal="center" vertical="center" wrapText="1"/>
      <protection locked="0"/>
    </xf>
    <xf numFmtId="0" fontId="3" fillId="0" borderId="4" xfId="0" applyFont="1" applyBorder="1" applyAlignment="1" applyProtection="1">
      <alignment horizontal="left"/>
      <protection locked="0"/>
    </xf>
    <xf numFmtId="0" fontId="3" fillId="0" borderId="0" xfId="0" applyFont="1" applyAlignment="1" applyProtection="1">
      <alignment horizontal="left"/>
      <protection locked="0"/>
    </xf>
    <xf numFmtId="0" fontId="3" fillId="0" borderId="2" xfId="0" applyFont="1" applyBorder="1" applyAlignment="1" applyProtection="1">
      <alignment horizontal="left"/>
      <protection locked="0"/>
    </xf>
    <xf numFmtId="0" fontId="2" fillId="0" borderId="0" xfId="0" applyFont="1" applyAlignment="1" applyProtection="1">
      <alignment horizontal="center" vertical="center"/>
      <protection locked="0"/>
    </xf>
    <xf numFmtId="0" fontId="6" fillId="0" borderId="2" xfId="0" applyFont="1" applyBorder="1" applyAlignment="1" applyProtection="1">
      <alignment horizontal="left" vertical="center" wrapText="1"/>
      <protection locked="0"/>
    </xf>
    <xf numFmtId="0" fontId="6" fillId="0" borderId="0" xfId="0" applyFont="1" applyAlignment="1" applyProtection="1">
      <alignment horizontal="left" vertical="center" wrapText="1"/>
      <protection locked="0"/>
    </xf>
    <xf numFmtId="9" fontId="7" fillId="0" borderId="0" xfId="3" applyFont="1" applyAlignment="1"/>
    <xf numFmtId="0" fontId="3" fillId="0" borderId="0" xfId="0" applyFont="1" applyAlignment="1">
      <alignment horizontal="center" vertical="center"/>
    </xf>
    <xf numFmtId="0" fontId="3" fillId="0" borderId="0" xfId="0" applyFont="1" applyAlignment="1">
      <alignment horizontal="left"/>
    </xf>
    <xf numFmtId="0" fontId="3" fillId="0" borderId="0" xfId="0" applyFont="1" applyAlignment="1">
      <alignment horizontal="left" wrapText="1"/>
    </xf>
    <xf numFmtId="0" fontId="2" fillId="2" borderId="0" xfId="0" applyFont="1" applyFill="1" applyAlignment="1" applyProtection="1">
      <alignment horizontal="center"/>
      <protection locked="0"/>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3" fontId="2" fillId="4" borderId="1" xfId="0" applyNumberFormat="1" applyFont="1" applyFill="1" applyBorder="1" applyAlignment="1" applyProtection="1">
      <alignment horizontal="center" vertical="center" wrapText="1"/>
      <protection locked="0"/>
    </xf>
    <xf numFmtId="3" fontId="2" fillId="4" borderId="1" xfId="4" applyNumberFormat="1" applyFont="1" applyFill="1" applyBorder="1" applyAlignment="1">
      <alignment horizontal="center" vertical="center" wrapText="1"/>
    </xf>
    <xf numFmtId="0" fontId="2" fillId="0" borderId="3" xfId="0" applyFont="1" applyBorder="1" applyAlignment="1">
      <alignment vertical="center"/>
    </xf>
    <xf numFmtId="42" fontId="2" fillId="4" borderId="3" xfId="2" applyFont="1" applyFill="1" applyBorder="1" applyAlignment="1">
      <alignment vertical="center"/>
    </xf>
    <xf numFmtId="0" fontId="2" fillId="5" borderId="1" xfId="0" applyFont="1" applyFill="1" applyBorder="1" applyAlignment="1">
      <alignment horizontal="center" vertical="center" wrapText="1"/>
    </xf>
    <xf numFmtId="0" fontId="2" fillId="5" borderId="2" xfId="0" applyFont="1" applyFill="1" applyBorder="1" applyAlignment="1">
      <alignment horizontal="center" vertical="center" wrapText="1"/>
    </xf>
    <xf numFmtId="3" fontId="2" fillId="5" borderId="1" xfId="0" applyNumberFormat="1" applyFont="1" applyFill="1" applyBorder="1" applyAlignment="1" applyProtection="1">
      <alignment horizontal="center" vertical="center" wrapText="1"/>
      <protection locked="0"/>
    </xf>
    <xf numFmtId="3" fontId="2" fillId="5" borderId="1" xfId="4" applyNumberFormat="1" applyFont="1" applyFill="1" applyBorder="1" applyAlignment="1">
      <alignment horizontal="center" vertical="center" wrapText="1"/>
    </xf>
    <xf numFmtId="42" fontId="2" fillId="5" borderId="3" xfId="2" applyFont="1" applyFill="1" applyBorder="1" applyAlignment="1">
      <alignment vertical="center"/>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3" fontId="3" fillId="2" borderId="1" xfId="0" applyNumberFormat="1" applyFont="1" applyFill="1" applyBorder="1" applyAlignment="1" applyProtection="1">
      <alignment horizontal="center" vertical="center" wrapText="1"/>
      <protection locked="0"/>
    </xf>
    <xf numFmtId="3" fontId="3" fillId="2" borderId="3" xfId="0" applyNumberFormat="1" applyFont="1" applyFill="1" applyBorder="1" applyAlignment="1" applyProtection="1">
      <alignment horizontal="center" vertical="center" wrapText="1"/>
      <protection locked="0"/>
    </xf>
    <xf numFmtId="164" fontId="3" fillId="2" borderId="1" xfId="1" applyNumberFormat="1" applyFont="1" applyFill="1" applyBorder="1" applyAlignment="1" applyProtection="1">
      <alignment horizontal="center" vertical="center" wrapText="1"/>
      <protection locked="0"/>
    </xf>
    <xf numFmtId="164" fontId="5" fillId="0" borderId="1" xfId="1" applyNumberFormat="1" applyFont="1" applyBorder="1" applyAlignment="1" applyProtection="1">
      <alignment horizontal="center" vertical="center" wrapText="1"/>
      <protection locked="0"/>
    </xf>
    <xf numFmtId="3" fontId="3" fillId="2" borderId="1" xfId="0" applyNumberFormat="1" applyFont="1" applyFill="1" applyBorder="1" applyAlignment="1" applyProtection="1">
      <alignment horizontal="center" wrapText="1"/>
      <protection locked="0"/>
    </xf>
    <xf numFmtId="0" fontId="2" fillId="6" borderId="1" xfId="0" applyFont="1" applyFill="1" applyBorder="1" applyAlignment="1">
      <alignment horizontal="center" vertical="center" wrapText="1"/>
    </xf>
    <xf numFmtId="0" fontId="2" fillId="6" borderId="2" xfId="0" applyFont="1" applyFill="1" applyBorder="1" applyAlignment="1">
      <alignment horizontal="center" vertical="center" wrapText="1"/>
    </xf>
    <xf numFmtId="3" fontId="2" fillId="6" borderId="1" xfId="0" applyNumberFormat="1" applyFont="1" applyFill="1" applyBorder="1" applyAlignment="1" applyProtection="1">
      <alignment horizontal="center" vertical="center" wrapText="1"/>
      <protection locked="0"/>
    </xf>
    <xf numFmtId="3" fontId="2" fillId="6" borderId="1" xfId="4" applyNumberFormat="1" applyFont="1" applyFill="1" applyBorder="1" applyAlignment="1">
      <alignment horizontal="center" vertical="center" wrapText="1"/>
    </xf>
    <xf numFmtId="42" fontId="2" fillId="6" borderId="3" xfId="2" applyFont="1" applyFill="1" applyBorder="1" applyAlignment="1">
      <alignment vertical="center"/>
    </xf>
    <xf numFmtId="0" fontId="8" fillId="7" borderId="1" xfId="0" applyFont="1" applyFill="1" applyBorder="1" applyAlignment="1">
      <alignment horizontal="center" vertical="center" wrapText="1"/>
    </xf>
    <xf numFmtId="0" fontId="3" fillId="0" borderId="1" xfId="0" applyFont="1" applyBorder="1" applyAlignment="1">
      <alignment horizontal="center" vertical="center"/>
    </xf>
    <xf numFmtId="164" fontId="3" fillId="0" borderId="1" xfId="1" applyNumberFormat="1" applyFont="1" applyBorder="1" applyAlignment="1">
      <alignment horizontal="center" vertical="center"/>
    </xf>
    <xf numFmtId="164" fontId="3" fillId="0" borderId="1" xfId="0" applyNumberFormat="1" applyFont="1" applyBorder="1" applyAlignment="1">
      <alignment horizontal="center" vertical="center"/>
    </xf>
    <xf numFmtId="0" fontId="2" fillId="0" borderId="7" xfId="0" applyFont="1" applyBorder="1" applyAlignment="1">
      <alignment vertical="center"/>
    </xf>
    <xf numFmtId="0" fontId="3" fillId="0" borderId="0" xfId="0" applyFont="1" applyBorder="1" applyAlignment="1" applyProtection="1">
      <alignment horizontal="left"/>
      <protection locked="0"/>
    </xf>
    <xf numFmtId="0" fontId="6" fillId="0" borderId="0" xfId="0" applyFont="1" applyBorder="1" applyAlignment="1" applyProtection="1">
      <alignment horizontal="left" vertical="center" wrapText="1"/>
      <protection locked="0"/>
    </xf>
    <xf numFmtId="164" fontId="2" fillId="0" borderId="1" xfId="0" applyNumberFormat="1" applyFont="1" applyBorder="1" applyAlignment="1">
      <alignment horizontal="center" vertical="center"/>
    </xf>
    <xf numFmtId="0" fontId="2" fillId="5" borderId="1" xfId="0" applyFont="1" applyFill="1" applyBorder="1" applyAlignment="1" applyProtection="1">
      <alignment horizontal="center"/>
      <protection locked="0"/>
    </xf>
    <xf numFmtId="0" fontId="2" fillId="5" borderId="5" xfId="0" applyFont="1" applyFill="1" applyBorder="1" applyAlignment="1">
      <alignment horizontal="center" vertical="center"/>
    </xf>
    <xf numFmtId="0" fontId="2" fillId="5" borderId="2" xfId="0" applyFont="1" applyFill="1" applyBorder="1" applyAlignment="1">
      <alignment horizontal="center" vertical="center"/>
    </xf>
    <xf numFmtId="0" fontId="2" fillId="5" borderId="6" xfId="0" applyFont="1" applyFill="1" applyBorder="1" applyAlignment="1">
      <alignment horizontal="center" vertical="center"/>
    </xf>
    <xf numFmtId="0" fontId="2" fillId="4" borderId="1" xfId="0" applyFont="1" applyFill="1" applyBorder="1" applyAlignment="1" applyProtection="1">
      <alignment horizontal="center"/>
      <protection locked="0"/>
    </xf>
    <xf numFmtId="0" fontId="2" fillId="4" borderId="5"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6" xfId="0" applyFont="1" applyFill="1" applyBorder="1" applyAlignment="1">
      <alignment horizontal="center" vertical="center"/>
    </xf>
    <xf numFmtId="0" fontId="2" fillId="6" borderId="1" xfId="0" applyFont="1" applyFill="1" applyBorder="1" applyAlignment="1" applyProtection="1">
      <alignment horizontal="center"/>
      <protection locked="0"/>
    </xf>
    <xf numFmtId="0" fontId="2" fillId="6" borderId="5" xfId="0" applyFont="1" applyFill="1" applyBorder="1" applyAlignment="1">
      <alignment horizontal="center" vertical="center"/>
    </xf>
    <xf numFmtId="0" fontId="2" fillId="6" borderId="2" xfId="0" applyFont="1" applyFill="1" applyBorder="1" applyAlignment="1">
      <alignment horizontal="center" vertical="center"/>
    </xf>
    <xf numFmtId="0" fontId="2" fillId="6" borderId="6" xfId="0" applyFont="1" applyFill="1" applyBorder="1" applyAlignment="1">
      <alignment horizontal="center" vertical="center"/>
    </xf>
    <xf numFmtId="0" fontId="3" fillId="0" borderId="0" xfId="0" applyFont="1" applyAlignment="1">
      <alignment horizontal="left" wrapText="1"/>
    </xf>
    <xf numFmtId="0" fontId="2" fillId="0" borderId="1" xfId="0" applyFont="1" applyBorder="1" applyAlignment="1">
      <alignment horizontal="left" vertical="top" wrapText="1"/>
    </xf>
    <xf numFmtId="0" fontId="2" fillId="2" borderId="0" xfId="0" applyFont="1" applyFill="1" applyAlignment="1" applyProtection="1">
      <alignment horizontal="center"/>
      <protection locked="0"/>
    </xf>
    <xf numFmtId="0" fontId="2" fillId="2" borderId="0" xfId="0" applyFont="1" applyFill="1" applyAlignment="1" applyProtection="1">
      <alignment horizontal="center" wrapText="1"/>
      <protection locked="0"/>
    </xf>
    <xf numFmtId="0" fontId="2" fillId="0" borderId="0" xfId="0" applyFont="1" applyAlignment="1" applyProtection="1">
      <alignment horizontal="center"/>
      <protection locked="0"/>
    </xf>
  </cellXfs>
  <cellStyles count="6">
    <cellStyle name="Excel Built-in Normal" xfId="4" xr:uid="{FC3A21B5-A2AB-42C3-84B7-72AD7C08A1DA}"/>
    <cellStyle name="Moneda" xfId="1" builtinId="4"/>
    <cellStyle name="Moneda [0]" xfId="2" builtinId="7"/>
    <cellStyle name="Normal" xfId="0" builtinId="0"/>
    <cellStyle name="Normal 2" xfId="5" xr:uid="{411DE098-A46D-4731-8F49-533F3922E6BE}"/>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161925</xdr:colOff>
      <xdr:row>7</xdr:row>
      <xdr:rowOff>133350</xdr:rowOff>
    </xdr:from>
    <xdr:to>
      <xdr:col>3</xdr:col>
      <xdr:colOff>1733550</xdr:colOff>
      <xdr:row>7</xdr:row>
      <xdr:rowOff>1729790</xdr:rowOff>
    </xdr:to>
    <xdr:pic>
      <xdr:nvPicPr>
        <xdr:cNvPr id="2" name="Imagen 1">
          <a:extLst>
            <a:ext uri="{FF2B5EF4-FFF2-40B4-BE49-F238E27FC236}">
              <a16:creationId xmlns:a16="http://schemas.microsoft.com/office/drawing/2014/main" id="{B15A52B4-365B-48F9-A802-DAB88F7C6D0D}"/>
            </a:ext>
          </a:extLst>
        </xdr:cNvPr>
        <xdr:cNvPicPr>
          <a:picLocks noChangeAspect="1"/>
        </xdr:cNvPicPr>
      </xdr:nvPicPr>
      <xdr:blipFill>
        <a:blip xmlns:r="http://schemas.openxmlformats.org/officeDocument/2006/relationships" r:embed="rId1"/>
        <a:stretch>
          <a:fillRect/>
        </a:stretch>
      </xdr:blipFill>
      <xdr:spPr>
        <a:xfrm>
          <a:off x="6134100" y="2400300"/>
          <a:ext cx="1571625" cy="1596440"/>
        </a:xfrm>
        <a:prstGeom prst="rect">
          <a:avLst/>
        </a:prstGeom>
      </xdr:spPr>
    </xdr:pic>
    <xdr:clientData/>
  </xdr:twoCellAnchor>
  <xdr:twoCellAnchor editAs="oneCell">
    <xdr:from>
      <xdr:col>3</xdr:col>
      <xdr:colOff>409575</xdr:colOff>
      <xdr:row>8</xdr:row>
      <xdr:rowOff>114300</xdr:rowOff>
    </xdr:from>
    <xdr:to>
      <xdr:col>3</xdr:col>
      <xdr:colOff>1914792</xdr:colOff>
      <xdr:row>8</xdr:row>
      <xdr:rowOff>1162049</xdr:rowOff>
    </xdr:to>
    <xdr:pic>
      <xdr:nvPicPr>
        <xdr:cNvPr id="3" name="Imagen 2">
          <a:extLst>
            <a:ext uri="{FF2B5EF4-FFF2-40B4-BE49-F238E27FC236}">
              <a16:creationId xmlns:a16="http://schemas.microsoft.com/office/drawing/2014/main" id="{45B72E95-FA5E-49A7-95EB-7BD75D8F25D2}"/>
            </a:ext>
          </a:extLst>
        </xdr:cNvPr>
        <xdr:cNvPicPr>
          <a:picLocks noChangeAspect="1"/>
        </xdr:cNvPicPr>
      </xdr:nvPicPr>
      <xdr:blipFill>
        <a:blip xmlns:r="http://schemas.openxmlformats.org/officeDocument/2006/relationships" r:embed="rId2"/>
        <a:stretch>
          <a:fillRect/>
        </a:stretch>
      </xdr:blipFill>
      <xdr:spPr>
        <a:xfrm>
          <a:off x="6381750" y="4200525"/>
          <a:ext cx="1505217" cy="1047749"/>
        </a:xfrm>
        <a:prstGeom prst="rect">
          <a:avLst/>
        </a:prstGeom>
      </xdr:spPr>
    </xdr:pic>
    <xdr:clientData/>
  </xdr:twoCellAnchor>
  <xdr:twoCellAnchor editAs="oneCell">
    <xdr:from>
      <xdr:col>3</xdr:col>
      <xdr:colOff>304800</xdr:colOff>
      <xdr:row>9</xdr:row>
      <xdr:rowOff>152400</xdr:rowOff>
    </xdr:from>
    <xdr:to>
      <xdr:col>3</xdr:col>
      <xdr:colOff>1486065</xdr:colOff>
      <xdr:row>9</xdr:row>
      <xdr:rowOff>1124086</xdr:rowOff>
    </xdr:to>
    <xdr:pic>
      <xdr:nvPicPr>
        <xdr:cNvPr id="4" name="Imagen 3">
          <a:extLst>
            <a:ext uri="{FF2B5EF4-FFF2-40B4-BE49-F238E27FC236}">
              <a16:creationId xmlns:a16="http://schemas.microsoft.com/office/drawing/2014/main" id="{1FB56A3E-E1B7-4CE0-8A87-A5F2BC6D8132}"/>
            </a:ext>
          </a:extLst>
        </xdr:cNvPr>
        <xdr:cNvPicPr>
          <a:picLocks noChangeAspect="1"/>
        </xdr:cNvPicPr>
      </xdr:nvPicPr>
      <xdr:blipFill>
        <a:blip xmlns:r="http://schemas.openxmlformats.org/officeDocument/2006/relationships" r:embed="rId3"/>
        <a:stretch>
          <a:fillRect/>
        </a:stretch>
      </xdr:blipFill>
      <xdr:spPr>
        <a:xfrm>
          <a:off x="6276975" y="5448300"/>
          <a:ext cx="1181265" cy="971686"/>
        </a:xfrm>
        <a:prstGeom prst="rect">
          <a:avLst/>
        </a:prstGeom>
      </xdr:spPr>
    </xdr:pic>
    <xdr:clientData/>
  </xdr:twoCellAnchor>
  <xdr:twoCellAnchor editAs="oneCell">
    <xdr:from>
      <xdr:col>3</xdr:col>
      <xdr:colOff>361950</xdr:colOff>
      <xdr:row>10</xdr:row>
      <xdr:rowOff>95250</xdr:rowOff>
    </xdr:from>
    <xdr:to>
      <xdr:col>3</xdr:col>
      <xdr:colOff>1324109</xdr:colOff>
      <xdr:row>10</xdr:row>
      <xdr:rowOff>1400357</xdr:rowOff>
    </xdr:to>
    <xdr:pic>
      <xdr:nvPicPr>
        <xdr:cNvPr id="5" name="Imagen 4">
          <a:extLst>
            <a:ext uri="{FF2B5EF4-FFF2-40B4-BE49-F238E27FC236}">
              <a16:creationId xmlns:a16="http://schemas.microsoft.com/office/drawing/2014/main" id="{17B881F7-02C6-4C3B-89E1-05130FC701D1}"/>
            </a:ext>
          </a:extLst>
        </xdr:cNvPr>
        <xdr:cNvPicPr>
          <a:picLocks noChangeAspect="1"/>
        </xdr:cNvPicPr>
      </xdr:nvPicPr>
      <xdr:blipFill>
        <a:blip xmlns:r="http://schemas.openxmlformats.org/officeDocument/2006/relationships" r:embed="rId4"/>
        <a:stretch>
          <a:fillRect/>
        </a:stretch>
      </xdr:blipFill>
      <xdr:spPr>
        <a:xfrm>
          <a:off x="6334125" y="6600825"/>
          <a:ext cx="962159" cy="1305107"/>
        </a:xfrm>
        <a:prstGeom prst="rect">
          <a:avLst/>
        </a:prstGeom>
      </xdr:spPr>
    </xdr:pic>
    <xdr:clientData/>
  </xdr:twoCellAnchor>
  <xdr:twoCellAnchor editAs="oneCell">
    <xdr:from>
      <xdr:col>3</xdr:col>
      <xdr:colOff>581025</xdr:colOff>
      <xdr:row>11</xdr:row>
      <xdr:rowOff>152400</xdr:rowOff>
    </xdr:from>
    <xdr:to>
      <xdr:col>3</xdr:col>
      <xdr:colOff>1505079</xdr:colOff>
      <xdr:row>11</xdr:row>
      <xdr:rowOff>1133612</xdr:rowOff>
    </xdr:to>
    <xdr:pic>
      <xdr:nvPicPr>
        <xdr:cNvPr id="6" name="Imagen 5">
          <a:extLst>
            <a:ext uri="{FF2B5EF4-FFF2-40B4-BE49-F238E27FC236}">
              <a16:creationId xmlns:a16="http://schemas.microsoft.com/office/drawing/2014/main" id="{143D059A-4E25-40FD-A294-0089BD0FB20C}"/>
            </a:ext>
          </a:extLst>
        </xdr:cNvPr>
        <xdr:cNvPicPr>
          <a:picLocks noChangeAspect="1"/>
        </xdr:cNvPicPr>
      </xdr:nvPicPr>
      <xdr:blipFill>
        <a:blip xmlns:r="http://schemas.openxmlformats.org/officeDocument/2006/relationships" r:embed="rId5"/>
        <a:stretch>
          <a:fillRect/>
        </a:stretch>
      </xdr:blipFill>
      <xdr:spPr>
        <a:xfrm>
          <a:off x="6553200" y="8105775"/>
          <a:ext cx="924054" cy="981212"/>
        </a:xfrm>
        <a:prstGeom prst="rect">
          <a:avLst/>
        </a:prstGeom>
      </xdr:spPr>
    </xdr:pic>
    <xdr:clientData/>
  </xdr:twoCellAnchor>
  <xdr:twoCellAnchor editAs="oneCell">
    <xdr:from>
      <xdr:col>3</xdr:col>
      <xdr:colOff>409575</xdr:colOff>
      <xdr:row>12</xdr:row>
      <xdr:rowOff>95250</xdr:rowOff>
    </xdr:from>
    <xdr:to>
      <xdr:col>3</xdr:col>
      <xdr:colOff>1638471</xdr:colOff>
      <xdr:row>12</xdr:row>
      <xdr:rowOff>1076462</xdr:rowOff>
    </xdr:to>
    <xdr:pic>
      <xdr:nvPicPr>
        <xdr:cNvPr id="7" name="Imagen 6">
          <a:extLst>
            <a:ext uri="{FF2B5EF4-FFF2-40B4-BE49-F238E27FC236}">
              <a16:creationId xmlns:a16="http://schemas.microsoft.com/office/drawing/2014/main" id="{0C51D2D0-F005-4F72-A313-30BF1F780070}"/>
            </a:ext>
          </a:extLst>
        </xdr:cNvPr>
        <xdr:cNvPicPr>
          <a:picLocks noChangeAspect="1"/>
        </xdr:cNvPicPr>
      </xdr:nvPicPr>
      <xdr:blipFill>
        <a:blip xmlns:r="http://schemas.openxmlformats.org/officeDocument/2006/relationships" r:embed="rId6"/>
        <a:stretch>
          <a:fillRect/>
        </a:stretch>
      </xdr:blipFill>
      <xdr:spPr>
        <a:xfrm>
          <a:off x="6381750" y="9258300"/>
          <a:ext cx="1228896" cy="981212"/>
        </a:xfrm>
        <a:prstGeom prst="rect">
          <a:avLst/>
        </a:prstGeom>
      </xdr:spPr>
    </xdr:pic>
    <xdr:clientData/>
  </xdr:twoCellAnchor>
  <xdr:twoCellAnchor editAs="oneCell">
    <xdr:from>
      <xdr:col>3</xdr:col>
      <xdr:colOff>342900</xdr:colOff>
      <xdr:row>13</xdr:row>
      <xdr:rowOff>133350</xdr:rowOff>
    </xdr:from>
    <xdr:to>
      <xdr:col>3</xdr:col>
      <xdr:colOff>1486060</xdr:colOff>
      <xdr:row>13</xdr:row>
      <xdr:rowOff>1495615</xdr:rowOff>
    </xdr:to>
    <xdr:pic>
      <xdr:nvPicPr>
        <xdr:cNvPr id="8" name="Imagen 7">
          <a:extLst>
            <a:ext uri="{FF2B5EF4-FFF2-40B4-BE49-F238E27FC236}">
              <a16:creationId xmlns:a16="http://schemas.microsoft.com/office/drawing/2014/main" id="{741D6D54-9E34-4957-B058-C3F6EE30C59A}"/>
            </a:ext>
          </a:extLst>
        </xdr:cNvPr>
        <xdr:cNvPicPr>
          <a:picLocks noChangeAspect="1"/>
        </xdr:cNvPicPr>
      </xdr:nvPicPr>
      <xdr:blipFill>
        <a:blip xmlns:r="http://schemas.openxmlformats.org/officeDocument/2006/relationships" r:embed="rId7"/>
        <a:stretch>
          <a:fillRect/>
        </a:stretch>
      </xdr:blipFill>
      <xdr:spPr>
        <a:xfrm>
          <a:off x="6315075" y="10506075"/>
          <a:ext cx="1143160" cy="1362265"/>
        </a:xfrm>
        <a:prstGeom prst="rect">
          <a:avLst/>
        </a:prstGeom>
      </xdr:spPr>
    </xdr:pic>
    <xdr:clientData/>
  </xdr:twoCellAnchor>
  <xdr:twoCellAnchor editAs="oneCell">
    <xdr:from>
      <xdr:col>3</xdr:col>
      <xdr:colOff>447675</xdr:colOff>
      <xdr:row>14</xdr:row>
      <xdr:rowOff>180975</xdr:rowOff>
    </xdr:from>
    <xdr:to>
      <xdr:col>3</xdr:col>
      <xdr:colOff>1848029</xdr:colOff>
      <xdr:row>14</xdr:row>
      <xdr:rowOff>1156037</xdr:rowOff>
    </xdr:to>
    <xdr:pic>
      <xdr:nvPicPr>
        <xdr:cNvPr id="9" name="Imagen 8">
          <a:extLst>
            <a:ext uri="{FF2B5EF4-FFF2-40B4-BE49-F238E27FC236}">
              <a16:creationId xmlns:a16="http://schemas.microsoft.com/office/drawing/2014/main" id="{23626980-D873-478D-8277-5A306CAC40E4}"/>
            </a:ext>
          </a:extLst>
        </xdr:cNvPr>
        <xdr:cNvPicPr>
          <a:picLocks noChangeAspect="1"/>
        </xdr:cNvPicPr>
      </xdr:nvPicPr>
      <xdr:blipFill>
        <a:blip xmlns:r="http://schemas.openxmlformats.org/officeDocument/2006/relationships" r:embed="rId8"/>
        <a:stretch>
          <a:fillRect/>
        </a:stretch>
      </xdr:blipFill>
      <xdr:spPr>
        <a:xfrm>
          <a:off x="6419850" y="12153900"/>
          <a:ext cx="1400354" cy="97506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B71BD-DCDD-48EC-819A-E5DF7A09D105}">
  <dimension ref="A1:AZ39"/>
  <sheetViews>
    <sheetView tabSelected="1" topLeftCell="AI1" zoomScaleNormal="100" workbookViewId="0">
      <pane ySplit="1" topLeftCell="A12" activePane="bottomLeft" state="frozen"/>
      <selection pane="bottomLeft" activeCell="AW8" sqref="AW8:AW15"/>
    </sheetView>
  </sheetViews>
  <sheetFormatPr baseColWidth="10" defaultColWidth="11.42578125" defaultRowHeight="12" x14ac:dyDescent="0.2"/>
  <cols>
    <col min="1" max="1" width="4.7109375" style="1" bestFit="1" customWidth="1"/>
    <col min="2" max="2" width="18.7109375" style="31" customWidth="1"/>
    <col min="3" max="3" width="66.140625" style="32" customWidth="1"/>
    <col min="4" max="4" width="32" style="32" customWidth="1"/>
    <col min="5" max="5" width="8" style="32" customWidth="1"/>
    <col min="6" max="6" width="9.85546875" style="1" customWidth="1"/>
    <col min="7" max="7" width="9.28515625" style="1" customWidth="1"/>
    <col min="8" max="8" width="36.140625" style="1" customWidth="1"/>
    <col min="9" max="10" width="14.42578125" style="1" customWidth="1"/>
    <col min="11" max="11" width="13" style="1" customWidth="1"/>
    <col min="12" max="12" width="14.42578125" style="1" customWidth="1"/>
    <col min="13" max="13" width="15.42578125" style="1" customWidth="1"/>
    <col min="14" max="14" width="13.42578125" style="1" customWidth="1"/>
    <col min="15" max="15" width="15.85546875" style="1" customWidth="1"/>
    <col min="16" max="16" width="7" style="32" customWidth="1"/>
    <col min="17" max="17" width="9.85546875" style="1" customWidth="1"/>
    <col min="18" max="18" width="9.28515625" style="1" customWidth="1"/>
    <col min="19" max="19" width="36.140625" style="1" customWidth="1"/>
    <col min="20" max="21" width="14.42578125" style="1" customWidth="1"/>
    <col min="22" max="22" width="13" style="1" customWidth="1"/>
    <col min="23" max="23" width="14.42578125" style="1" customWidth="1"/>
    <col min="24" max="24" width="15.42578125" style="1" customWidth="1"/>
    <col min="25" max="25" width="13.42578125" style="1" customWidth="1"/>
    <col min="26" max="26" width="15.85546875" style="1" customWidth="1"/>
    <col min="27" max="27" width="9.28515625" style="32" customWidth="1"/>
    <col min="28" max="28" width="9.85546875" style="1" customWidth="1"/>
    <col min="29" max="29" width="9.28515625" style="1" customWidth="1"/>
    <col min="30" max="30" width="36.140625" style="1" customWidth="1"/>
    <col min="31" max="32" width="14.42578125" style="1" customWidth="1"/>
    <col min="33" max="33" width="13" style="1" customWidth="1"/>
    <col min="34" max="34" width="14.42578125" style="1" customWidth="1"/>
    <col min="35" max="35" width="15.42578125" style="1" customWidth="1"/>
    <col min="36" max="36" width="13.42578125" style="1" customWidth="1"/>
    <col min="37" max="37" width="15.85546875" style="1" customWidth="1"/>
    <col min="38" max="38" width="7" style="32" customWidth="1"/>
    <col min="39" max="39" width="9.85546875" style="1" customWidth="1"/>
    <col min="40" max="40" width="9.28515625" style="1" customWidth="1"/>
    <col min="41" max="41" width="36.140625" style="1" customWidth="1"/>
    <col min="42" max="43" width="14.42578125" style="1" customWidth="1"/>
    <col min="44" max="44" width="13" style="1" customWidth="1"/>
    <col min="45" max="45" width="14.42578125" style="1" customWidth="1"/>
    <col min="46" max="46" width="15.42578125" style="1" customWidth="1"/>
    <col min="47" max="47" width="13.42578125" style="1" customWidth="1"/>
    <col min="48" max="48" width="15.85546875" style="1" customWidth="1"/>
    <col min="49" max="49" width="12.42578125" style="31" customWidth="1"/>
    <col min="50" max="50" width="12.7109375" style="31" customWidth="1"/>
    <col min="51" max="51" width="11.42578125" style="31" customWidth="1"/>
    <col min="52" max="52" width="20.7109375" style="31" customWidth="1"/>
    <col min="53" max="16384" width="11.42578125" style="1"/>
  </cols>
  <sheetData>
    <row r="1" spans="1:52" ht="17.25" customHeight="1" x14ac:dyDescent="0.2">
      <c r="A1" s="80" t="s">
        <v>0</v>
      </c>
      <c r="B1" s="80"/>
      <c r="C1" s="80"/>
      <c r="D1" s="80"/>
      <c r="E1" s="80"/>
      <c r="F1" s="80"/>
      <c r="G1" s="80"/>
      <c r="H1" s="80"/>
      <c r="I1" s="80"/>
      <c r="J1" s="80"/>
      <c r="K1" s="80"/>
      <c r="L1" s="80"/>
      <c r="M1" s="80"/>
      <c r="N1" s="80"/>
      <c r="O1" s="80"/>
      <c r="P1" s="1"/>
      <c r="AA1" s="1"/>
      <c r="AL1" s="1"/>
    </row>
    <row r="2" spans="1:52" ht="17.25" customHeight="1" x14ac:dyDescent="0.2">
      <c r="A2" s="80" t="s">
        <v>1</v>
      </c>
      <c r="B2" s="80"/>
      <c r="C2" s="80"/>
      <c r="D2" s="80"/>
      <c r="E2" s="80"/>
      <c r="F2" s="80"/>
      <c r="G2" s="80"/>
      <c r="H2" s="80"/>
      <c r="I2" s="80"/>
      <c r="J2" s="80"/>
      <c r="K2" s="80"/>
      <c r="L2" s="80"/>
      <c r="M2" s="80"/>
      <c r="N2" s="80"/>
      <c r="O2" s="80"/>
      <c r="P2" s="1"/>
      <c r="AA2" s="1"/>
      <c r="AL2" s="1"/>
    </row>
    <row r="3" spans="1:52" ht="19.5" customHeight="1" x14ac:dyDescent="0.2">
      <c r="A3" s="81" t="s">
        <v>2</v>
      </c>
      <c r="B3" s="80"/>
      <c r="C3" s="80"/>
      <c r="D3" s="80"/>
      <c r="E3" s="80"/>
      <c r="F3" s="80"/>
      <c r="G3" s="80"/>
      <c r="H3" s="80"/>
      <c r="I3" s="80"/>
      <c r="J3" s="80"/>
      <c r="K3" s="80"/>
      <c r="L3" s="80"/>
      <c r="M3" s="80"/>
      <c r="N3" s="80"/>
      <c r="O3" s="80"/>
      <c r="P3" s="1"/>
      <c r="AA3" s="1"/>
      <c r="AL3" s="1"/>
    </row>
    <row r="4" spans="1:52" ht="20.25" customHeight="1" x14ac:dyDescent="0.2">
      <c r="A4" s="82" t="s">
        <v>3</v>
      </c>
      <c r="B4" s="82"/>
      <c r="C4" s="82"/>
      <c r="D4" s="82"/>
      <c r="E4" s="82"/>
      <c r="F4" s="82"/>
      <c r="G4" s="82"/>
      <c r="H4" s="82"/>
      <c r="I4" s="82"/>
      <c r="J4" s="82"/>
      <c r="K4" s="82"/>
      <c r="L4" s="82"/>
      <c r="M4" s="82"/>
      <c r="N4" s="82"/>
      <c r="O4" s="82"/>
      <c r="P4" s="1"/>
      <c r="AA4" s="1"/>
      <c r="AL4" s="1"/>
    </row>
    <row r="5" spans="1:52" ht="29.25" customHeight="1" x14ac:dyDescent="0.2">
      <c r="A5" s="81" t="s">
        <v>4</v>
      </c>
      <c r="B5" s="81"/>
      <c r="C5" s="2"/>
      <c r="D5" s="34"/>
      <c r="E5" s="2"/>
      <c r="F5" s="2"/>
      <c r="G5" s="2"/>
      <c r="H5" s="2"/>
      <c r="I5" s="2"/>
      <c r="J5" s="2"/>
      <c r="K5" s="2"/>
      <c r="L5" s="2"/>
      <c r="M5" s="2"/>
      <c r="P5" s="2"/>
      <c r="Q5" s="2"/>
      <c r="R5" s="2"/>
      <c r="S5" s="2"/>
      <c r="T5" s="2"/>
      <c r="U5" s="2"/>
      <c r="V5" s="2"/>
      <c r="W5" s="2"/>
      <c r="X5" s="2"/>
      <c r="AA5" s="2"/>
      <c r="AB5" s="2"/>
      <c r="AC5" s="2"/>
      <c r="AD5" s="2"/>
      <c r="AE5" s="2"/>
      <c r="AF5" s="2"/>
      <c r="AG5" s="2"/>
      <c r="AH5" s="2"/>
      <c r="AI5" s="2"/>
      <c r="AL5" s="2"/>
      <c r="AM5" s="2"/>
      <c r="AN5" s="2"/>
      <c r="AO5" s="2"/>
      <c r="AP5" s="2"/>
      <c r="AQ5" s="2"/>
      <c r="AR5" s="2"/>
      <c r="AS5" s="2"/>
      <c r="AT5" s="2"/>
    </row>
    <row r="6" spans="1:52" ht="14.25" customHeight="1" x14ac:dyDescent="0.2">
      <c r="A6" s="3"/>
      <c r="B6" s="4"/>
      <c r="C6" s="5"/>
      <c r="D6" s="5"/>
      <c r="E6" s="70" t="s">
        <v>41</v>
      </c>
      <c r="F6" s="70"/>
      <c r="G6" s="70"/>
      <c r="H6" s="70"/>
      <c r="I6" s="70"/>
      <c r="J6" s="70"/>
      <c r="K6" s="70"/>
      <c r="L6" s="70"/>
      <c r="M6" s="70"/>
      <c r="N6" s="70"/>
      <c r="O6" s="70"/>
      <c r="P6" s="66" t="s">
        <v>52</v>
      </c>
      <c r="Q6" s="66"/>
      <c r="R6" s="66"/>
      <c r="S6" s="66"/>
      <c r="T6" s="66"/>
      <c r="U6" s="66"/>
      <c r="V6" s="66"/>
      <c r="W6" s="66"/>
      <c r="X6" s="66"/>
      <c r="Y6" s="66"/>
      <c r="Z6" s="66"/>
      <c r="AA6" s="70" t="s">
        <v>64</v>
      </c>
      <c r="AB6" s="70"/>
      <c r="AC6" s="70"/>
      <c r="AD6" s="70"/>
      <c r="AE6" s="70"/>
      <c r="AF6" s="70"/>
      <c r="AG6" s="70"/>
      <c r="AH6" s="70"/>
      <c r="AI6" s="70"/>
      <c r="AJ6" s="70"/>
      <c r="AK6" s="70"/>
      <c r="AL6" s="74" t="s">
        <v>65</v>
      </c>
      <c r="AM6" s="74"/>
      <c r="AN6" s="74"/>
      <c r="AO6" s="74"/>
      <c r="AP6" s="74"/>
      <c r="AQ6" s="74"/>
      <c r="AR6" s="74"/>
      <c r="AS6" s="74"/>
      <c r="AT6" s="74"/>
      <c r="AU6" s="74"/>
      <c r="AV6" s="74"/>
    </row>
    <row r="7" spans="1:52" ht="60.75" customHeight="1" x14ac:dyDescent="0.2">
      <c r="A7" s="6" t="s">
        <v>5</v>
      </c>
      <c r="B7" s="6" t="s">
        <v>6</v>
      </c>
      <c r="C7" s="6" t="s">
        <v>7</v>
      </c>
      <c r="D7" s="6" t="s">
        <v>75</v>
      </c>
      <c r="E7" s="35" t="s">
        <v>8</v>
      </c>
      <c r="F7" s="35" t="s">
        <v>9</v>
      </c>
      <c r="G7" s="36" t="s">
        <v>10</v>
      </c>
      <c r="H7" s="37" t="s">
        <v>11</v>
      </c>
      <c r="I7" s="37" t="s">
        <v>12</v>
      </c>
      <c r="J7" s="37" t="s">
        <v>13</v>
      </c>
      <c r="K7" s="37" t="s">
        <v>14</v>
      </c>
      <c r="L7" s="37" t="s">
        <v>15</v>
      </c>
      <c r="M7" s="38" t="s">
        <v>16</v>
      </c>
      <c r="N7" s="38" t="s">
        <v>17</v>
      </c>
      <c r="O7" s="38" t="s">
        <v>18</v>
      </c>
      <c r="P7" s="41" t="s">
        <v>8</v>
      </c>
      <c r="Q7" s="41" t="s">
        <v>9</v>
      </c>
      <c r="R7" s="42" t="s">
        <v>10</v>
      </c>
      <c r="S7" s="43" t="s">
        <v>11</v>
      </c>
      <c r="T7" s="43" t="s">
        <v>12</v>
      </c>
      <c r="U7" s="43" t="s">
        <v>13</v>
      </c>
      <c r="V7" s="43" t="s">
        <v>14</v>
      </c>
      <c r="W7" s="43" t="s">
        <v>15</v>
      </c>
      <c r="X7" s="44" t="s">
        <v>16</v>
      </c>
      <c r="Y7" s="44" t="s">
        <v>17</v>
      </c>
      <c r="Z7" s="44" t="s">
        <v>18</v>
      </c>
      <c r="AA7" s="35" t="s">
        <v>8</v>
      </c>
      <c r="AB7" s="35" t="s">
        <v>9</v>
      </c>
      <c r="AC7" s="36" t="s">
        <v>10</v>
      </c>
      <c r="AD7" s="37" t="s">
        <v>11</v>
      </c>
      <c r="AE7" s="37" t="s">
        <v>12</v>
      </c>
      <c r="AF7" s="37" t="s">
        <v>13</v>
      </c>
      <c r="AG7" s="37" t="s">
        <v>14</v>
      </c>
      <c r="AH7" s="37" t="s">
        <v>15</v>
      </c>
      <c r="AI7" s="38" t="s">
        <v>16</v>
      </c>
      <c r="AJ7" s="38" t="s">
        <v>17</v>
      </c>
      <c r="AK7" s="38" t="s">
        <v>18</v>
      </c>
      <c r="AL7" s="53" t="s">
        <v>8</v>
      </c>
      <c r="AM7" s="53" t="s">
        <v>9</v>
      </c>
      <c r="AN7" s="54" t="s">
        <v>10</v>
      </c>
      <c r="AO7" s="55" t="s">
        <v>11</v>
      </c>
      <c r="AP7" s="55" t="s">
        <v>12</v>
      </c>
      <c r="AQ7" s="55" t="s">
        <v>13</v>
      </c>
      <c r="AR7" s="55" t="s">
        <v>14</v>
      </c>
      <c r="AS7" s="55" t="s">
        <v>15</v>
      </c>
      <c r="AT7" s="56" t="s">
        <v>16</v>
      </c>
      <c r="AU7" s="56" t="s">
        <v>17</v>
      </c>
      <c r="AV7" s="56" t="s">
        <v>18</v>
      </c>
      <c r="AW7" s="58" t="s">
        <v>76</v>
      </c>
      <c r="AX7" s="58" t="s">
        <v>72</v>
      </c>
      <c r="AY7" s="58" t="s">
        <v>73</v>
      </c>
      <c r="AZ7" s="58" t="s">
        <v>74</v>
      </c>
    </row>
    <row r="8" spans="1:52" ht="143.25" customHeight="1" x14ac:dyDescent="0.2">
      <c r="A8" s="7">
        <v>1</v>
      </c>
      <c r="B8" s="8" t="s">
        <v>19</v>
      </c>
      <c r="C8" s="8" t="s">
        <v>20</v>
      </c>
      <c r="D8" s="8"/>
      <c r="E8" s="9" t="s">
        <v>42</v>
      </c>
      <c r="F8" s="9" t="s">
        <v>21</v>
      </c>
      <c r="G8" s="8">
        <v>1</v>
      </c>
      <c r="H8" s="8" t="s">
        <v>20</v>
      </c>
      <c r="I8" s="11">
        <v>1625400</v>
      </c>
      <c r="J8" s="12">
        <v>0.19</v>
      </c>
      <c r="K8" s="11">
        <f>+I8*J8</f>
        <v>308826</v>
      </c>
      <c r="L8" s="11">
        <f>+I8+K8</f>
        <v>1934226</v>
      </c>
      <c r="M8" s="11">
        <f>+L8*G8</f>
        <v>1934226</v>
      </c>
      <c r="N8" s="10" t="s">
        <v>49</v>
      </c>
      <c r="O8" s="10" t="s">
        <v>50</v>
      </c>
      <c r="P8" s="46"/>
      <c r="Q8" s="9"/>
      <c r="R8" s="8"/>
      <c r="S8" s="48"/>
      <c r="T8" s="50"/>
      <c r="U8" s="12"/>
      <c r="V8" s="11"/>
      <c r="W8" s="11"/>
      <c r="X8" s="11"/>
      <c r="Y8" s="48"/>
      <c r="Z8" s="52" t="s">
        <v>61</v>
      </c>
      <c r="AA8" s="9" t="s">
        <v>66</v>
      </c>
      <c r="AB8" s="9" t="s">
        <v>21</v>
      </c>
      <c r="AC8" s="8">
        <v>1</v>
      </c>
      <c r="AD8" s="10" t="s">
        <v>20</v>
      </c>
      <c r="AE8" s="11">
        <v>1485000</v>
      </c>
      <c r="AF8" s="12">
        <v>0.19</v>
      </c>
      <c r="AG8" s="11">
        <f>+AE8*AF8</f>
        <v>282150</v>
      </c>
      <c r="AH8" s="11">
        <f>+AE8+AG8</f>
        <v>1767150</v>
      </c>
      <c r="AI8" s="11">
        <f>+AH8*AC8</f>
        <v>1767150</v>
      </c>
      <c r="AJ8" s="10" t="s">
        <v>67</v>
      </c>
      <c r="AK8" s="10" t="s">
        <v>68</v>
      </c>
      <c r="AL8" s="9"/>
      <c r="AM8" s="9"/>
      <c r="AN8" s="8"/>
      <c r="AO8" s="8"/>
      <c r="AP8" s="11"/>
      <c r="AQ8" s="12"/>
      <c r="AR8" s="11"/>
      <c r="AS8" s="11"/>
      <c r="AT8" s="11"/>
      <c r="AU8" s="10"/>
      <c r="AV8" s="10"/>
      <c r="AW8" s="60" cm="1">
        <f t="array" ref="AW8">MIN(_xlfn._xlws.FILTER(CHOOSE({1,2,3,4},M8,X8,AI8,AT8),CHOOSE({1,2,3,4},M8,X8,AI8,AT8)&gt;0))</f>
        <v>1767150</v>
      </c>
      <c r="AX8" s="60">
        <v>3644970</v>
      </c>
      <c r="AY8" s="61">
        <f>+AX8-AW8</f>
        <v>1877820</v>
      </c>
      <c r="AZ8" s="59" t="str">
        <f t="shared" ref="AZ8:AZ15" si="0">IF(AW8=M8,$E$6,IF(AW8=X8,$P$6,IF(AW8=AI8,$AA$6,IF(AW8=AT8,$AL$6,0))))</f>
        <v xml:space="preserve">METALES Y CONCEPTOS </v>
      </c>
    </row>
    <row r="9" spans="1:52" ht="95.25" customHeight="1" x14ac:dyDescent="0.2">
      <c r="A9" s="7">
        <v>2</v>
      </c>
      <c r="B9" s="8" t="s">
        <v>19</v>
      </c>
      <c r="C9" s="8" t="s">
        <v>22</v>
      </c>
      <c r="D9" s="8"/>
      <c r="E9" s="9" t="s">
        <v>42</v>
      </c>
      <c r="F9" s="9" t="s">
        <v>21</v>
      </c>
      <c r="G9" s="8">
        <v>1</v>
      </c>
      <c r="H9" s="8" t="s">
        <v>22</v>
      </c>
      <c r="I9" s="11">
        <v>2333200</v>
      </c>
      <c r="J9" s="12">
        <v>0.19</v>
      </c>
      <c r="K9" s="11">
        <f t="shared" ref="K9:K15" si="1">+I9*J9</f>
        <v>443308</v>
      </c>
      <c r="L9" s="11">
        <f t="shared" ref="L9:L15" si="2">+I9+K9</f>
        <v>2776508</v>
      </c>
      <c r="M9" s="11">
        <f t="shared" ref="M9:M15" si="3">+L9*G9</f>
        <v>2776508</v>
      </c>
      <c r="N9" s="10" t="s">
        <v>51</v>
      </c>
      <c r="O9" s="10" t="s">
        <v>50</v>
      </c>
      <c r="P9" s="46" t="s">
        <v>53</v>
      </c>
      <c r="Q9" s="9" t="s">
        <v>21</v>
      </c>
      <c r="R9" s="8">
        <v>1</v>
      </c>
      <c r="S9" s="48" t="s">
        <v>54</v>
      </c>
      <c r="T9" s="50">
        <v>3194294</v>
      </c>
      <c r="U9" s="12">
        <v>0.19</v>
      </c>
      <c r="V9" s="11">
        <f t="shared" ref="V9:V15" si="4">+T9*U9</f>
        <v>606915.86</v>
      </c>
      <c r="W9" s="11">
        <f t="shared" ref="W9:W15" si="5">+T9+V9</f>
        <v>3801209.86</v>
      </c>
      <c r="X9" s="11">
        <f t="shared" ref="X9:X15" si="6">+W9*R9</f>
        <v>3801209.86</v>
      </c>
      <c r="Y9" s="48" t="s">
        <v>60</v>
      </c>
      <c r="Z9" s="48" t="s">
        <v>62</v>
      </c>
      <c r="AA9" s="9" t="s">
        <v>66</v>
      </c>
      <c r="AB9" s="9" t="s">
        <v>21</v>
      </c>
      <c r="AC9" s="8">
        <v>1</v>
      </c>
      <c r="AD9" s="10" t="s">
        <v>22</v>
      </c>
      <c r="AE9" s="11">
        <v>2880000</v>
      </c>
      <c r="AF9" s="12">
        <v>0.19</v>
      </c>
      <c r="AG9" s="11">
        <f t="shared" ref="AG9:AG15" si="7">+AE9*AF9</f>
        <v>547200</v>
      </c>
      <c r="AH9" s="11">
        <f t="shared" ref="AH9:AH15" si="8">+AE9+AG9</f>
        <v>3427200</v>
      </c>
      <c r="AI9" s="11">
        <f t="shared" ref="AI9:AI15" si="9">+AH9*AC9</f>
        <v>3427200</v>
      </c>
      <c r="AJ9" s="10" t="s">
        <v>67</v>
      </c>
      <c r="AK9" s="10" t="s">
        <v>68</v>
      </c>
      <c r="AL9" s="9" t="s">
        <v>69</v>
      </c>
      <c r="AM9" s="9" t="s">
        <v>21</v>
      </c>
      <c r="AN9" s="8">
        <v>1</v>
      </c>
      <c r="AO9" s="8" t="s">
        <v>22</v>
      </c>
      <c r="AP9" s="11">
        <v>2020000</v>
      </c>
      <c r="AQ9" s="12">
        <v>0.19</v>
      </c>
      <c r="AR9" s="11">
        <f t="shared" ref="AR9:AR15" si="10">+AP9*AQ9</f>
        <v>383800</v>
      </c>
      <c r="AS9" s="11">
        <f t="shared" ref="AS9:AS15" si="11">+AP9+AR9</f>
        <v>2403800</v>
      </c>
      <c r="AT9" s="11">
        <f t="shared" ref="AT9:AT15" si="12">+AS9*AN9</f>
        <v>2403800</v>
      </c>
      <c r="AU9" s="10" t="s">
        <v>70</v>
      </c>
      <c r="AV9" s="10" t="s">
        <v>71</v>
      </c>
      <c r="AW9" s="60" cm="1">
        <f t="array" ref="AW9">MIN(_xlfn._xlws.FILTER(CHOOSE({1,2,3,4},M9,X9,AI9,AT9),CHOOSE({1,2,3,4},M9,X9,AI9,AT9)&gt;0))</f>
        <v>2403800</v>
      </c>
      <c r="AX9" s="60">
        <v>3839535</v>
      </c>
      <c r="AY9" s="61">
        <f t="shared" ref="AY9:AY15" si="13">+AX9-AW9</f>
        <v>1435735</v>
      </c>
      <c r="AZ9" s="59" t="str">
        <f t="shared" si="0"/>
        <v xml:space="preserve">BASA DISEÑO SAS </v>
      </c>
    </row>
    <row r="10" spans="1:52" ht="95.25" customHeight="1" x14ac:dyDescent="0.2">
      <c r="A10" s="13">
        <v>3</v>
      </c>
      <c r="B10" s="9" t="s">
        <v>23</v>
      </c>
      <c r="C10" s="9" t="s">
        <v>24</v>
      </c>
      <c r="D10" s="9"/>
      <c r="E10" s="9" t="s">
        <v>42</v>
      </c>
      <c r="F10" s="9" t="s">
        <v>21</v>
      </c>
      <c r="G10" s="9">
        <v>1</v>
      </c>
      <c r="H10" s="9" t="s">
        <v>43</v>
      </c>
      <c r="I10" s="11">
        <v>1224700</v>
      </c>
      <c r="J10" s="12">
        <v>0.19</v>
      </c>
      <c r="K10" s="11">
        <f t="shared" si="1"/>
        <v>232693</v>
      </c>
      <c r="L10" s="11">
        <f t="shared" si="2"/>
        <v>1457393</v>
      </c>
      <c r="M10" s="11">
        <f t="shared" si="3"/>
        <v>1457393</v>
      </c>
      <c r="N10" s="10" t="s">
        <v>49</v>
      </c>
      <c r="O10" s="10" t="s">
        <v>50</v>
      </c>
      <c r="P10" s="46" t="s">
        <v>53</v>
      </c>
      <c r="Q10" s="9" t="s">
        <v>21</v>
      </c>
      <c r="R10" s="9">
        <v>1</v>
      </c>
      <c r="S10" s="49" t="s">
        <v>55</v>
      </c>
      <c r="T10" s="50">
        <v>2553084</v>
      </c>
      <c r="U10" s="12">
        <v>0.19</v>
      </c>
      <c r="V10" s="11">
        <f t="shared" si="4"/>
        <v>485085.96</v>
      </c>
      <c r="W10" s="11">
        <f t="shared" si="5"/>
        <v>3038169.96</v>
      </c>
      <c r="X10" s="11">
        <f t="shared" si="6"/>
        <v>3038169.96</v>
      </c>
      <c r="Y10" s="48" t="s">
        <v>60</v>
      </c>
      <c r="Z10" s="48" t="s">
        <v>62</v>
      </c>
      <c r="AA10" s="9" t="s">
        <v>66</v>
      </c>
      <c r="AB10" s="9" t="s">
        <v>21</v>
      </c>
      <c r="AC10" s="9">
        <v>1</v>
      </c>
      <c r="AD10" s="15" t="s">
        <v>24</v>
      </c>
      <c r="AE10" s="11">
        <v>1320000</v>
      </c>
      <c r="AF10" s="12">
        <v>0.19</v>
      </c>
      <c r="AG10" s="11">
        <f t="shared" si="7"/>
        <v>250800</v>
      </c>
      <c r="AH10" s="11">
        <f t="shared" si="8"/>
        <v>1570800</v>
      </c>
      <c r="AI10" s="11">
        <f t="shared" si="9"/>
        <v>1570800</v>
      </c>
      <c r="AJ10" s="10" t="s">
        <v>67</v>
      </c>
      <c r="AK10" s="10" t="s">
        <v>68</v>
      </c>
      <c r="AL10" s="9" t="s">
        <v>69</v>
      </c>
      <c r="AM10" s="9" t="s">
        <v>21</v>
      </c>
      <c r="AN10" s="9">
        <v>1</v>
      </c>
      <c r="AO10" s="9" t="s">
        <v>24</v>
      </c>
      <c r="AP10" s="11">
        <v>1473000</v>
      </c>
      <c r="AQ10" s="12">
        <v>0.19</v>
      </c>
      <c r="AR10" s="11">
        <f t="shared" si="10"/>
        <v>279870</v>
      </c>
      <c r="AS10" s="11">
        <f t="shared" si="11"/>
        <v>1752870</v>
      </c>
      <c r="AT10" s="11">
        <f t="shared" si="12"/>
        <v>1752870</v>
      </c>
      <c r="AU10" s="10" t="s">
        <v>70</v>
      </c>
      <c r="AV10" s="10" t="s">
        <v>71</v>
      </c>
      <c r="AW10" s="60" cm="1">
        <f t="array" ref="AW10">MIN(_xlfn._xlws.FILTER(CHOOSE({1,2,3,4},M10,X10,AI10,AT10),CHOOSE({1,2,3,4},M10,X10,AI10,AT10)&gt;0))</f>
        <v>1457393</v>
      </c>
      <c r="AX10" s="60">
        <v>2297295</v>
      </c>
      <c r="AY10" s="61">
        <f t="shared" si="13"/>
        <v>839902</v>
      </c>
      <c r="AZ10" s="59" t="str">
        <f t="shared" si="0"/>
        <v xml:space="preserve">SOLINOFF SAS </v>
      </c>
    </row>
    <row r="11" spans="1:52" ht="114" customHeight="1" x14ac:dyDescent="0.2">
      <c r="A11" s="16">
        <v>4</v>
      </c>
      <c r="B11" s="9" t="s">
        <v>25</v>
      </c>
      <c r="C11" s="9" t="s">
        <v>26</v>
      </c>
      <c r="D11" s="9"/>
      <c r="E11" s="9" t="s">
        <v>42</v>
      </c>
      <c r="F11" s="9" t="s">
        <v>21</v>
      </c>
      <c r="G11" s="9">
        <v>2</v>
      </c>
      <c r="H11" s="9" t="s">
        <v>44</v>
      </c>
      <c r="I11" s="11">
        <v>1579000</v>
      </c>
      <c r="J11" s="12">
        <v>0.19</v>
      </c>
      <c r="K11" s="11">
        <f t="shared" si="1"/>
        <v>300010</v>
      </c>
      <c r="L11" s="11">
        <f t="shared" si="2"/>
        <v>1879010</v>
      </c>
      <c r="M11" s="11">
        <f t="shared" si="3"/>
        <v>3758020</v>
      </c>
      <c r="N11" s="10" t="s">
        <v>49</v>
      </c>
      <c r="O11" s="10" t="s">
        <v>50</v>
      </c>
      <c r="P11" s="46" t="s">
        <v>53</v>
      </c>
      <c r="Q11" s="9" t="s">
        <v>21</v>
      </c>
      <c r="R11" s="9">
        <v>2</v>
      </c>
      <c r="S11" s="49" t="s">
        <v>56</v>
      </c>
      <c r="T11" s="50">
        <v>3279161</v>
      </c>
      <c r="U11" s="12">
        <v>0.19</v>
      </c>
      <c r="V11" s="11">
        <f t="shared" si="4"/>
        <v>623040.59</v>
      </c>
      <c r="W11" s="11">
        <f t="shared" si="5"/>
        <v>3902201.59</v>
      </c>
      <c r="X11" s="11">
        <f t="shared" si="6"/>
        <v>7804403.1799999997</v>
      </c>
      <c r="Y11" s="48" t="s">
        <v>60</v>
      </c>
      <c r="Z11" s="48" t="s">
        <v>62</v>
      </c>
      <c r="AA11" s="9" t="s">
        <v>66</v>
      </c>
      <c r="AB11" s="9" t="s">
        <v>21</v>
      </c>
      <c r="AC11" s="9">
        <v>2</v>
      </c>
      <c r="AD11" s="15" t="s">
        <v>26</v>
      </c>
      <c r="AE11" s="11">
        <v>1760000</v>
      </c>
      <c r="AF11" s="12">
        <v>0.19</v>
      </c>
      <c r="AG11" s="11">
        <f t="shared" si="7"/>
        <v>334400</v>
      </c>
      <c r="AH11" s="11">
        <f t="shared" si="8"/>
        <v>2094400</v>
      </c>
      <c r="AI11" s="11">
        <f t="shared" si="9"/>
        <v>4188800</v>
      </c>
      <c r="AJ11" s="10" t="s">
        <v>67</v>
      </c>
      <c r="AK11" s="10" t="s">
        <v>68</v>
      </c>
      <c r="AL11" s="9" t="s">
        <v>69</v>
      </c>
      <c r="AM11" s="9" t="s">
        <v>21</v>
      </c>
      <c r="AN11" s="9">
        <v>2</v>
      </c>
      <c r="AO11" s="9" t="s">
        <v>26</v>
      </c>
      <c r="AP11" s="11">
        <v>1619000</v>
      </c>
      <c r="AQ11" s="12">
        <v>0.19</v>
      </c>
      <c r="AR11" s="11">
        <f t="shared" si="10"/>
        <v>307610</v>
      </c>
      <c r="AS11" s="11">
        <f t="shared" si="11"/>
        <v>1926610</v>
      </c>
      <c r="AT11" s="11">
        <f t="shared" si="12"/>
        <v>3853220</v>
      </c>
      <c r="AU11" s="10" t="s">
        <v>70</v>
      </c>
      <c r="AV11" s="10" t="s">
        <v>71</v>
      </c>
      <c r="AW11" s="60" cm="1">
        <f t="array" ref="AW11">MIN(_xlfn._xlws.FILTER(CHOOSE({1,2,3,4},M11,X11,AI11,AT11),CHOOSE({1,2,3,4},M11,X11,AI11,AT11)&gt;0))</f>
        <v>3758020</v>
      </c>
      <c r="AX11" s="60">
        <v>5195421</v>
      </c>
      <c r="AY11" s="61">
        <f t="shared" si="13"/>
        <v>1437401</v>
      </c>
      <c r="AZ11" s="59" t="str">
        <f t="shared" si="0"/>
        <v xml:space="preserve">SOLINOFF SAS </v>
      </c>
    </row>
    <row r="12" spans="1:52" ht="95.25" customHeight="1" x14ac:dyDescent="0.2">
      <c r="A12" s="16">
        <v>5</v>
      </c>
      <c r="B12" s="9" t="s">
        <v>27</v>
      </c>
      <c r="C12" s="9" t="s">
        <v>28</v>
      </c>
      <c r="D12" s="9"/>
      <c r="E12" s="9" t="s">
        <v>42</v>
      </c>
      <c r="F12" s="9" t="s">
        <v>21</v>
      </c>
      <c r="G12" s="9">
        <v>1</v>
      </c>
      <c r="H12" s="9" t="s">
        <v>45</v>
      </c>
      <c r="I12" s="11">
        <v>540500</v>
      </c>
      <c r="J12" s="12">
        <v>0.19</v>
      </c>
      <c r="K12" s="11">
        <f t="shared" si="1"/>
        <v>102695</v>
      </c>
      <c r="L12" s="11">
        <f t="shared" si="2"/>
        <v>643195</v>
      </c>
      <c r="M12" s="11">
        <f t="shared" si="3"/>
        <v>643195</v>
      </c>
      <c r="N12" s="10" t="s">
        <v>49</v>
      </c>
      <c r="O12" s="10" t="s">
        <v>50</v>
      </c>
      <c r="P12" s="47" t="s">
        <v>53</v>
      </c>
      <c r="Q12" s="9" t="s">
        <v>21</v>
      </c>
      <c r="R12" s="9">
        <v>1</v>
      </c>
      <c r="S12" s="49" t="s">
        <v>57</v>
      </c>
      <c r="T12" s="50">
        <v>971809</v>
      </c>
      <c r="U12" s="12">
        <v>0.19</v>
      </c>
      <c r="V12" s="11">
        <f t="shared" si="4"/>
        <v>184643.71</v>
      </c>
      <c r="W12" s="11">
        <f t="shared" si="5"/>
        <v>1156452.71</v>
      </c>
      <c r="X12" s="11">
        <f t="shared" si="6"/>
        <v>1156452.71</v>
      </c>
      <c r="Y12" s="48" t="s">
        <v>60</v>
      </c>
      <c r="Z12" s="48" t="s">
        <v>62</v>
      </c>
      <c r="AA12" s="9" t="s">
        <v>66</v>
      </c>
      <c r="AB12" s="9" t="s">
        <v>21</v>
      </c>
      <c r="AC12" s="9">
        <v>1</v>
      </c>
      <c r="AD12" s="15" t="s">
        <v>28</v>
      </c>
      <c r="AE12" s="11">
        <v>550000</v>
      </c>
      <c r="AF12" s="12">
        <v>0.19</v>
      </c>
      <c r="AG12" s="11">
        <f t="shared" si="7"/>
        <v>104500</v>
      </c>
      <c r="AH12" s="11">
        <f t="shared" si="8"/>
        <v>654500</v>
      </c>
      <c r="AI12" s="11">
        <f t="shared" si="9"/>
        <v>654500</v>
      </c>
      <c r="AJ12" s="10" t="s">
        <v>67</v>
      </c>
      <c r="AK12" s="10" t="s">
        <v>68</v>
      </c>
      <c r="AL12" s="9" t="s">
        <v>69</v>
      </c>
      <c r="AM12" s="9" t="s">
        <v>21</v>
      </c>
      <c r="AN12" s="9">
        <v>1</v>
      </c>
      <c r="AO12" s="9" t="s">
        <v>28</v>
      </c>
      <c r="AP12" s="11">
        <v>837000</v>
      </c>
      <c r="AQ12" s="12">
        <v>0.19</v>
      </c>
      <c r="AR12" s="11">
        <f t="shared" si="10"/>
        <v>159030</v>
      </c>
      <c r="AS12" s="11">
        <f t="shared" si="11"/>
        <v>996030</v>
      </c>
      <c r="AT12" s="11">
        <f t="shared" si="12"/>
        <v>996030</v>
      </c>
      <c r="AU12" s="10" t="s">
        <v>70</v>
      </c>
      <c r="AV12" s="10" t="s">
        <v>71</v>
      </c>
      <c r="AW12" s="60" cm="1">
        <f t="array" ref="AW12">MIN(_xlfn._xlws.FILTER(CHOOSE({1,2,3,4},M12,X12,AI12,AT12),CHOOSE({1,2,3,4},M12,X12,AI12,AT12)&gt;0))</f>
        <v>643195</v>
      </c>
      <c r="AX12" s="60">
        <v>1122408</v>
      </c>
      <c r="AY12" s="61">
        <f t="shared" si="13"/>
        <v>479213</v>
      </c>
      <c r="AZ12" s="59" t="str">
        <f t="shared" si="0"/>
        <v xml:space="preserve">SOLINOFF SAS </v>
      </c>
    </row>
    <row r="13" spans="1:52" ht="95.25" customHeight="1" x14ac:dyDescent="0.2">
      <c r="A13" s="13">
        <v>6</v>
      </c>
      <c r="B13" s="9" t="s">
        <v>29</v>
      </c>
      <c r="C13" s="9" t="s">
        <v>30</v>
      </c>
      <c r="D13" s="9"/>
      <c r="E13" s="9" t="s">
        <v>42</v>
      </c>
      <c r="F13" s="9" t="s">
        <v>21</v>
      </c>
      <c r="G13" s="9">
        <v>1</v>
      </c>
      <c r="H13" s="9" t="s">
        <v>46</v>
      </c>
      <c r="I13" s="11">
        <v>1357600</v>
      </c>
      <c r="J13" s="12">
        <v>0.19</v>
      </c>
      <c r="K13" s="11">
        <f t="shared" si="1"/>
        <v>257944</v>
      </c>
      <c r="L13" s="11">
        <f t="shared" si="2"/>
        <v>1615544</v>
      </c>
      <c r="M13" s="11">
        <f t="shared" si="3"/>
        <v>1615544</v>
      </c>
      <c r="N13" s="10" t="s">
        <v>49</v>
      </c>
      <c r="O13" s="10" t="s">
        <v>50</v>
      </c>
      <c r="P13" s="47"/>
      <c r="Q13" s="9" t="s">
        <v>21</v>
      </c>
      <c r="R13" s="9">
        <v>1</v>
      </c>
      <c r="S13" s="49"/>
      <c r="T13" s="50"/>
      <c r="U13" s="12">
        <v>0.19</v>
      </c>
      <c r="V13" s="11">
        <f t="shared" si="4"/>
        <v>0</v>
      </c>
      <c r="W13" s="11">
        <f t="shared" si="5"/>
        <v>0</v>
      </c>
      <c r="X13" s="11">
        <f t="shared" si="6"/>
        <v>0</v>
      </c>
      <c r="Y13" s="48"/>
      <c r="Z13" s="48"/>
      <c r="AA13" s="9" t="s">
        <v>66</v>
      </c>
      <c r="AB13" s="9" t="s">
        <v>21</v>
      </c>
      <c r="AC13" s="9">
        <v>1</v>
      </c>
      <c r="AD13" s="15" t="s">
        <v>30</v>
      </c>
      <c r="AE13" s="11">
        <v>1300000</v>
      </c>
      <c r="AF13" s="12">
        <v>0.19</v>
      </c>
      <c r="AG13" s="11">
        <f t="shared" si="7"/>
        <v>247000</v>
      </c>
      <c r="AH13" s="11">
        <f t="shared" si="8"/>
        <v>1547000</v>
      </c>
      <c r="AI13" s="11">
        <f t="shared" si="9"/>
        <v>1547000</v>
      </c>
      <c r="AJ13" s="10" t="s">
        <v>67</v>
      </c>
      <c r="AK13" s="10" t="s">
        <v>68</v>
      </c>
      <c r="AL13" s="9" t="s">
        <v>69</v>
      </c>
      <c r="AM13" s="9" t="s">
        <v>21</v>
      </c>
      <c r="AN13" s="9">
        <v>1</v>
      </c>
      <c r="AO13" s="9" t="s">
        <v>30</v>
      </c>
      <c r="AP13" s="11">
        <v>1320000</v>
      </c>
      <c r="AQ13" s="12">
        <v>0.19</v>
      </c>
      <c r="AR13" s="11">
        <f t="shared" si="10"/>
        <v>250800</v>
      </c>
      <c r="AS13" s="11">
        <f t="shared" si="11"/>
        <v>1570800</v>
      </c>
      <c r="AT13" s="11">
        <f t="shared" si="12"/>
        <v>1570800</v>
      </c>
      <c r="AU13" s="10" t="s">
        <v>70</v>
      </c>
      <c r="AV13" s="10" t="s">
        <v>71</v>
      </c>
      <c r="AW13" s="60" cm="1">
        <f t="array" ref="AW13">MIN(_xlfn._xlws.FILTER(CHOOSE({1,2,3,4},M13,X13,AI13,AT13),CHOOSE({1,2,3,4},M13,X13,AI13,AT13)&gt;0))</f>
        <v>1547000</v>
      </c>
      <c r="AX13" s="60">
        <v>1618400</v>
      </c>
      <c r="AY13" s="61">
        <f t="shared" si="13"/>
        <v>71400</v>
      </c>
      <c r="AZ13" s="59" t="str">
        <f t="shared" si="0"/>
        <v xml:space="preserve">METALES Y CONCEPTOS </v>
      </c>
    </row>
    <row r="14" spans="1:52" ht="126" customHeight="1" x14ac:dyDescent="0.2">
      <c r="A14" s="16">
        <v>7</v>
      </c>
      <c r="B14" s="9" t="s">
        <v>31</v>
      </c>
      <c r="C14" s="9" t="s">
        <v>32</v>
      </c>
      <c r="D14" s="9"/>
      <c r="E14" s="9" t="s">
        <v>42</v>
      </c>
      <c r="F14" s="9" t="s">
        <v>21</v>
      </c>
      <c r="G14" s="9">
        <v>2</v>
      </c>
      <c r="H14" s="9" t="s">
        <v>47</v>
      </c>
      <c r="I14" s="11">
        <v>2218500</v>
      </c>
      <c r="J14" s="12">
        <v>0.19</v>
      </c>
      <c r="K14" s="11">
        <f t="shared" si="1"/>
        <v>421515</v>
      </c>
      <c r="L14" s="11">
        <f t="shared" si="2"/>
        <v>2640015</v>
      </c>
      <c r="M14" s="11">
        <f t="shared" si="3"/>
        <v>5280030</v>
      </c>
      <c r="N14" s="10" t="s">
        <v>49</v>
      </c>
      <c r="O14" s="10" t="s">
        <v>50</v>
      </c>
      <c r="P14" s="47"/>
      <c r="Q14" s="9" t="s">
        <v>21</v>
      </c>
      <c r="R14" s="9">
        <v>2</v>
      </c>
      <c r="S14" s="49" t="s">
        <v>58</v>
      </c>
      <c r="T14" s="50">
        <v>4956228</v>
      </c>
      <c r="U14" s="12">
        <v>0.19</v>
      </c>
      <c r="V14" s="11">
        <f t="shared" si="4"/>
        <v>941683.32000000007</v>
      </c>
      <c r="W14" s="11">
        <f t="shared" si="5"/>
        <v>5897911.3200000003</v>
      </c>
      <c r="X14" s="11">
        <f t="shared" si="6"/>
        <v>11795822.640000001</v>
      </c>
      <c r="Y14" s="48" t="s">
        <v>60</v>
      </c>
      <c r="Z14" s="48" t="s">
        <v>62</v>
      </c>
      <c r="AA14" s="9" t="s">
        <v>66</v>
      </c>
      <c r="AB14" s="9" t="s">
        <v>21</v>
      </c>
      <c r="AC14" s="9">
        <v>2</v>
      </c>
      <c r="AD14" s="15" t="s">
        <v>32</v>
      </c>
      <c r="AE14" s="11">
        <v>2640000</v>
      </c>
      <c r="AF14" s="12">
        <v>0.19</v>
      </c>
      <c r="AG14" s="11">
        <f t="shared" si="7"/>
        <v>501600</v>
      </c>
      <c r="AH14" s="11">
        <f t="shared" si="8"/>
        <v>3141600</v>
      </c>
      <c r="AI14" s="11">
        <f t="shared" si="9"/>
        <v>6283200</v>
      </c>
      <c r="AJ14" s="10" t="s">
        <v>67</v>
      </c>
      <c r="AK14" s="10" t="s">
        <v>68</v>
      </c>
      <c r="AL14" s="9" t="s">
        <v>69</v>
      </c>
      <c r="AM14" s="9" t="s">
        <v>21</v>
      </c>
      <c r="AN14" s="9">
        <v>2</v>
      </c>
      <c r="AO14" s="9" t="s">
        <v>32</v>
      </c>
      <c r="AP14" s="11">
        <v>2382000</v>
      </c>
      <c r="AQ14" s="12">
        <v>0.19</v>
      </c>
      <c r="AR14" s="11">
        <f t="shared" si="10"/>
        <v>452580</v>
      </c>
      <c r="AS14" s="11">
        <f t="shared" si="11"/>
        <v>2834580</v>
      </c>
      <c r="AT14" s="11">
        <f t="shared" si="12"/>
        <v>5669160</v>
      </c>
      <c r="AU14" s="10" t="s">
        <v>70</v>
      </c>
      <c r="AV14" s="10" t="s">
        <v>71</v>
      </c>
      <c r="AW14" s="60" cm="1">
        <f t="array" ref="AW14">MIN(_xlfn._xlws.FILTER(CHOOSE({1,2,3,4},M14,X14,AI14,AT14),CHOOSE({1,2,3,4},M14,X14,AI14,AT14)&gt;0))</f>
        <v>5280030</v>
      </c>
      <c r="AX14" s="60">
        <v>7596960</v>
      </c>
      <c r="AY14" s="61">
        <f t="shared" si="13"/>
        <v>2316930</v>
      </c>
      <c r="AZ14" s="59" t="str">
        <f t="shared" si="0"/>
        <v xml:space="preserve">SOLINOFF SAS </v>
      </c>
    </row>
    <row r="15" spans="1:52" ht="95.25" customHeight="1" x14ac:dyDescent="0.2">
      <c r="A15" s="13">
        <v>8</v>
      </c>
      <c r="B15" s="14" t="s">
        <v>33</v>
      </c>
      <c r="C15" s="14" t="s">
        <v>34</v>
      </c>
      <c r="D15" s="14"/>
      <c r="E15" s="9" t="s">
        <v>42</v>
      </c>
      <c r="F15" s="9" t="s">
        <v>21</v>
      </c>
      <c r="G15" s="14">
        <v>3</v>
      </c>
      <c r="H15" s="14" t="s">
        <v>48</v>
      </c>
      <c r="I15" s="11">
        <v>0</v>
      </c>
      <c r="J15" s="12">
        <v>0.19</v>
      </c>
      <c r="K15" s="11">
        <f t="shared" si="1"/>
        <v>0</v>
      </c>
      <c r="L15" s="11">
        <f t="shared" si="2"/>
        <v>0</v>
      </c>
      <c r="M15" s="11">
        <f t="shared" si="3"/>
        <v>0</v>
      </c>
      <c r="N15" s="10"/>
      <c r="O15" s="10"/>
      <c r="P15" s="14"/>
      <c r="Q15" s="9" t="s">
        <v>21</v>
      </c>
      <c r="R15" s="14">
        <v>3</v>
      </c>
      <c r="S15" s="15" t="s">
        <v>59</v>
      </c>
      <c r="T15" s="51">
        <v>536523</v>
      </c>
      <c r="U15" s="12">
        <v>0.19</v>
      </c>
      <c r="V15" s="11">
        <f t="shared" si="4"/>
        <v>101939.37</v>
      </c>
      <c r="W15" s="11">
        <f t="shared" si="5"/>
        <v>638462.37</v>
      </c>
      <c r="X15" s="11">
        <f t="shared" si="6"/>
        <v>1915387.1099999999</v>
      </c>
      <c r="Y15" s="10" t="s">
        <v>63</v>
      </c>
      <c r="Z15" s="48" t="s">
        <v>62</v>
      </c>
      <c r="AA15" s="9" t="s">
        <v>66</v>
      </c>
      <c r="AB15" s="9" t="s">
        <v>21</v>
      </c>
      <c r="AC15" s="14">
        <v>3</v>
      </c>
      <c r="AD15" s="15" t="s">
        <v>34</v>
      </c>
      <c r="AE15" s="11">
        <v>370000</v>
      </c>
      <c r="AF15" s="12">
        <v>0.19</v>
      </c>
      <c r="AG15" s="11">
        <f t="shared" si="7"/>
        <v>70300</v>
      </c>
      <c r="AH15" s="11">
        <f t="shared" si="8"/>
        <v>440300</v>
      </c>
      <c r="AI15" s="11">
        <f t="shared" si="9"/>
        <v>1320900</v>
      </c>
      <c r="AJ15" s="10" t="s">
        <v>67</v>
      </c>
      <c r="AK15" s="10" t="s">
        <v>68</v>
      </c>
      <c r="AL15" s="9" t="s">
        <v>69</v>
      </c>
      <c r="AM15" s="9" t="s">
        <v>21</v>
      </c>
      <c r="AN15" s="14">
        <v>3</v>
      </c>
      <c r="AO15" s="14" t="s">
        <v>34</v>
      </c>
      <c r="AP15" s="11">
        <v>419000</v>
      </c>
      <c r="AQ15" s="12">
        <v>0.19</v>
      </c>
      <c r="AR15" s="11">
        <f t="shared" si="10"/>
        <v>79610</v>
      </c>
      <c r="AS15" s="11">
        <f t="shared" si="11"/>
        <v>498610</v>
      </c>
      <c r="AT15" s="11">
        <f t="shared" si="12"/>
        <v>1495830</v>
      </c>
      <c r="AU15" s="10" t="s">
        <v>70</v>
      </c>
      <c r="AV15" s="10" t="s">
        <v>71</v>
      </c>
      <c r="AW15" s="60" cm="1">
        <f t="array" ref="AW15">MIN(_xlfn._xlws.FILTER(CHOOSE({1,2,3,4},M15,X15,AI15,AT15),CHOOSE({1,2,3,4},M15,X15,AI15,AT15)&gt;0))</f>
        <v>1320900</v>
      </c>
      <c r="AX15" s="60">
        <v>1499400</v>
      </c>
      <c r="AY15" s="61">
        <f t="shared" si="13"/>
        <v>178500</v>
      </c>
      <c r="AZ15" s="59" t="str">
        <f t="shared" si="0"/>
        <v xml:space="preserve">METALES Y CONCEPTOS </v>
      </c>
    </row>
    <row r="16" spans="1:52" s="18" customFormat="1" ht="14.25" customHeight="1" x14ac:dyDescent="0.25">
      <c r="A16" s="39" t="s">
        <v>35</v>
      </c>
      <c r="B16" s="39"/>
      <c r="C16" s="39"/>
      <c r="D16" s="62"/>
      <c r="E16" s="71"/>
      <c r="F16" s="72"/>
      <c r="G16" s="72"/>
      <c r="H16" s="72"/>
      <c r="I16" s="72"/>
      <c r="J16" s="72"/>
      <c r="K16" s="72"/>
      <c r="L16" s="73"/>
      <c r="M16" s="40">
        <f>SUM(M8:M15)</f>
        <v>17464916</v>
      </c>
      <c r="N16" s="17"/>
      <c r="O16" s="17"/>
      <c r="P16" s="67"/>
      <c r="Q16" s="68"/>
      <c r="R16" s="68"/>
      <c r="S16" s="68"/>
      <c r="T16" s="68"/>
      <c r="U16" s="68"/>
      <c r="V16" s="68"/>
      <c r="W16" s="69"/>
      <c r="X16" s="45">
        <f>SUM(X8:X15)</f>
        <v>29511445.460000001</v>
      </c>
      <c r="Y16" s="17"/>
      <c r="Z16" s="17"/>
      <c r="AA16" s="71"/>
      <c r="AB16" s="72"/>
      <c r="AC16" s="72"/>
      <c r="AD16" s="72"/>
      <c r="AE16" s="72"/>
      <c r="AF16" s="72"/>
      <c r="AG16" s="72"/>
      <c r="AH16" s="73"/>
      <c r="AI16" s="40">
        <f>SUM(AI8:AI15)</f>
        <v>20759550</v>
      </c>
      <c r="AJ16" s="17"/>
      <c r="AK16" s="17"/>
      <c r="AL16" s="75"/>
      <c r="AM16" s="76"/>
      <c r="AN16" s="76"/>
      <c r="AO16" s="76"/>
      <c r="AP16" s="76"/>
      <c r="AQ16" s="76"/>
      <c r="AR16" s="76"/>
      <c r="AS16" s="77"/>
      <c r="AT16" s="57">
        <f>SUM(AT8:AT15)</f>
        <v>17741710</v>
      </c>
      <c r="AU16" s="17"/>
      <c r="AV16" s="17"/>
      <c r="AW16" s="65">
        <f>SUM(AW8:AW15)</f>
        <v>18177488</v>
      </c>
      <c r="AX16" s="31"/>
      <c r="AY16" s="31"/>
      <c r="AZ16" s="31"/>
    </row>
    <row r="17" spans="1:52" s="18" customFormat="1" ht="14.25" customHeight="1" x14ac:dyDescent="0.25">
      <c r="A17" s="19"/>
      <c r="B17" s="19"/>
      <c r="C17" s="19"/>
      <c r="D17" s="19"/>
      <c r="E17" s="19"/>
      <c r="F17" s="19"/>
      <c r="G17" s="19"/>
      <c r="H17" s="19"/>
      <c r="I17" s="19"/>
      <c r="J17" s="19"/>
      <c r="K17" s="19"/>
      <c r="L17" s="19"/>
      <c r="M17" s="20"/>
      <c r="P17" s="19"/>
      <c r="Q17" s="19"/>
      <c r="R17" s="19"/>
      <c r="S17" s="19"/>
      <c r="T17" s="19"/>
      <c r="U17" s="19"/>
      <c r="V17" s="19"/>
      <c r="W17" s="19"/>
      <c r="X17" s="20"/>
      <c r="AA17" s="19"/>
      <c r="AB17" s="19"/>
      <c r="AC17" s="19"/>
      <c r="AD17" s="19"/>
      <c r="AE17" s="19"/>
      <c r="AF17" s="19"/>
      <c r="AG17" s="19"/>
      <c r="AH17" s="19"/>
      <c r="AI17" s="20"/>
      <c r="AL17" s="19"/>
      <c r="AM17" s="19"/>
      <c r="AN17" s="19"/>
      <c r="AO17" s="19"/>
      <c r="AP17" s="19"/>
      <c r="AQ17" s="19"/>
      <c r="AR17" s="19"/>
      <c r="AS17" s="19"/>
      <c r="AT17" s="20"/>
      <c r="AW17" s="31"/>
      <c r="AX17" s="31"/>
      <c r="AY17" s="31"/>
      <c r="AZ17" s="31"/>
    </row>
    <row r="18" spans="1:52" x14ac:dyDescent="0.2">
      <c r="A18" s="78"/>
      <c r="B18" s="78"/>
      <c r="C18" s="78"/>
      <c r="D18" s="78"/>
      <c r="E18" s="78"/>
      <c r="F18" s="78"/>
      <c r="G18" s="78"/>
      <c r="H18" s="78"/>
      <c r="I18" s="78"/>
      <c r="J18" s="78"/>
      <c r="K18" s="78"/>
      <c r="L18" s="78"/>
      <c r="M18" s="78"/>
      <c r="P18" s="1"/>
      <c r="AA18" s="1"/>
      <c r="AL18" s="1"/>
    </row>
    <row r="19" spans="1:52" ht="48" customHeight="1" x14ac:dyDescent="0.2">
      <c r="A19" s="79" t="s">
        <v>36</v>
      </c>
      <c r="B19" s="79"/>
      <c r="C19" s="79"/>
      <c r="D19" s="79"/>
      <c r="E19" s="79"/>
      <c r="F19" s="79"/>
      <c r="G19" s="79"/>
      <c r="H19" s="79"/>
      <c r="I19" s="79"/>
      <c r="J19" s="79"/>
      <c r="K19" s="79"/>
      <c r="L19" s="79"/>
      <c r="M19" s="79"/>
      <c r="P19" s="1"/>
      <c r="AA19" s="1"/>
      <c r="AL19" s="1"/>
    </row>
    <row r="20" spans="1:52" x14ac:dyDescent="0.2">
      <c r="A20" s="21"/>
      <c r="B20" s="22"/>
      <c r="C20" s="21"/>
      <c r="D20" s="33"/>
      <c r="E20" s="21"/>
      <c r="F20" s="21"/>
      <c r="G20" s="21"/>
      <c r="H20" s="21"/>
      <c r="I20" s="21"/>
      <c r="J20" s="21"/>
      <c r="K20" s="21"/>
      <c r="L20" s="21"/>
      <c r="M20" s="21"/>
      <c r="P20" s="21"/>
      <c r="Q20" s="21"/>
      <c r="R20" s="21"/>
      <c r="S20" s="21"/>
      <c r="T20" s="21"/>
      <c r="U20" s="21"/>
      <c r="V20" s="21"/>
      <c r="W20" s="21"/>
      <c r="X20" s="21"/>
      <c r="AA20" s="21"/>
      <c r="AB20" s="21"/>
      <c r="AC20" s="21"/>
      <c r="AD20" s="21"/>
      <c r="AE20" s="21"/>
      <c r="AF20" s="21"/>
      <c r="AG20" s="21"/>
      <c r="AH20" s="21"/>
      <c r="AI20" s="21"/>
      <c r="AL20" s="21"/>
      <c r="AM20" s="21"/>
      <c r="AN20" s="21"/>
      <c r="AO20" s="21"/>
      <c r="AP20" s="21"/>
      <c r="AQ20" s="21"/>
      <c r="AR20" s="21"/>
      <c r="AS20" s="21"/>
      <c r="AT20" s="21"/>
    </row>
    <row r="21" spans="1:52" x14ac:dyDescent="0.2">
      <c r="A21" s="21"/>
      <c r="B21" s="22"/>
      <c r="C21" s="21"/>
      <c r="D21" s="33"/>
      <c r="E21" s="21"/>
      <c r="F21" s="21"/>
      <c r="G21" s="21"/>
      <c r="H21" s="21"/>
      <c r="I21" s="21"/>
      <c r="J21" s="21"/>
      <c r="P21" s="21"/>
      <c r="Q21" s="21"/>
      <c r="R21" s="21"/>
      <c r="S21" s="21"/>
      <c r="T21" s="21"/>
      <c r="U21" s="21"/>
      <c r="AA21" s="21"/>
      <c r="AB21" s="21"/>
      <c r="AC21" s="21"/>
      <c r="AD21" s="21"/>
      <c r="AE21" s="21"/>
      <c r="AF21" s="21"/>
      <c r="AL21" s="21"/>
      <c r="AM21" s="21"/>
      <c r="AN21" s="21"/>
      <c r="AO21" s="21"/>
      <c r="AP21" s="21"/>
      <c r="AQ21" s="21"/>
    </row>
    <row r="24" spans="1:52" ht="23.1" customHeight="1" x14ac:dyDescent="0.2">
      <c r="B24" s="23" t="s">
        <v>37</v>
      </c>
      <c r="C24" s="24"/>
      <c r="D24" s="63"/>
      <c r="E24" s="25"/>
      <c r="P24" s="25"/>
      <c r="AA24" s="25"/>
      <c r="AL24" s="25"/>
    </row>
    <row r="25" spans="1:52" ht="36" customHeight="1" x14ac:dyDescent="0.2">
      <c r="B25" s="23" t="s">
        <v>38</v>
      </c>
      <c r="C25" s="26"/>
      <c r="D25" s="63"/>
      <c r="E25" s="25"/>
      <c r="P25" s="25"/>
      <c r="AA25" s="25"/>
      <c r="AL25" s="25"/>
    </row>
    <row r="26" spans="1:52" ht="49.5" customHeight="1" x14ac:dyDescent="0.2">
      <c r="B26" s="23" t="s">
        <v>39</v>
      </c>
      <c r="C26" s="26"/>
      <c r="D26" s="63"/>
      <c r="E26" s="25"/>
      <c r="P26" s="25"/>
      <c r="AA26" s="25"/>
      <c r="AL26" s="25"/>
    </row>
    <row r="27" spans="1:52" x14ac:dyDescent="0.2">
      <c r="B27" s="27" t="s">
        <v>40</v>
      </c>
      <c r="C27" s="28"/>
      <c r="D27" s="64"/>
      <c r="E27" s="29"/>
      <c r="P27" s="29"/>
      <c r="AA27" s="29"/>
      <c r="AL27" s="29"/>
    </row>
    <row r="28" spans="1:52" x14ac:dyDescent="0.2">
      <c r="B28" s="4"/>
      <c r="C28" s="5"/>
      <c r="D28" s="5"/>
      <c r="E28" s="5"/>
      <c r="P28" s="5"/>
      <c r="AA28" s="5"/>
      <c r="AL28" s="5"/>
    </row>
    <row r="36" spans="1:48" s="31" customFormat="1" x14ac:dyDescent="0.2">
      <c r="A36" s="30">
        <v>0</v>
      </c>
      <c r="C36" s="32"/>
      <c r="D36" s="32"/>
      <c r="E36" s="32"/>
      <c r="F36" s="1"/>
      <c r="G36" s="1"/>
      <c r="H36" s="1"/>
      <c r="I36" s="1"/>
      <c r="J36" s="1"/>
      <c r="K36" s="1"/>
      <c r="L36" s="1"/>
      <c r="M36" s="1"/>
      <c r="N36" s="1"/>
      <c r="O36" s="1"/>
      <c r="P36" s="32"/>
      <c r="Q36" s="1"/>
      <c r="R36" s="1"/>
      <c r="S36" s="1"/>
      <c r="T36" s="1"/>
      <c r="U36" s="1"/>
      <c r="V36" s="1"/>
      <c r="W36" s="1"/>
      <c r="X36" s="1"/>
      <c r="Y36" s="1"/>
      <c r="Z36" s="1"/>
      <c r="AA36" s="32"/>
      <c r="AB36" s="1"/>
      <c r="AC36" s="1"/>
      <c r="AD36" s="1"/>
      <c r="AE36" s="1"/>
      <c r="AF36" s="1"/>
      <c r="AG36" s="1"/>
      <c r="AH36" s="1"/>
      <c r="AI36" s="1"/>
      <c r="AJ36" s="1"/>
      <c r="AK36" s="1"/>
      <c r="AL36" s="32"/>
      <c r="AM36" s="1"/>
      <c r="AN36" s="1"/>
      <c r="AO36" s="1"/>
      <c r="AP36" s="1"/>
      <c r="AQ36" s="1"/>
      <c r="AR36" s="1"/>
      <c r="AS36" s="1"/>
      <c r="AT36" s="1"/>
      <c r="AU36" s="1"/>
      <c r="AV36" s="1"/>
    </row>
    <row r="37" spans="1:48" s="31" customFormat="1" x14ac:dyDescent="0.2">
      <c r="A37" s="30">
        <v>0.05</v>
      </c>
      <c r="C37" s="32"/>
      <c r="D37" s="32"/>
      <c r="E37" s="32"/>
      <c r="F37" s="1"/>
      <c r="G37" s="1"/>
      <c r="H37" s="1"/>
      <c r="I37" s="1"/>
      <c r="J37" s="1"/>
      <c r="K37" s="1"/>
      <c r="L37" s="1"/>
      <c r="M37" s="1"/>
      <c r="N37" s="1"/>
      <c r="O37" s="1"/>
      <c r="P37" s="32"/>
      <c r="Q37" s="1"/>
      <c r="R37" s="1"/>
      <c r="S37" s="1"/>
      <c r="T37" s="1"/>
      <c r="U37" s="1"/>
      <c r="V37" s="1"/>
      <c r="W37" s="1"/>
      <c r="X37" s="1"/>
      <c r="Y37" s="1"/>
      <c r="Z37" s="1"/>
      <c r="AA37" s="32"/>
      <c r="AB37" s="1"/>
      <c r="AC37" s="1"/>
      <c r="AD37" s="1"/>
      <c r="AE37" s="1"/>
      <c r="AF37" s="1"/>
      <c r="AG37" s="1"/>
      <c r="AH37" s="1"/>
      <c r="AI37" s="1"/>
      <c r="AJ37" s="1"/>
      <c r="AK37" s="1"/>
      <c r="AL37" s="32"/>
      <c r="AM37" s="1"/>
      <c r="AN37" s="1"/>
      <c r="AO37" s="1"/>
      <c r="AP37" s="1"/>
      <c r="AQ37" s="1"/>
      <c r="AR37" s="1"/>
      <c r="AS37" s="1"/>
      <c r="AT37" s="1"/>
      <c r="AU37" s="1"/>
      <c r="AV37" s="1"/>
    </row>
    <row r="38" spans="1:48" s="31" customFormat="1" x14ac:dyDescent="0.2">
      <c r="A38" s="30">
        <v>0.1</v>
      </c>
      <c r="C38" s="32"/>
      <c r="D38" s="32"/>
      <c r="E38" s="32"/>
      <c r="F38" s="1"/>
      <c r="G38" s="1"/>
      <c r="H38" s="1"/>
      <c r="I38" s="1"/>
      <c r="J38" s="1"/>
      <c r="K38" s="1"/>
      <c r="L38" s="1"/>
      <c r="M38" s="1"/>
      <c r="N38" s="1"/>
      <c r="O38" s="1"/>
      <c r="P38" s="32"/>
      <c r="Q38" s="1"/>
      <c r="R38" s="1"/>
      <c r="S38" s="1"/>
      <c r="T38" s="1"/>
      <c r="U38" s="1"/>
      <c r="V38" s="1"/>
      <c r="W38" s="1"/>
      <c r="X38" s="1"/>
      <c r="Y38" s="1"/>
      <c r="Z38" s="1"/>
      <c r="AA38" s="32"/>
      <c r="AB38" s="1"/>
      <c r="AC38" s="1"/>
      <c r="AD38" s="1"/>
      <c r="AE38" s="1"/>
      <c r="AF38" s="1"/>
      <c r="AG38" s="1"/>
      <c r="AH38" s="1"/>
      <c r="AI38" s="1"/>
      <c r="AJ38" s="1"/>
      <c r="AK38" s="1"/>
      <c r="AL38" s="32"/>
      <c r="AM38" s="1"/>
      <c r="AN38" s="1"/>
      <c r="AO38" s="1"/>
      <c r="AP38" s="1"/>
      <c r="AQ38" s="1"/>
      <c r="AR38" s="1"/>
      <c r="AS38" s="1"/>
      <c r="AT38" s="1"/>
      <c r="AU38" s="1"/>
      <c r="AV38" s="1"/>
    </row>
    <row r="39" spans="1:48" s="31" customFormat="1" x14ac:dyDescent="0.2">
      <c r="A39" s="30">
        <v>0.19</v>
      </c>
      <c r="C39" s="32"/>
      <c r="D39" s="32"/>
      <c r="E39" s="32"/>
      <c r="F39" s="1"/>
      <c r="G39" s="1"/>
      <c r="H39" s="1"/>
      <c r="I39" s="1"/>
      <c r="J39" s="1"/>
      <c r="K39" s="1"/>
      <c r="L39" s="1"/>
      <c r="M39" s="1"/>
      <c r="N39" s="1"/>
      <c r="O39" s="1"/>
      <c r="P39" s="32"/>
      <c r="Q39" s="1"/>
      <c r="R39" s="1"/>
      <c r="S39" s="1"/>
      <c r="T39" s="1"/>
      <c r="U39" s="1"/>
      <c r="V39" s="1"/>
      <c r="W39" s="1"/>
      <c r="X39" s="1"/>
      <c r="Y39" s="1"/>
      <c r="Z39" s="1"/>
      <c r="AA39" s="32"/>
      <c r="AB39" s="1"/>
      <c r="AC39" s="1"/>
      <c r="AD39" s="1"/>
      <c r="AE39" s="1"/>
      <c r="AF39" s="1"/>
      <c r="AG39" s="1"/>
      <c r="AH39" s="1"/>
      <c r="AI39" s="1"/>
      <c r="AJ39" s="1"/>
      <c r="AK39" s="1"/>
      <c r="AL39" s="32"/>
      <c r="AM39" s="1"/>
      <c r="AN39" s="1"/>
      <c r="AO39" s="1"/>
      <c r="AP39" s="1"/>
      <c r="AQ39" s="1"/>
      <c r="AR39" s="1"/>
      <c r="AS39" s="1"/>
      <c r="AT39" s="1"/>
      <c r="AU39" s="1"/>
      <c r="AV39" s="1"/>
    </row>
  </sheetData>
  <autoFilter ref="A1:AZ16" xr:uid="{6CCB71BD-DCDD-48EC-819A-E5DF7A09D105}">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autoFilter>
  <mergeCells count="15">
    <mergeCell ref="A18:M18"/>
    <mergeCell ref="A19:M19"/>
    <mergeCell ref="A1:O1"/>
    <mergeCell ref="A2:O2"/>
    <mergeCell ref="A3:O3"/>
    <mergeCell ref="A4:O4"/>
    <mergeCell ref="A5:B5"/>
    <mergeCell ref="E6:O6"/>
    <mergeCell ref="E16:L16"/>
    <mergeCell ref="P6:Z6"/>
    <mergeCell ref="P16:W16"/>
    <mergeCell ref="AA6:AK6"/>
    <mergeCell ref="AA16:AH16"/>
    <mergeCell ref="AL6:AV6"/>
    <mergeCell ref="AL16:AS16"/>
  </mergeCells>
  <pageMargins left="0.7" right="0.7" top="0.75" bottom="0.75" header="0.3" footer="0.3"/>
  <pageSetup orientation="portrait" r:id="rId1"/>
  <ignoredErrors>
    <ignoredError sqref="K8:M15 V9:Y15 AG8:AI15 AR9:AT15"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9 ARCHIVADORES LOCKERS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Xiomara  Bedoya Giraldo</dc:creator>
  <cp:lastModifiedBy>Xiomara  Bedoya Giraldo</cp:lastModifiedBy>
  <dcterms:created xsi:type="dcterms:W3CDTF">2026-06-09T19:08:47Z</dcterms:created>
  <dcterms:modified xsi:type="dcterms:W3CDTF">2026-07-14T20:37:51Z</dcterms:modified>
</cp:coreProperties>
</file>