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.P BS 21 DE 2026 - COMPRA DE LICENCIAS UNIVIRTUAL\"/>
    </mc:Choice>
  </mc:AlternateContent>
  <xr:revisionPtr revIDLastSave="0" documentId="13_ncr:1_{48CE3E51-EC93-43A8-9F74-347C440A8C09}" xr6:coauthVersionLast="47" xr6:coauthVersionMax="47" xr10:uidLastSave="{00000000-0000-0000-0000-000000000000}"/>
  <bookViews>
    <workbookView xWindow="2730" yWindow="690" windowWidth="54900" windowHeight="10770" xr2:uid="{77EF14B8-01B9-42E0-9C6A-748AE14A6AAF}"/>
  </bookViews>
  <sheets>
    <sheet name="CUADRO COMPARA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0" i="1" l="1"/>
  <c r="AF11" i="1"/>
  <c r="AF12" i="1"/>
  <c r="AF13" i="1"/>
  <c r="AF9" i="1"/>
  <c r="AD12" i="1"/>
  <c r="AD11" i="1"/>
  <c r="AD10" i="1"/>
  <c r="AD13" i="1"/>
  <c r="AC10" i="1"/>
  <c r="AB10" i="1"/>
  <c r="AD9" i="1"/>
  <c r="AC11" i="1"/>
  <c r="AC12" i="1"/>
  <c r="AC13" i="1"/>
  <c r="AC9" i="1"/>
  <c r="AB11" i="1"/>
  <c r="AB12" i="1"/>
  <c r="AB13" i="1"/>
  <c r="AB9" i="1"/>
  <c r="Z10" i="1" l="1"/>
  <c r="Z11" i="1"/>
  <c r="Z12" i="1"/>
  <c r="Z13" i="1"/>
  <c r="Z9" i="1"/>
  <c r="Y9" i="1"/>
  <c r="S14" i="1" l="1"/>
  <c r="R10" i="1"/>
  <c r="S10" i="1"/>
  <c r="R11" i="1"/>
  <c r="S11" i="1"/>
  <c r="R12" i="1"/>
  <c r="S12" i="1"/>
  <c r="R13" i="1"/>
  <c r="S13" i="1"/>
  <c r="S9" i="1"/>
  <c r="R9" i="1"/>
  <c r="Q9" i="1"/>
  <c r="L14" i="1" l="1"/>
  <c r="X9" i="1"/>
  <c r="Q10" i="1"/>
  <c r="X10" i="1"/>
  <c r="Y10" i="1" s="1"/>
  <c r="Q11" i="1"/>
  <c r="X11" i="1"/>
  <c r="Y11" i="1" s="1"/>
  <c r="Q12" i="1"/>
  <c r="X12" i="1"/>
  <c r="Y12" i="1"/>
  <c r="Q13" i="1"/>
  <c r="X13" i="1"/>
  <c r="Y13" i="1" s="1"/>
  <c r="J9" i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K9" i="1"/>
  <c r="L9" i="1" s="1"/>
  <c r="Z14" i="1" l="1"/>
</calcChain>
</file>

<file path=xl/sharedStrings.xml><?xml version="1.0" encoding="utf-8"?>
<sst xmlns="http://schemas.openxmlformats.org/spreadsheetml/2006/main" count="91" uniqueCount="51">
  <si>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</si>
  <si>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</si>
  <si>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</si>
  <si>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</si>
  <si>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</si>
  <si>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</si>
  <si>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</si>
  <si>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</si>
  <si>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</si>
  <si>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</si>
  <si>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</si>
  <si>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</si>
  <si>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</si>
  <si>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</si>
  <si>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</si>
  <si>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 xml:space="preserve">ITEM </t>
  </si>
  <si>
    <t>INVITACIÓN  PÚBLICA BS 21  DE 2026</t>
  </si>
  <si>
    <t>“COMPRA DE LICENCIAS PARA UNIVIRTUAL"</t>
  </si>
  <si>
    <t>Freepik Plan Premium +</t>
  </si>
  <si>
    <t xml:space="preserve">Freepik </t>
  </si>
  <si>
    <t>Genially Plan Master</t>
  </si>
  <si>
    <t>Genially</t>
  </si>
  <si>
    <t>Elevenlabs Plan Creator</t>
  </si>
  <si>
    <t>Eleven Labs Inc</t>
  </si>
  <si>
    <t>Chat Openai - Business</t>
  </si>
  <si>
    <t>OpenAI</t>
  </si>
  <si>
    <t>Chat Openai</t>
  </si>
  <si>
    <t xml:space="preserve">Freepik Plan Premium + Suscripción 1 año para un usuario / Usuario:pedagogiaunivirtual@utp.edu.co / Esta licencia debe realizarle para el usuario en mención porque se requiere la información ya creada con anterioridad </t>
  </si>
  <si>
    <t>Genially Plan Master suscripción 1 año para 3 usuarios / Usuario principal: contactounivirtual@utp.edu.co / Esta compra debe realizarse sobre la cuenta ya existente del usuario, debido a que en ella se encuentra almacenada información relevante previamente creada.</t>
  </si>
  <si>
    <t>ElevenLabs Plan Creator - Suscripción 1 año por usuario / Usuario: pedagogiaunivirtual@utp.edu.co / Esta compra debe realizarse sobre la cuenta ya existente del usuario, debido a que en ella se encuentra almacenada información relevante previamente creada.</t>
  </si>
  <si>
    <t>Chat OpenAI - Business / Suscripción 1 año para 3 usuarios /Usuario principal: coordinacionunivirtual@utp.edu.co / Esta compra debe realizarse sobre la cuenta ya existente del usuario, debido a que en ella se encuentra almacenada información relevante previamente creada.</t>
  </si>
  <si>
    <t>Chat OpenAI  ChatGPT Plan Pro / Suscripión 1 año / 1 usuario / Esta compra debe realizarse sobre la cuenta ya existente del usuario, debido a que en ella se encuentra almacenada información relevante previamente creada.</t>
  </si>
  <si>
    <t>CUADRO COMPARATIVO</t>
  </si>
  <si>
    <t>EMPRESAS</t>
  </si>
  <si>
    <t>GTI - ALBERTO ALVAREZ LOPEZ SAS</t>
  </si>
  <si>
    <t>3 a 5 días por activacion con el cliente</t>
  </si>
  <si>
    <t>ROYAL TECH GROUP SAS</t>
  </si>
  <si>
    <t>1 DIA</t>
  </si>
  <si>
    <t>TEK SOLUCIONES TECNOLOGICAS SAS</t>
  </si>
  <si>
    <t xml:space="preserve">Freepik Plan Premium + Suscripción 1 año para un usuario </t>
  </si>
  <si>
    <t xml:space="preserve">Genially Plan Master suscripción 1 año para 3 usuarios </t>
  </si>
  <si>
    <t>ElevenLabs Plan Creator - Suscripción 1 año por usuari</t>
  </si>
  <si>
    <t xml:space="preserve">Chat OpenAI - Business / Suscripción 1 año para 3 usuarios </t>
  </si>
  <si>
    <t>Chat OpenAI  ChatGPT Plan Pro / Suscripión 1 año / 1 usuario
20 Veces más uso que ChatGPT Plus</t>
  </si>
  <si>
    <t>8 días</t>
  </si>
  <si>
    <t>8 dias</t>
  </si>
  <si>
    <t xml:space="preserve">MINIMO VALOR UNITARIO IVA INCLUIDO </t>
  </si>
  <si>
    <t>VALOR TOTAL IVA INCLUIDO</t>
  </si>
  <si>
    <t>PROVEEDOR</t>
  </si>
  <si>
    <t>PRESUPUESTO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</si>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</sst>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/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9" fontId="7" fillId="0" borderId="3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 applyBorder="1"/>
    <xf numFmtId="42" fontId="8" fillId="0" borderId="1" xfId="1" applyFont="1" applyBorder="1" applyAlignment="1">
      <alignment vertical="center"/>
    </xf>
    <xf numFmtId="164" fontId="1" fillId="0" borderId="1" xfId="3" applyNumberFormat="1" applyFont="1" applyBorder="1" applyAlignment="1" applyProtection="1">
      <alignment vertical="center" wrapText="1"/>
      <protection locked="0"/>
    </xf>
    <xf numFmtId="164" fontId="1" fillId="0" borderId="3" xfId="3" applyNumberFormat="1" applyFont="1" applyBorder="1" applyAlignment="1" applyProtection="1">
      <alignment vertical="center" wrapText="1"/>
      <protection locked="0"/>
    </xf>
    <xf numFmtId="3" fontId="11" fillId="0" borderId="1" xfId="2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3" fontId="4" fillId="0" borderId="3" xfId="0" applyNumberFormat="1" applyFont="1" applyBorder="1" applyAlignment="1" applyProtection="1">
      <alignment vertical="center" wrapText="1"/>
      <protection locked="0"/>
    </xf>
    <xf numFmtId="3" fontId="12" fillId="0" borderId="1" xfId="2" applyNumberFormat="1" applyFont="1" applyBorder="1" applyAlignment="1">
      <alignment horizontal="center" vertical="center" wrapText="1"/>
    </xf>
    <xf numFmtId="42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">
    <cellStyle name="Excel Built-in Normal" xfId="2" xr:uid="{B70D863A-4B60-4014-A4D6-3B86AA83014F}"/>
    <cellStyle name="Moneda" xfId="3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AF26"/>
  <sheetViews>
    <sheetView tabSelected="1" zoomScale="82" zoomScaleNormal="82" workbookViewId="0">
      <selection activeCell="G16" sqref="G16:G17"/>
    </sheetView>
  </sheetViews>
  <sheetFormatPr baseColWidth="10" defaultRowHeight="15" x14ac:dyDescent="0.25"/>
  <cols>
    <col min="2" max="2" width="33.28515625" customWidth="1"/>
    <col min="3" max="3" width="54.28515625" bestFit="1" customWidth="1"/>
    <col min="7" max="7" width="38.28515625" customWidth="1"/>
    <col min="8" max="8" width="16.28515625" customWidth="1"/>
    <col min="11" max="11" width="12.28515625" bestFit="1" customWidth="1"/>
    <col min="12" max="12" width="16" customWidth="1"/>
    <col min="13" max="13" width="13.28515625" customWidth="1"/>
    <col min="14" max="14" width="41.140625" customWidth="1"/>
    <col min="18" max="18" width="12.28515625" bestFit="1" customWidth="1"/>
    <col min="19" max="19" width="15.85546875" bestFit="1" customWidth="1"/>
    <col min="21" max="21" width="27" customWidth="1"/>
    <col min="25" max="25" width="12.28515625" bestFit="1" customWidth="1"/>
    <col min="26" max="26" width="16.140625" bestFit="1" customWidth="1"/>
    <col min="28" max="28" width="17.42578125" customWidth="1"/>
    <col min="29" max="29" width="14.5703125" bestFit="1" customWidth="1"/>
    <col min="30" max="30" width="17.140625" bestFit="1" customWidth="1"/>
    <col min="31" max="31" width="16.140625" bestFit="1" customWidth="1"/>
    <col min="32" max="32" width="15" customWidth="1"/>
  </cols>
  <sheetData>
    <row r="1" spans="1:3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2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2" x14ac:dyDescent="0.25">
      <c r="A3" s="34" t="s">
        <v>17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32" x14ac:dyDescent="0.25">
      <c r="A4" s="34" t="s">
        <v>32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32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</row>
    <row r="6" spans="1:32" x14ac:dyDescent="0.25">
      <c r="A6" s="34"/>
      <c r="B6" s="34"/>
      <c r="C6" s="1"/>
      <c r="D6" s="1"/>
      <c r="E6" s="1"/>
      <c r="F6" s="1"/>
      <c r="G6" s="1"/>
      <c r="H6" s="1"/>
      <c r="I6" s="1"/>
      <c r="J6" s="1"/>
      <c r="K6" s="1"/>
      <c r="L6" s="1"/>
      <c r="M6" s="3"/>
    </row>
    <row r="7" spans="1:32" ht="31.5" customHeight="1" x14ac:dyDescent="0.25">
      <c r="A7" s="35" t="s">
        <v>33</v>
      </c>
      <c r="B7" s="35"/>
      <c r="C7" s="35"/>
      <c r="D7" s="35"/>
      <c r="E7" s="35"/>
      <c r="F7" s="35"/>
      <c r="G7" s="33" t="s">
        <v>34</v>
      </c>
      <c r="H7" s="33"/>
      <c r="I7" s="33"/>
      <c r="J7" s="33"/>
      <c r="K7" s="33"/>
      <c r="L7" s="33"/>
      <c r="M7" s="33"/>
      <c r="N7" s="33" t="s">
        <v>36</v>
      </c>
      <c r="O7" s="33"/>
      <c r="P7" s="33"/>
      <c r="Q7" s="33"/>
      <c r="R7" s="33"/>
      <c r="S7" s="33"/>
      <c r="T7" s="33"/>
      <c r="U7" s="33" t="s">
        <v>38</v>
      </c>
      <c r="V7" s="33"/>
      <c r="W7" s="33"/>
      <c r="X7" s="33"/>
      <c r="Y7" s="33"/>
      <c r="Z7" s="33"/>
      <c r="AA7" s="33"/>
    </row>
    <row r="8" spans="1:32" ht="66" customHeight="1" x14ac:dyDescent="0.25">
      <c r="A8" s="4" t="s">
        <v>15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6" t="s">
        <v>11</v>
      </c>
      <c r="M8" s="7" t="s">
        <v>12</v>
      </c>
      <c r="N8" s="5" t="s">
        <v>6</v>
      </c>
      <c r="O8" s="5" t="s">
        <v>7</v>
      </c>
      <c r="P8" s="5" t="s">
        <v>8</v>
      </c>
      <c r="Q8" s="5" t="s">
        <v>9</v>
      </c>
      <c r="R8" s="5" t="s">
        <v>10</v>
      </c>
      <c r="S8" s="6" t="s">
        <v>11</v>
      </c>
      <c r="T8" s="7" t="s">
        <v>12</v>
      </c>
      <c r="U8" s="5" t="s">
        <v>6</v>
      </c>
      <c r="V8" s="5" t="s">
        <v>7</v>
      </c>
      <c r="W8" s="5" t="s">
        <v>8</v>
      </c>
      <c r="X8" s="5" t="s">
        <v>9</v>
      </c>
      <c r="Y8" s="5" t="s">
        <v>10</v>
      </c>
      <c r="Z8" s="6" t="s">
        <v>11</v>
      </c>
      <c r="AA8" s="7" t="s">
        <v>12</v>
      </c>
      <c r="AB8" s="31" t="s">
        <v>46</v>
      </c>
      <c r="AC8" s="31" t="s">
        <v>47</v>
      </c>
      <c r="AD8" s="31" t="s">
        <v>48</v>
      </c>
      <c r="AE8" s="31" t="s">
        <v>49</v>
      </c>
      <c r="AF8" s="31" t="s">
        <v>50</v>
      </c>
    </row>
    <row r="9" spans="1:32" ht="92.25" customHeight="1" x14ac:dyDescent="0.25">
      <c r="A9" s="16">
        <v>1</v>
      </c>
      <c r="B9" s="15" t="s">
        <v>18</v>
      </c>
      <c r="C9" s="17" t="s">
        <v>27</v>
      </c>
      <c r="D9" s="15" t="s">
        <v>19</v>
      </c>
      <c r="E9" s="15" t="s">
        <v>13</v>
      </c>
      <c r="F9" s="15">
        <v>1</v>
      </c>
      <c r="G9" s="17" t="s">
        <v>27</v>
      </c>
      <c r="H9" s="26">
        <v>1485000</v>
      </c>
      <c r="I9" s="12">
        <v>0</v>
      </c>
      <c r="J9" s="13">
        <f>H9*I9</f>
        <v>0</v>
      </c>
      <c r="K9" s="13">
        <f>ROUND(H9+J9,0)</f>
        <v>1485000</v>
      </c>
      <c r="L9" s="14">
        <f>K9*F9</f>
        <v>1485000</v>
      </c>
      <c r="M9" s="28" t="s">
        <v>35</v>
      </c>
      <c r="N9" s="29" t="s">
        <v>27</v>
      </c>
      <c r="O9" s="29">
        <v>1320000</v>
      </c>
      <c r="P9" s="12">
        <v>0</v>
      </c>
      <c r="Q9" s="13">
        <f>O9*P9</f>
        <v>0</v>
      </c>
      <c r="R9" s="13">
        <f>ROUND(O9+Q9,0)</f>
        <v>1320000</v>
      </c>
      <c r="S9" s="14">
        <f>R9*F9</f>
        <v>1320000</v>
      </c>
      <c r="T9" s="28" t="s">
        <v>37</v>
      </c>
      <c r="U9" s="29" t="s">
        <v>39</v>
      </c>
      <c r="V9" s="29">
        <v>1464000</v>
      </c>
      <c r="W9" s="12">
        <v>0</v>
      </c>
      <c r="X9" s="13">
        <f t="shared" ref="X9:X13" si="0">V9*W9</f>
        <v>0</v>
      </c>
      <c r="Y9" s="13">
        <f>ROUND(V9+X9,0)</f>
        <v>1464000</v>
      </c>
      <c r="Z9" s="14">
        <f>Y9*F9</f>
        <v>1464000</v>
      </c>
      <c r="AA9" s="28" t="s">
        <v>44</v>
      </c>
      <c r="AB9" s="32">
        <f>MIN(K9,R9,Y9)</f>
        <v>1320000</v>
      </c>
      <c r="AC9" s="32">
        <f>+AB9*F9</f>
        <v>1320000</v>
      </c>
      <c r="AD9" s="38" t="str">
        <f>IF(AC9=L9,$G$7,IF(AB9=S9,$N$7,IF(AB9=Z9,U$7,"")))</f>
        <v>ROYAL TECH GROUP SAS</v>
      </c>
      <c r="AE9" s="32">
        <v>1500000</v>
      </c>
      <c r="AF9" s="32">
        <f>+AE9-AC9</f>
        <v>180000</v>
      </c>
    </row>
    <row r="10" spans="1:32" ht="105.75" customHeight="1" x14ac:dyDescent="0.25">
      <c r="A10" s="18">
        <v>2</v>
      </c>
      <c r="B10" s="19" t="s">
        <v>20</v>
      </c>
      <c r="C10" s="20" t="s">
        <v>28</v>
      </c>
      <c r="D10" s="19" t="s">
        <v>21</v>
      </c>
      <c r="E10" s="19" t="s">
        <v>13</v>
      </c>
      <c r="F10" s="19">
        <v>3</v>
      </c>
      <c r="G10" s="20" t="s">
        <v>28</v>
      </c>
      <c r="H10" s="27">
        <v>1060000</v>
      </c>
      <c r="I10" s="21">
        <v>0</v>
      </c>
      <c r="J10" s="13">
        <f t="shared" ref="J10:J13" si="1">H10*I10</f>
        <v>0</v>
      </c>
      <c r="K10" s="13">
        <f t="shared" ref="K10:K13" si="2">ROUND(H10+J10,0)</f>
        <v>1060000</v>
      </c>
      <c r="L10" s="14">
        <f t="shared" ref="L10:L13" si="3">K10*F10</f>
        <v>3180000</v>
      </c>
      <c r="M10" s="28" t="s">
        <v>35</v>
      </c>
      <c r="N10" s="30" t="s">
        <v>28</v>
      </c>
      <c r="O10" s="30">
        <v>906017</v>
      </c>
      <c r="P10" s="21">
        <v>0</v>
      </c>
      <c r="Q10" s="13">
        <f t="shared" ref="Q10:Q13" si="4">O10*P10</f>
        <v>0</v>
      </c>
      <c r="R10" s="13">
        <f t="shared" ref="R10:R13" si="5">ROUND(O10+Q10,0)</f>
        <v>906017</v>
      </c>
      <c r="S10" s="14">
        <f t="shared" ref="S10:S13" si="6">R10*F10</f>
        <v>2718051</v>
      </c>
      <c r="T10" s="28" t="s">
        <v>37</v>
      </c>
      <c r="U10" s="30" t="s">
        <v>40</v>
      </c>
      <c r="V10" s="30">
        <v>1037000</v>
      </c>
      <c r="W10" s="21">
        <v>0</v>
      </c>
      <c r="X10" s="13">
        <f t="shared" si="0"/>
        <v>0</v>
      </c>
      <c r="Y10" s="13">
        <f t="shared" ref="Y10:Y13" si="7">ROUND(V10+X10,0)</f>
        <v>1037000</v>
      </c>
      <c r="Z10" s="14">
        <f t="shared" ref="Z10:Z13" si="8">Y10*F10</f>
        <v>3111000</v>
      </c>
      <c r="AA10" s="28" t="s">
        <v>44</v>
      </c>
      <c r="AB10" s="32">
        <f>MIN(K10,R10,Y10)</f>
        <v>906017</v>
      </c>
      <c r="AC10" s="32">
        <f>+AB10*F10</f>
        <v>2718051</v>
      </c>
      <c r="AD10" s="38" t="str">
        <f>IF(AC10=L10,$G$7,IF(AC10=S10,$N$7,IF(AC10=Z10,$U$7,"")))</f>
        <v>ROYAL TECH GROUP SAS</v>
      </c>
      <c r="AE10" s="32">
        <v>3190910</v>
      </c>
      <c r="AF10" s="32">
        <f t="shared" ref="AF10:AF13" si="9">+AE10-AC10</f>
        <v>472859</v>
      </c>
    </row>
    <row r="11" spans="1:32" ht="98.25" customHeight="1" x14ac:dyDescent="0.25">
      <c r="A11" s="18">
        <v>3</v>
      </c>
      <c r="B11" s="19" t="s">
        <v>22</v>
      </c>
      <c r="C11" s="20" t="s">
        <v>29</v>
      </c>
      <c r="D11" s="19" t="s">
        <v>23</v>
      </c>
      <c r="E11" s="19" t="s">
        <v>13</v>
      </c>
      <c r="F11" s="19">
        <v>1</v>
      </c>
      <c r="G11" s="20" t="s">
        <v>29</v>
      </c>
      <c r="H11" s="27">
        <v>972500</v>
      </c>
      <c r="I11" s="21">
        <v>0</v>
      </c>
      <c r="J11" s="13">
        <f t="shared" si="1"/>
        <v>0</v>
      </c>
      <c r="K11" s="13">
        <f t="shared" si="2"/>
        <v>972500</v>
      </c>
      <c r="L11" s="14">
        <f t="shared" si="3"/>
        <v>972500</v>
      </c>
      <c r="M11" s="28" t="s">
        <v>35</v>
      </c>
      <c r="N11" s="30" t="s">
        <v>29</v>
      </c>
      <c r="O11" s="30">
        <v>830364.39720000001</v>
      </c>
      <c r="P11" s="21">
        <v>0</v>
      </c>
      <c r="Q11" s="13">
        <f t="shared" si="4"/>
        <v>0</v>
      </c>
      <c r="R11" s="13">
        <f t="shared" si="5"/>
        <v>830364</v>
      </c>
      <c r="S11" s="14">
        <f t="shared" si="6"/>
        <v>830364</v>
      </c>
      <c r="T11" s="28" t="s">
        <v>37</v>
      </c>
      <c r="U11" s="30" t="s">
        <v>41</v>
      </c>
      <c r="V11" s="30">
        <v>950000</v>
      </c>
      <c r="W11" s="21">
        <v>0</v>
      </c>
      <c r="X11" s="13">
        <f t="shared" si="0"/>
        <v>0</v>
      </c>
      <c r="Y11" s="13">
        <f t="shared" si="7"/>
        <v>950000</v>
      </c>
      <c r="Z11" s="14">
        <f t="shared" si="8"/>
        <v>950000</v>
      </c>
      <c r="AA11" s="28" t="s">
        <v>45</v>
      </c>
      <c r="AB11" s="32">
        <f t="shared" ref="AB10:AB13" si="10">MIN(K11,R11,Y11)</f>
        <v>830364</v>
      </c>
      <c r="AC11" s="32">
        <f t="shared" ref="AC10:AC13" si="11">+AB11*F11</f>
        <v>830364</v>
      </c>
      <c r="AD11" s="38" t="str">
        <f t="shared" ref="AD11:AD12" si="12">IF(AC11=L11,$G$7,IF(AC11=S11,$N$7,IF(AC11=Z11,$U$7,"")))</f>
        <v>ROYAL TECH GROUP SAS</v>
      </c>
      <c r="AE11" s="32">
        <v>975000</v>
      </c>
      <c r="AF11" s="32">
        <f t="shared" si="9"/>
        <v>144636</v>
      </c>
    </row>
    <row r="12" spans="1:32" ht="114.75" customHeight="1" x14ac:dyDescent="0.25">
      <c r="A12" s="18">
        <v>4</v>
      </c>
      <c r="B12" s="19" t="s">
        <v>24</v>
      </c>
      <c r="C12" s="20" t="s">
        <v>30</v>
      </c>
      <c r="D12" s="19" t="s">
        <v>25</v>
      </c>
      <c r="E12" s="19" t="s">
        <v>13</v>
      </c>
      <c r="F12" s="19">
        <v>3</v>
      </c>
      <c r="G12" s="20" t="s">
        <v>30</v>
      </c>
      <c r="H12" s="27">
        <v>1020000</v>
      </c>
      <c r="I12" s="21">
        <v>0</v>
      </c>
      <c r="J12" s="13">
        <f t="shared" si="1"/>
        <v>0</v>
      </c>
      <c r="K12" s="13">
        <f t="shared" si="2"/>
        <v>1020000</v>
      </c>
      <c r="L12" s="14">
        <f t="shared" si="3"/>
        <v>3060000</v>
      </c>
      <c r="M12" s="28" t="s">
        <v>35</v>
      </c>
      <c r="N12" s="30" t="s">
        <v>30</v>
      </c>
      <c r="O12" s="30">
        <v>2718050.4</v>
      </c>
      <c r="P12" s="21">
        <v>0</v>
      </c>
      <c r="Q12" s="13">
        <f t="shared" si="4"/>
        <v>0</v>
      </c>
      <c r="R12" s="13">
        <f t="shared" si="5"/>
        <v>2718050</v>
      </c>
      <c r="S12" s="14">
        <f t="shared" si="6"/>
        <v>8154150</v>
      </c>
      <c r="T12" s="28" t="s">
        <v>37</v>
      </c>
      <c r="U12" s="30" t="s">
        <v>42</v>
      </c>
      <c r="V12" s="30">
        <v>995000</v>
      </c>
      <c r="W12" s="21">
        <v>0</v>
      </c>
      <c r="X12" s="13">
        <f t="shared" si="0"/>
        <v>0</v>
      </c>
      <c r="Y12" s="13">
        <f t="shared" si="7"/>
        <v>995000</v>
      </c>
      <c r="Z12" s="14">
        <f t="shared" si="8"/>
        <v>2985000</v>
      </c>
      <c r="AA12" s="28" t="s">
        <v>44</v>
      </c>
      <c r="AB12" s="32">
        <f t="shared" si="10"/>
        <v>995000</v>
      </c>
      <c r="AC12" s="32">
        <f t="shared" si="11"/>
        <v>2985000</v>
      </c>
      <c r="AD12" s="38" t="str">
        <f>IF(AC12=L12,$G$7,IF(AC12=S12,$N$7,IF(AC12=Z12,$U$7,"")))</f>
        <v>TEK SOLUCIONES TECNOLOGICAS SAS</v>
      </c>
      <c r="AE12" s="32">
        <v>3096000</v>
      </c>
      <c r="AF12" s="32">
        <f t="shared" si="9"/>
        <v>111000</v>
      </c>
    </row>
    <row r="13" spans="1:32" ht="87" customHeight="1" x14ac:dyDescent="0.25">
      <c r="A13" s="18">
        <v>5</v>
      </c>
      <c r="B13" s="19" t="s">
        <v>26</v>
      </c>
      <c r="C13" s="20" t="s">
        <v>31</v>
      </c>
      <c r="D13" s="19" t="s">
        <v>25</v>
      </c>
      <c r="E13" s="19" t="s">
        <v>13</v>
      </c>
      <c r="F13" s="19">
        <v>1</v>
      </c>
      <c r="G13" s="20" t="s">
        <v>31</v>
      </c>
      <c r="H13" s="27">
        <v>10920000</v>
      </c>
      <c r="I13" s="21">
        <v>0</v>
      </c>
      <c r="J13" s="13">
        <f t="shared" si="1"/>
        <v>0</v>
      </c>
      <c r="K13" s="13">
        <f t="shared" si="2"/>
        <v>10920000</v>
      </c>
      <c r="L13" s="14">
        <f t="shared" si="3"/>
        <v>10920000</v>
      </c>
      <c r="M13" s="28" t="s">
        <v>35</v>
      </c>
      <c r="N13" s="29" t="s">
        <v>31</v>
      </c>
      <c r="O13" s="29">
        <v>13590252</v>
      </c>
      <c r="P13" s="12">
        <v>0</v>
      </c>
      <c r="Q13" s="13">
        <f t="shared" si="4"/>
        <v>0</v>
      </c>
      <c r="R13" s="13">
        <f t="shared" si="5"/>
        <v>13590252</v>
      </c>
      <c r="S13" s="14">
        <f t="shared" si="6"/>
        <v>13590252</v>
      </c>
      <c r="T13" s="28" t="s">
        <v>37</v>
      </c>
      <c r="U13" s="29" t="s">
        <v>43</v>
      </c>
      <c r="V13" s="29">
        <v>13480000</v>
      </c>
      <c r="W13" s="12">
        <v>0</v>
      </c>
      <c r="X13" s="13">
        <f t="shared" si="0"/>
        <v>0</v>
      </c>
      <c r="Y13" s="13">
        <f t="shared" si="7"/>
        <v>13480000</v>
      </c>
      <c r="Z13" s="14">
        <f t="shared" si="8"/>
        <v>13480000</v>
      </c>
      <c r="AA13" s="28" t="s">
        <v>44</v>
      </c>
      <c r="AB13" s="32">
        <f t="shared" si="10"/>
        <v>10920000</v>
      </c>
      <c r="AC13" s="32">
        <f t="shared" si="11"/>
        <v>10920000</v>
      </c>
      <c r="AD13" s="38" t="str">
        <f>IF(AC13=L13,$G$7,IF(AB13=S13,$N$7,IF(AB13=Z13,U$7,"")))</f>
        <v>GTI - ALBERTO ALVAREZ LOPEZ SAS</v>
      </c>
      <c r="AE13" s="32">
        <v>13636364</v>
      </c>
      <c r="AF13" s="32">
        <f t="shared" si="9"/>
        <v>2716364</v>
      </c>
    </row>
    <row r="14" spans="1:32" s="3" customFormat="1" ht="21" customHeight="1" x14ac:dyDescent="0.2">
      <c r="A14" s="36" t="s">
        <v>14</v>
      </c>
      <c r="B14" s="37"/>
      <c r="C14" s="37"/>
      <c r="D14" s="37"/>
      <c r="E14" s="37"/>
      <c r="F14" s="37"/>
      <c r="G14" s="22"/>
      <c r="H14" s="22"/>
      <c r="I14" s="22"/>
      <c r="J14" s="22"/>
      <c r="K14" s="22"/>
      <c r="L14" s="25">
        <f>SUM(L9:L13)</f>
        <v>19617500</v>
      </c>
      <c r="N14" s="22"/>
      <c r="O14" s="22"/>
      <c r="P14" s="22"/>
      <c r="Q14" s="22"/>
      <c r="R14" s="22"/>
      <c r="S14" s="25">
        <f>SUM(S9:S13)</f>
        <v>26612817</v>
      </c>
      <c r="U14" s="22"/>
      <c r="V14" s="22"/>
      <c r="W14" s="22"/>
      <c r="X14" s="22"/>
      <c r="Y14" s="22"/>
      <c r="Z14" s="25">
        <f t="shared" ref="Z14" si="13">SUM(Z9:Z13)</f>
        <v>21990000</v>
      </c>
    </row>
    <row r="15" spans="1:32" s="3" customFormat="1" ht="12.75" x14ac:dyDescent="0.2">
      <c r="B15" s="8"/>
      <c r="C15" s="9"/>
      <c r="F15" s="10"/>
      <c r="G15" s="23"/>
      <c r="H15" s="23"/>
      <c r="I15" s="23"/>
      <c r="J15" s="23"/>
      <c r="K15" s="23"/>
    </row>
    <row r="16" spans="1:32" s="3" customFormat="1" ht="12.75" x14ac:dyDescent="0.2">
      <c r="B16" s="8"/>
      <c r="C16" s="9"/>
      <c r="F16" s="10"/>
      <c r="G16" s="23"/>
      <c r="H16" s="23"/>
      <c r="I16" s="23"/>
      <c r="J16" s="23"/>
      <c r="K16" s="23"/>
    </row>
    <row r="17" spans="1:13" x14ac:dyDescent="0.25">
      <c r="A17" s="11"/>
      <c r="B17" s="11"/>
      <c r="C17" s="11"/>
      <c r="D17" s="11"/>
      <c r="E17" s="11"/>
      <c r="F17" s="11"/>
      <c r="G17" s="24"/>
      <c r="H17" s="24"/>
      <c r="I17" s="24"/>
      <c r="J17" s="24"/>
      <c r="K17" s="24"/>
      <c r="L17" s="11"/>
      <c r="M17" s="11"/>
    </row>
    <row r="18" spans="1:13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</sheetData>
  <sheetProtection formatColumns="0" formatRows="0"/>
  <mergeCells count="10">
    <mergeCell ref="A14:F14"/>
    <mergeCell ref="N7:T7"/>
    <mergeCell ref="U7:AA7"/>
    <mergeCell ref="A1:M1"/>
    <mergeCell ref="A2:M2"/>
    <mergeCell ref="A3:M3"/>
    <mergeCell ref="A4:M4"/>
    <mergeCell ref="A6:B6"/>
    <mergeCell ref="A7:F7"/>
    <mergeCell ref="G7:M7"/>
  </mergeCells>
  <pageMargins left="0.7" right="0.7" top="0.75" bottom="0.75" header="0.3" footer="0.3"/>
  <pageSetup paperSize="9" scale="44" fitToHeight="0" orientation="landscape" r:id="rId1"/>
  <ignoredErrors>
    <ignoredError sqref="J9:K9 J10:K13 Q9:R13 X9:Y13" unlockedFormula="1"/>
    <ignoredError sqref="A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Yined Marcela García Parrado</cp:lastModifiedBy>
  <cp:lastPrinted>2025-11-24T17:57:41Z</cp:lastPrinted>
  <dcterms:created xsi:type="dcterms:W3CDTF">2025-11-20T15:18:08Z</dcterms:created>
  <dcterms:modified xsi:type="dcterms:W3CDTF">2026-05-15T13:37:02Z</dcterms:modified>
</cp:coreProperties>
</file>