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uario UTP\Desktop\COMPRAS 2026\INVITACIONES PUBLICAS\INVITACION PUBLICA BS 19 DE 2026 - EQUIPOS DE COMPUTO\OBSERVACIONES EVALUACION PRELIMINAR BS 19\"/>
    </mc:Choice>
  </mc:AlternateContent>
  <xr:revisionPtr revIDLastSave="0" documentId="13_ncr:1_{529ED131-B370-456C-A8A2-C70029DC20FD}" xr6:coauthVersionLast="47" xr6:coauthVersionMax="47" xr10:uidLastSave="{00000000-0000-0000-0000-000000000000}"/>
  <bookViews>
    <workbookView xWindow="28680" yWindow="-120" windowWidth="29040" windowHeight="15720" xr2:uid="{00000000-000D-0000-FFFF-FFFF00000000}"/>
  </bookViews>
  <sheets>
    <sheet name="ANEXO 1" sheetId="1" r:id="rId1"/>
  </sheets>
  <definedNames>
    <definedName name="_xlnm._FilterDatabase" localSheetId="0" hidden="1">'ANEXO 1'!$CA$9:$CE$9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N11" i="1" l="1"/>
  <c r="BO11" i="1" s="1"/>
  <c r="BP11" i="1" s="1"/>
  <c r="BN12" i="1"/>
  <c r="BO12" i="1" s="1"/>
  <c r="BP12" i="1" s="1"/>
  <c r="BN13" i="1"/>
  <c r="BO13" i="1" s="1"/>
  <c r="BP13" i="1" s="1"/>
  <c r="BN14" i="1"/>
  <c r="BO14" i="1" s="1"/>
  <c r="BP14" i="1" s="1"/>
  <c r="BN15" i="1"/>
  <c r="BO15" i="1" s="1"/>
  <c r="BP15" i="1" s="1"/>
  <c r="BN16" i="1"/>
  <c r="BO16" i="1" s="1"/>
  <c r="BP16" i="1" s="1"/>
  <c r="BN19" i="1"/>
  <c r="BO19" i="1"/>
  <c r="BP19" i="1" s="1"/>
  <c r="BN20" i="1"/>
  <c r="BO20" i="1" s="1"/>
  <c r="BP20" i="1" s="1"/>
  <c r="BN21" i="1"/>
  <c r="BO21" i="1" s="1"/>
  <c r="BP21" i="1" s="1"/>
  <c r="BN26" i="1"/>
  <c r="BO26" i="1"/>
  <c r="BP26" i="1" s="1"/>
  <c r="BN27" i="1"/>
  <c r="BO27" i="1"/>
  <c r="BP27" i="1" s="1"/>
  <c r="BN29" i="1"/>
  <c r="BO29" i="1"/>
  <c r="BP29" i="1" s="1"/>
  <c r="BN30" i="1"/>
  <c r="BO30" i="1"/>
  <c r="BP30" i="1" s="1"/>
  <c r="BN31" i="1"/>
  <c r="BO31" i="1" s="1"/>
  <c r="BP31" i="1" s="1"/>
  <c r="BN32" i="1"/>
  <c r="BO32" i="1" s="1"/>
  <c r="BP32" i="1" s="1"/>
  <c r="BN33" i="1"/>
  <c r="BO33" i="1"/>
  <c r="BP33" i="1" s="1"/>
  <c r="BN34" i="1"/>
  <c r="BO34" i="1" s="1"/>
  <c r="BP34" i="1" s="1"/>
  <c r="BN35" i="1"/>
  <c r="BO35" i="1" s="1"/>
  <c r="BP35" i="1" s="1"/>
  <c r="BN37" i="1"/>
  <c r="BO37" i="1" s="1"/>
  <c r="BP37" i="1" s="1"/>
  <c r="BN38" i="1"/>
  <c r="BO38" i="1" s="1"/>
  <c r="BP38" i="1" s="1"/>
  <c r="BN40" i="1"/>
  <c r="BO40" i="1" s="1"/>
  <c r="BP40" i="1" s="1"/>
  <c r="BN42" i="1"/>
  <c r="BO42" i="1"/>
  <c r="BP42" i="1" s="1"/>
  <c r="BN44" i="1"/>
  <c r="BO44" i="1" s="1"/>
  <c r="BP44" i="1" s="1"/>
  <c r="BN46" i="1"/>
  <c r="BO46" i="1" s="1"/>
  <c r="BP46" i="1" s="1"/>
  <c r="BN47" i="1"/>
  <c r="BO47" i="1" s="1"/>
  <c r="BP47" i="1" s="1"/>
  <c r="BN48" i="1"/>
  <c r="BO48" i="1" s="1"/>
  <c r="BP48" i="1" s="1"/>
  <c r="BN51" i="1"/>
  <c r="BO51" i="1" s="1"/>
  <c r="BP51" i="1" s="1"/>
  <c r="BN52" i="1"/>
  <c r="BO52" i="1" s="1"/>
  <c r="BP52" i="1" s="1"/>
  <c r="BN53" i="1"/>
  <c r="BO53" i="1" s="1"/>
  <c r="BP53" i="1" s="1"/>
  <c r="BN54" i="1"/>
  <c r="BO54" i="1" s="1"/>
  <c r="BP54" i="1" s="1"/>
  <c r="BN55" i="1"/>
  <c r="BO55" i="1" s="1"/>
  <c r="BP55" i="1" s="1"/>
  <c r="CD57" i="1" l="1"/>
  <c r="Z10" i="1" l="1"/>
  <c r="AA10" i="1" s="1"/>
  <c r="R10" i="1" l="1"/>
  <c r="S10" i="1" s="1"/>
  <c r="T10" i="1" l="1"/>
  <c r="AB10" i="1"/>
  <c r="AP10" i="1"/>
  <c r="AQ10" i="1" s="1"/>
  <c r="AR10" i="1" s="1"/>
  <c r="BN10" i="1"/>
  <c r="BO10" i="1" s="1"/>
  <c r="BP10" i="1" s="1"/>
  <c r="BP57" i="1" s="1"/>
  <c r="BV10" i="1"/>
  <c r="BW10" i="1" s="1"/>
  <c r="BX10" i="1" s="1"/>
  <c r="R11" i="1"/>
  <c r="S11" i="1" s="1"/>
  <c r="AP11" i="1"/>
  <c r="AQ11" i="1" s="1"/>
  <c r="AR11" i="1" s="1"/>
  <c r="BV11" i="1"/>
  <c r="BW11" i="1" s="1"/>
  <c r="BX11" i="1" s="1"/>
  <c r="R12" i="1"/>
  <c r="S12" i="1" s="1"/>
  <c r="Z12" i="1"/>
  <c r="AA12" i="1" s="1"/>
  <c r="AB12" i="1" s="1"/>
  <c r="AH12" i="1"/>
  <c r="AI12" i="1" s="1"/>
  <c r="AJ12" i="1" s="1"/>
  <c r="AP12" i="1"/>
  <c r="AQ12" i="1" s="1"/>
  <c r="AR12" i="1" s="1"/>
  <c r="BV12" i="1"/>
  <c r="BW12" i="1" s="1"/>
  <c r="BX12" i="1" s="1"/>
  <c r="R13" i="1"/>
  <c r="S13" i="1" s="1"/>
  <c r="AH13" i="1"/>
  <c r="AI13" i="1" s="1"/>
  <c r="AJ13" i="1" s="1"/>
  <c r="AP13" i="1"/>
  <c r="AQ13" i="1" s="1"/>
  <c r="AR13" i="1" s="1"/>
  <c r="AX13" i="1"/>
  <c r="AY13" i="1" s="1"/>
  <c r="AZ13" i="1" s="1"/>
  <c r="BV13" i="1"/>
  <c r="BW13" i="1" s="1"/>
  <c r="BX13" i="1" s="1"/>
  <c r="AP14" i="1"/>
  <c r="AQ14" i="1" s="1"/>
  <c r="R15" i="1"/>
  <c r="S15" i="1" s="1"/>
  <c r="AP15" i="1"/>
  <c r="AQ15" i="1" s="1"/>
  <c r="AR15" i="1" s="1"/>
  <c r="BV15" i="1"/>
  <c r="BW15" i="1" s="1"/>
  <c r="BX15" i="1" s="1"/>
  <c r="R16" i="1"/>
  <c r="S16" i="1" s="1"/>
  <c r="T16" i="1" s="1"/>
  <c r="Z16" i="1"/>
  <c r="AA16" i="1" s="1"/>
  <c r="AB16" i="1" s="1"/>
  <c r="AP16" i="1"/>
  <c r="AQ16" i="1" s="1"/>
  <c r="AR16" i="1" s="1"/>
  <c r="BV16" i="1"/>
  <c r="BW16" i="1" s="1"/>
  <c r="BX16" i="1" s="1"/>
  <c r="R17" i="1"/>
  <c r="S17" i="1" s="1"/>
  <c r="R18" i="1"/>
  <c r="S18" i="1" s="1"/>
  <c r="R19" i="1"/>
  <c r="S19" i="1" s="1"/>
  <c r="T19" i="1" s="1"/>
  <c r="AP19" i="1"/>
  <c r="AQ19" i="1" s="1"/>
  <c r="AR19" i="1" s="1"/>
  <c r="R20" i="1"/>
  <c r="S20" i="1" s="1"/>
  <c r="T20" i="1" s="1"/>
  <c r="AP20" i="1"/>
  <c r="AQ20" i="1" s="1"/>
  <c r="AR20" i="1" s="1"/>
  <c r="R21" i="1"/>
  <c r="S21" i="1" s="1"/>
  <c r="AP21" i="1"/>
  <c r="AQ21" i="1" s="1"/>
  <c r="AR21" i="1" s="1"/>
  <c r="R22" i="1"/>
  <c r="S22" i="1" s="1"/>
  <c r="T22" i="1" s="1"/>
  <c r="AP22" i="1"/>
  <c r="AQ22" i="1" s="1"/>
  <c r="AR22" i="1" s="1"/>
  <c r="R23" i="1"/>
  <c r="S23" i="1" s="1"/>
  <c r="AP25" i="1"/>
  <c r="AQ25" i="1" s="1"/>
  <c r="AR25" i="1" s="1"/>
  <c r="R26" i="1"/>
  <c r="S26" i="1" s="1"/>
  <c r="Z26" i="1"/>
  <c r="AA26" i="1" s="1"/>
  <c r="AB26" i="1" s="1"/>
  <c r="AH26" i="1"/>
  <c r="AI26" i="1" s="1"/>
  <c r="AJ26" i="1" s="1"/>
  <c r="AP26" i="1"/>
  <c r="AQ26" i="1" s="1"/>
  <c r="AR26" i="1" s="1"/>
  <c r="BV26" i="1"/>
  <c r="BW26" i="1" s="1"/>
  <c r="BX26" i="1" s="1"/>
  <c r="R27" i="1"/>
  <c r="S27" i="1" s="1"/>
  <c r="T27" i="1" s="1"/>
  <c r="Z27" i="1"/>
  <c r="AA27" i="1" s="1"/>
  <c r="AB27" i="1" s="1"/>
  <c r="AH27" i="1"/>
  <c r="AI27" i="1" s="1"/>
  <c r="AJ27" i="1" s="1"/>
  <c r="AP27" i="1"/>
  <c r="AQ27" i="1" s="1"/>
  <c r="AR27" i="1" s="1"/>
  <c r="BV27" i="1"/>
  <c r="BW27" i="1" s="1"/>
  <c r="BX27" i="1" s="1"/>
  <c r="R28" i="1"/>
  <c r="S28" i="1" s="1"/>
  <c r="Z28" i="1"/>
  <c r="AA28" i="1" s="1"/>
  <c r="AB28" i="1" s="1"/>
  <c r="AH28" i="1"/>
  <c r="AI28" i="1" s="1"/>
  <c r="AJ28" i="1" s="1"/>
  <c r="AX28" i="1"/>
  <c r="AY28" i="1" s="1"/>
  <c r="AZ28" i="1" s="1"/>
  <c r="R29" i="1"/>
  <c r="S29" i="1" s="1"/>
  <c r="T29" i="1" s="1"/>
  <c r="AH29" i="1"/>
  <c r="AI29" i="1" s="1"/>
  <c r="AJ29" i="1" s="1"/>
  <c r="R30" i="1"/>
  <c r="S30" i="1" s="1"/>
  <c r="T30" i="1" s="1"/>
  <c r="Z30" i="1"/>
  <c r="AA30" i="1" s="1"/>
  <c r="AB30" i="1" s="1"/>
  <c r="AH30" i="1"/>
  <c r="AI30" i="1" s="1"/>
  <c r="AJ30" i="1" s="1"/>
  <c r="AP30" i="1"/>
  <c r="AQ30" i="1" s="1"/>
  <c r="AR30" i="1" s="1"/>
  <c r="R32" i="1"/>
  <c r="S32" i="1" s="1"/>
  <c r="T32" i="1" s="1"/>
  <c r="Z32" i="1"/>
  <c r="AA32" i="1" s="1"/>
  <c r="AB32" i="1" s="1"/>
  <c r="AH32" i="1"/>
  <c r="AI32" i="1" s="1"/>
  <c r="AJ32" i="1" s="1"/>
  <c r="AP32" i="1"/>
  <c r="AQ32" i="1" s="1"/>
  <c r="AR32" i="1" s="1"/>
  <c r="BV32" i="1"/>
  <c r="BW32" i="1" s="1"/>
  <c r="BX32" i="1" s="1"/>
  <c r="R33" i="1"/>
  <c r="S33" i="1" s="1"/>
  <c r="T33" i="1" s="1"/>
  <c r="Z33" i="1"/>
  <c r="AA33" i="1" s="1"/>
  <c r="AB33" i="1" s="1"/>
  <c r="AP33" i="1"/>
  <c r="AQ33" i="1" s="1"/>
  <c r="AR33" i="1" s="1"/>
  <c r="BV33" i="1"/>
  <c r="BW33" i="1" s="1"/>
  <c r="BX33" i="1" s="1"/>
  <c r="R34" i="1"/>
  <c r="S34" i="1" s="1"/>
  <c r="AH34" i="1"/>
  <c r="AI34" i="1" s="1"/>
  <c r="AJ34" i="1" s="1"/>
  <c r="AX34" i="1"/>
  <c r="AY34" i="1" s="1"/>
  <c r="AZ34" i="1" s="1"/>
  <c r="BV34" i="1"/>
  <c r="BW34" i="1" s="1"/>
  <c r="BX34" i="1" s="1"/>
  <c r="R35" i="1"/>
  <c r="S35" i="1" s="1"/>
  <c r="T35" i="1" s="1"/>
  <c r="AH35" i="1"/>
  <c r="AI35" i="1" s="1"/>
  <c r="AJ35" i="1" s="1"/>
  <c r="AP35" i="1"/>
  <c r="AQ35" i="1" s="1"/>
  <c r="AR35" i="1" s="1"/>
  <c r="BV35" i="1"/>
  <c r="BW35" i="1" s="1"/>
  <c r="BX35" i="1" s="1"/>
  <c r="R36" i="1"/>
  <c r="S36" i="1" s="1"/>
  <c r="Z36" i="1"/>
  <c r="AA36" i="1" s="1"/>
  <c r="AB36" i="1" s="1"/>
  <c r="BV36" i="1"/>
  <c r="BW36" i="1" s="1"/>
  <c r="BX36" i="1" s="1"/>
  <c r="R37" i="1"/>
  <c r="S37" i="1" s="1"/>
  <c r="T37" i="1" s="1"/>
  <c r="AP37" i="1"/>
  <c r="AQ37" i="1" s="1"/>
  <c r="AR37" i="1" s="1"/>
  <c r="R38" i="1"/>
  <c r="S38" i="1" s="1"/>
  <c r="T38" i="1" s="1"/>
  <c r="AP38" i="1"/>
  <c r="AQ38" i="1" s="1"/>
  <c r="AR38" i="1" s="1"/>
  <c r="R40" i="1"/>
  <c r="S40" i="1" s="1"/>
  <c r="AH40" i="1"/>
  <c r="AI40" i="1" s="1"/>
  <c r="AJ40" i="1" s="1"/>
  <c r="AP40" i="1"/>
  <c r="AQ40" i="1" s="1"/>
  <c r="AR40" i="1" s="1"/>
  <c r="BV40" i="1"/>
  <c r="BW40" i="1" s="1"/>
  <c r="BX40" i="1" s="1"/>
  <c r="R41" i="1"/>
  <c r="S41" i="1" s="1"/>
  <c r="AH41" i="1"/>
  <c r="AI41" i="1" s="1"/>
  <c r="AJ41" i="1" s="1"/>
  <c r="AP41" i="1"/>
  <c r="AQ41" i="1" s="1"/>
  <c r="AR41" i="1" s="1"/>
  <c r="AX41" i="1"/>
  <c r="AY41" i="1" s="1"/>
  <c r="AZ41" i="1" s="1"/>
  <c r="BV41" i="1"/>
  <c r="BW41" i="1" s="1"/>
  <c r="BX41" i="1" s="1"/>
  <c r="R42" i="1"/>
  <c r="S42" i="1" s="1"/>
  <c r="Z42" i="1"/>
  <c r="AA42" i="1" s="1"/>
  <c r="AB42" i="1" s="1"/>
  <c r="AP42" i="1"/>
  <c r="AQ42" i="1" s="1"/>
  <c r="AR42" i="1" s="1"/>
  <c r="R43" i="1"/>
  <c r="S43" i="1" s="1"/>
  <c r="T43" i="1" s="1"/>
  <c r="AP43" i="1"/>
  <c r="AQ43" i="1" s="1"/>
  <c r="AR43" i="1" s="1"/>
  <c r="R44" i="1"/>
  <c r="S44" i="1" s="1"/>
  <c r="T44" i="1" s="1"/>
  <c r="Z44" i="1"/>
  <c r="AA44" i="1" s="1"/>
  <c r="AB44" i="1" s="1"/>
  <c r="AP44" i="1"/>
  <c r="AQ44" i="1" s="1"/>
  <c r="AR44" i="1" s="1"/>
  <c r="Z45" i="1"/>
  <c r="AA45" i="1" s="1"/>
  <c r="AP46" i="1"/>
  <c r="AQ46" i="1" s="1"/>
  <c r="R47" i="1"/>
  <c r="S47" i="1" s="1"/>
  <c r="AP47" i="1"/>
  <c r="AQ47" i="1" s="1"/>
  <c r="AR47" i="1" s="1"/>
  <c r="BV47" i="1"/>
  <c r="BW47" i="1" s="1"/>
  <c r="BX47" i="1" s="1"/>
  <c r="R48" i="1"/>
  <c r="S48" i="1" s="1"/>
  <c r="T48" i="1" s="1"/>
  <c r="Z48" i="1"/>
  <c r="AA48" i="1" s="1"/>
  <c r="AB48" i="1" s="1"/>
  <c r="R49" i="1"/>
  <c r="S49" i="1" s="1"/>
  <c r="Z49" i="1"/>
  <c r="AA49" i="1" s="1"/>
  <c r="AB49" i="1" s="1"/>
  <c r="R50" i="1"/>
  <c r="S50" i="1" s="1"/>
  <c r="T50" i="1" s="1"/>
  <c r="AP50" i="1"/>
  <c r="AQ50" i="1" s="1"/>
  <c r="AR50" i="1" s="1"/>
  <c r="R51" i="1"/>
  <c r="S51" i="1" s="1"/>
  <c r="Z51" i="1"/>
  <c r="AA51" i="1" s="1"/>
  <c r="AB51" i="1" s="1"/>
  <c r="AH51" i="1"/>
  <c r="AI51" i="1" s="1"/>
  <c r="AJ51" i="1" s="1"/>
  <c r="AP51" i="1"/>
  <c r="AQ51" i="1" s="1"/>
  <c r="AR51" i="1" s="1"/>
  <c r="BV51" i="1"/>
  <c r="BW51" i="1" s="1"/>
  <c r="BX51" i="1" s="1"/>
  <c r="R53" i="1"/>
  <c r="S53" i="1" s="1"/>
  <c r="Z53" i="1"/>
  <c r="AA53" i="1" s="1"/>
  <c r="AB53" i="1" s="1"/>
  <c r="R54" i="1"/>
  <c r="S54" i="1" s="1"/>
  <c r="AP54" i="1"/>
  <c r="AQ54" i="1" s="1"/>
  <c r="AR54" i="1" s="1"/>
  <c r="BV54" i="1"/>
  <c r="BW54" i="1" s="1"/>
  <c r="BX54" i="1" s="1"/>
  <c r="R55" i="1"/>
  <c r="S55" i="1" s="1"/>
  <c r="T55" i="1" s="1"/>
  <c r="R56" i="1"/>
  <c r="S56" i="1" s="1"/>
  <c r="T56" i="1" s="1"/>
  <c r="Z56" i="1"/>
  <c r="AA56" i="1" s="1"/>
  <c r="AB56" i="1" s="1"/>
  <c r="BV56" i="1"/>
  <c r="BW56" i="1" s="1"/>
  <c r="BX56" i="1" s="1"/>
  <c r="J16" i="1"/>
  <c r="K16" i="1" s="1"/>
  <c r="J19" i="1"/>
  <c r="K19" i="1" s="1"/>
  <c r="J20" i="1"/>
  <c r="K20" i="1" s="1"/>
  <c r="J22" i="1"/>
  <c r="K22" i="1" s="1"/>
  <c r="J25" i="1"/>
  <c r="K25" i="1" s="1"/>
  <c r="J27" i="1"/>
  <c r="K27" i="1" s="1"/>
  <c r="J33" i="1"/>
  <c r="K33" i="1" s="1"/>
  <c r="J35" i="1"/>
  <c r="K35" i="1" s="1"/>
  <c r="J37" i="1"/>
  <c r="K37" i="1" s="1"/>
  <c r="J38" i="1"/>
  <c r="K38" i="1" s="1"/>
  <c r="J43" i="1"/>
  <c r="K43" i="1" s="1"/>
  <c r="J44" i="1"/>
  <c r="K44" i="1" s="1"/>
  <c r="J55" i="1"/>
  <c r="K55" i="1" s="1"/>
  <c r="J56" i="1"/>
  <c r="K56" i="1" s="1"/>
  <c r="L33" i="1" l="1"/>
  <c r="CA33" i="1"/>
  <c r="CA52" i="1"/>
  <c r="CA50" i="1"/>
  <c r="T21" i="1"/>
  <c r="CA21" i="1"/>
  <c r="L44" i="1"/>
  <c r="CA44" i="1"/>
  <c r="T47" i="1"/>
  <c r="CA47" i="1"/>
  <c r="L43" i="1"/>
  <c r="CA43" i="1"/>
  <c r="L38" i="1"/>
  <c r="CA38" i="1"/>
  <c r="L37" i="1"/>
  <c r="CA37" i="1"/>
  <c r="L35" i="1"/>
  <c r="CA35" i="1"/>
  <c r="CA32" i="1"/>
  <c r="CA30" i="1"/>
  <c r="T36" i="1"/>
  <c r="CA36" i="1"/>
  <c r="L25" i="1"/>
  <c r="CA25" i="1"/>
  <c r="T11" i="1"/>
  <c r="CA11" i="1"/>
  <c r="T26" i="1"/>
  <c r="CA26" i="1"/>
  <c r="T28" i="1"/>
  <c r="CA28" i="1"/>
  <c r="T18" i="1"/>
  <c r="CA18" i="1"/>
  <c r="CA31" i="1"/>
  <c r="T51" i="1"/>
  <c r="CA51" i="1"/>
  <c r="T34" i="1"/>
  <c r="CA34" i="1"/>
  <c r="CA48" i="1"/>
  <c r="T40" i="1"/>
  <c r="CA40" i="1"/>
  <c r="T12" i="1"/>
  <c r="CA12" i="1"/>
  <c r="CA29" i="1"/>
  <c r="L27" i="1"/>
  <c r="CA27" i="1"/>
  <c r="L20" i="1"/>
  <c r="CA20" i="1"/>
  <c r="T23" i="1"/>
  <c r="CA23" i="1"/>
  <c r="T49" i="1"/>
  <c r="CA49" i="1"/>
  <c r="T41" i="1"/>
  <c r="CA41" i="1"/>
  <c r="L56" i="1"/>
  <c r="CA56" i="1"/>
  <c r="T54" i="1"/>
  <c r="CA54" i="1"/>
  <c r="AR46" i="1"/>
  <c r="CA46" i="1"/>
  <c r="T17" i="1"/>
  <c r="CA17" i="1"/>
  <c r="L16" i="1"/>
  <c r="CA16" i="1"/>
  <c r="T15" i="1"/>
  <c r="CA15" i="1"/>
  <c r="CA10" i="1"/>
  <c r="AR14" i="1"/>
  <c r="CA14" i="1"/>
  <c r="L55" i="1"/>
  <c r="CA55" i="1"/>
  <c r="T13" i="1"/>
  <c r="CA13" i="1"/>
  <c r="T53" i="1"/>
  <c r="CA53" i="1"/>
  <c r="AB45" i="1"/>
  <c r="AB57" i="1" s="1"/>
  <c r="CA45" i="1"/>
  <c r="L22" i="1"/>
  <c r="CA22" i="1"/>
  <c r="L19" i="1"/>
  <c r="CA19" i="1"/>
  <c r="T42" i="1"/>
  <c r="CA42" i="1"/>
  <c r="AZ57" i="1"/>
  <c r="AJ57" i="1"/>
  <c r="BX57" i="1"/>
  <c r="BH57" i="1"/>
  <c r="AR57" i="1" l="1"/>
  <c r="T57" i="1"/>
  <c r="L57" i="1"/>
  <c r="CC15" i="1"/>
  <c r="CB15" i="1"/>
  <c r="CE15" i="1" s="1"/>
  <c r="CC40" i="1"/>
  <c r="CB40" i="1"/>
  <c r="CE40" i="1" s="1"/>
  <c r="CB46" i="1"/>
  <c r="CE46" i="1" s="1"/>
  <c r="CC46" i="1"/>
  <c r="CC54" i="1"/>
  <c r="CB54" i="1"/>
  <c r="CC41" i="1"/>
  <c r="CB41" i="1"/>
  <c r="CE41" i="1" s="1"/>
  <c r="CB32" i="1"/>
  <c r="CE32" i="1" s="1"/>
  <c r="CC32" i="1"/>
  <c r="CC19" i="1"/>
  <c r="CB19" i="1"/>
  <c r="CE19" i="1" s="1"/>
  <c r="CC56" i="1"/>
  <c r="CB56" i="1"/>
  <c r="CE56" i="1" s="1"/>
  <c r="CB45" i="1"/>
  <c r="CC45" i="1"/>
  <c r="CB49" i="1"/>
  <c r="CE49" i="1" s="1"/>
  <c r="CC49" i="1"/>
  <c r="CB23" i="1"/>
  <c r="CE23" i="1" s="1"/>
  <c r="CC23" i="1"/>
  <c r="CB52" i="1"/>
  <c r="CE52" i="1" s="1"/>
  <c r="CC52" i="1"/>
  <c r="CB48" i="1"/>
  <c r="CE48" i="1" s="1"/>
  <c r="CC48" i="1"/>
  <c r="CC42" i="1"/>
  <c r="CB42" i="1"/>
  <c r="CE42" i="1" s="1"/>
  <c r="CC43" i="1"/>
  <c r="CB43" i="1"/>
  <c r="CE43" i="1" s="1"/>
  <c r="CB47" i="1"/>
  <c r="CE47" i="1" s="1"/>
  <c r="CC47" i="1"/>
  <c r="CC28" i="1"/>
  <c r="CB28" i="1"/>
  <c r="CE28" i="1" s="1"/>
  <c r="CB21" i="1"/>
  <c r="CE21" i="1" s="1"/>
  <c r="CC21" i="1"/>
  <c r="CB20" i="1"/>
  <c r="CE20" i="1" s="1"/>
  <c r="CC20" i="1"/>
  <c r="CC55" i="1"/>
  <c r="CB55" i="1"/>
  <c r="CE55" i="1" s="1"/>
  <c r="CB14" i="1"/>
  <c r="CE14" i="1" s="1"/>
  <c r="CC14" i="1"/>
  <c r="CB12" i="1"/>
  <c r="CC12" i="1"/>
  <c r="CC16" i="1"/>
  <c r="CB16" i="1"/>
  <c r="CE16" i="1" s="1"/>
  <c r="CC17" i="1"/>
  <c r="CB17" i="1"/>
  <c r="CE17" i="1" s="1"/>
  <c r="CC37" i="1"/>
  <c r="CB37" i="1"/>
  <c r="CE37" i="1" s="1"/>
  <c r="CB51" i="1"/>
  <c r="CE51" i="1" s="1"/>
  <c r="CC51" i="1"/>
  <c r="CB22" i="1"/>
  <c r="CE22" i="1" s="1"/>
  <c r="CC22" i="1"/>
  <c r="CC53" i="1"/>
  <c r="CB53" i="1"/>
  <c r="CE53" i="1" s="1"/>
  <c r="CC13" i="1"/>
  <c r="CB13" i="1"/>
  <c r="CE13" i="1" s="1"/>
  <c r="CC11" i="1"/>
  <c r="CB11" i="1"/>
  <c r="CE11" i="1" s="1"/>
  <c r="CB25" i="1"/>
  <c r="CE25" i="1" s="1"/>
  <c r="CC25" i="1"/>
  <c r="CC29" i="1"/>
  <c r="CB29" i="1"/>
  <c r="CC36" i="1"/>
  <c r="CB36" i="1"/>
  <c r="CE36" i="1" s="1"/>
  <c r="CB33" i="1"/>
  <c r="CE33" i="1" s="1"/>
  <c r="CC33" i="1"/>
  <c r="CB30" i="1"/>
  <c r="CE30" i="1" s="1"/>
  <c r="CC30" i="1"/>
  <c r="CC35" i="1"/>
  <c r="CB35" i="1"/>
  <c r="CE35" i="1" s="1"/>
  <c r="CC34" i="1"/>
  <c r="CB34" i="1"/>
  <c r="CE34" i="1" s="1"/>
  <c r="CB38" i="1"/>
  <c r="CE38" i="1" s="1"/>
  <c r="CC38" i="1"/>
  <c r="CC31" i="1"/>
  <c r="CB31" i="1"/>
  <c r="CC18" i="1"/>
  <c r="CB18" i="1"/>
  <c r="CE18" i="1" s="1"/>
  <c r="CB44" i="1"/>
  <c r="CE44" i="1" s="1"/>
  <c r="CC44" i="1"/>
  <c r="CB26" i="1"/>
  <c r="CE26" i="1" s="1"/>
  <c r="CC26" i="1"/>
  <c r="CB50" i="1"/>
  <c r="CE50" i="1" s="1"/>
  <c r="CC50" i="1"/>
  <c r="CB27" i="1"/>
  <c r="CE27" i="1" s="1"/>
  <c r="CC27" i="1"/>
  <c r="CB10" i="1"/>
  <c r="CC10" i="1"/>
  <c r="CE54" i="1" l="1"/>
  <c r="CE10" i="1"/>
  <c r="CB57" i="1"/>
  <c r="CE31" i="1"/>
  <c r="CE29" i="1"/>
  <c r="CE45" i="1"/>
  <c r="CE12" i="1"/>
</calcChain>
</file>

<file path=xl/sharedStrings.xml><?xml version="1.0" encoding="utf-8"?>
<sst xmlns="http://schemas.openxmlformats.org/spreadsheetml/2006/main" count="729" uniqueCount="308">
  <si>
    <t xml:space="preserve">UNIVERSIDAD TECNOLÓGICA DE PEREIRA </t>
  </si>
  <si>
    <t>NOMBRE DEL ELEMENTO</t>
  </si>
  <si>
    <t>REFERENCIA O DESCRIPCION</t>
  </si>
  <si>
    <t>MARCA</t>
  </si>
  <si>
    <t>UNIDAD DE MEDIDA</t>
  </si>
  <si>
    <t>CANTIDAD</t>
  </si>
  <si>
    <t>DESCRIPCION MARCA/ REFERENCIA/ESPECIFICACIONES OFERTADAS</t>
  </si>
  <si>
    <t>VALOR UNITARIO ANTES DE IVA</t>
  </si>
  <si>
    <t>PORCENTAJE IVA 
( % )</t>
  </si>
  <si>
    <t>VALOR IVA</t>
  </si>
  <si>
    <t>VALOR UNITARIO IVA INCLUIDO</t>
  </si>
  <si>
    <t>TOTAL IVA INCLUIDO</t>
  </si>
  <si>
    <t>TIEMPO DE ENTREGA
 (Días Calendario)</t>
  </si>
  <si>
    <t>TIEMPO DE GARANTIA</t>
  </si>
  <si>
    <t xml:space="preserve">VALOR TOTAL OFERTA </t>
  </si>
  <si>
    <t>ÍTEM</t>
  </si>
  <si>
    <t>COMPRA DE EQUIPOS, PERIFÉRICOS, ACCESORIOS DE CÓMPUTO Y LICENCIAS DE OFFICE</t>
  </si>
  <si>
    <t>HP</t>
  </si>
  <si>
    <t>UNIDAD</t>
  </si>
  <si>
    <t>Dell
HP
Lenovo</t>
  </si>
  <si>
    <t>Escaner</t>
  </si>
  <si>
    <t>Apple</t>
  </si>
  <si>
    <t>Impresora Láser RICOH P311</t>
  </si>
  <si>
    <t>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</si>
  <si>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Ricoh</t>
  </si>
  <si>
    <t>Microsoft</t>
  </si>
  <si>
    <t>Microsoft Office Pro Plus 2024 Ltsc Educativo</t>
  </si>
  <si>
    <t>Pantalla de 23" a 24" con altura e inclinación ajustable</t>
  </si>
  <si>
    <t>Portatil 14"</t>
  </si>
  <si>
    <t>Dell</t>
  </si>
  <si>
    <t>Apple iPad Pro 11″ (5ª generación)</t>
  </si>
  <si>
    <t>Apple iPad Pro 11″ (5ª generación) Chip M4 – 256GB Wi-Fi | Plata (Vidrio Estándar) y Apple Pencil Pro</t>
  </si>
  <si>
    <t>Apple Mac Mini M4 pro</t>
  </si>
  <si>
    <t>Apple Mac mini RAM 24GB - 512GB SSD -
Apple M4 Pro Chip -
Apple Hexadeca-core (16 Core)
Garantía extendida a 3 años para el Mac mini"</t>
  </si>
  <si>
    <t>Blackmagic Design Micro Convertidor BiDireccional SDI/HDMI 3G</t>
  </si>
  <si>
    <t>Blackmagic</t>
  </si>
  <si>
    <t>Cámara Web</t>
  </si>
  <si>
    <t>CÁMARA WEB LOGITECH C270
- Resolución de video: HD 720p a 30 fps
- Fotografía: Hasta 3 MP (interpolados)
- Campo de visión: 55°
- Micrófono: Mono con cancelación de ruido
- Conectividad: USB 2.0
- Montaje: Clip universal para monitores</t>
  </si>
  <si>
    <t xml:space="preserve">Logitech </t>
  </si>
  <si>
    <t>Disco duro de almacenamiento externo  2TB</t>
  </si>
  <si>
    <t>Capacidad de almacenamiento: 2 TB
Tipo de disco duro: HDD
Conectividad/conexión: USB
Compatible con: Mac OS,Windows</t>
  </si>
  <si>
    <t>Toshiba 
Seagate
Samsung
HP</t>
  </si>
  <si>
    <t>Disco duro externo</t>
  </si>
  <si>
    <t>ADATA DISCO EXTERNO ANTIGOLPES/SALPICADURAS HD330 5TB NEGRO CON DISCO MECANICO</t>
  </si>
  <si>
    <t>ADATA</t>
  </si>
  <si>
    <t>Disco Duro Externo  8 Tb - USB-C y USB-A</t>
  </si>
  <si>
    <t>Disco Duro Externo  8 Tb - Cable conector USB-C y USB-A</t>
  </si>
  <si>
    <t>WD
Seagate
Samsung
HP</t>
  </si>
  <si>
    <t>Disco duro externo SSD 1TB USB 3.1</t>
  </si>
  <si>
    <t>WD
Seagate
Samsung
Kingston
HP</t>
  </si>
  <si>
    <t>Disco duro portátil externo 2TB USB</t>
  </si>
  <si>
    <t>Disco duro portátil de Estado sólido  2 TB USB</t>
  </si>
  <si>
    <t>Kingston 
A-DATA 
TOSHIBA</t>
  </si>
  <si>
    <t>Disco solido SSD M.2 NVMe</t>
  </si>
  <si>
    <t>Disco Solido SSD 1tb NVMe M.2 2280 PCIEXPRESS 4.0</t>
  </si>
  <si>
    <t>Seagate
WD
HP
Kingston
Samsung
ADATA</t>
  </si>
  <si>
    <t>Disco SSD Externo 2TB</t>
  </si>
  <si>
    <t>Unidad de estado sólido externa con conexión USB-C</t>
  </si>
  <si>
    <t>WD
Seagate
HP
Samsung
Kingston</t>
  </si>
  <si>
    <t>Escáner HP Scanjet N4600 fnw1</t>
  </si>
  <si>
    <t>Escáner HP SJ ENTERPRISE N6660</t>
  </si>
  <si>
    <t>HP SJ Enterprise Flow N6600 fnw1 Velocidad de Scaner Up to 50 ppm/100 ipm (b&amp;w, gray and color, 300 dpi). 8.000 paginas por día, ADF de 100 Hojas, Conectividad Standar Hi-Speed USB 2.0,Tamaño de papel Standar 8.5 x 34 Pulgadas ,wifi /Red. Garantía 1 Año"</t>
  </si>
  <si>
    <t>Imac 24"</t>
  </si>
  <si>
    <t>IMAC 24" con Retina 4.5K Display, M4 Apple CPU 8 nucleos GPU 8 núcleos, 16GB memoria unificada, 512GB SSD, 2 puertos thunderbolt/USB 4, 2 puetos USB 3, Gigabit Ethernet, 
APPLE Magic Mouse, APPLE Magic Keyboard con touch ID
Garantía 3 años</t>
  </si>
  <si>
    <t>Impresora Laser HP</t>
  </si>
  <si>
    <t>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</si>
  <si>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t>
  </si>
  <si>
    <t>Impresora HP LaserJet Enterprise M612dn</t>
  </si>
  <si>
    <t>IMPRESORA MULTIFUNCIONAL
HP LaserJet Enterprise M430f</t>
  </si>
  <si>
    <t>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</si>
  <si>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t>
  </si>
  <si>
    <t>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</si>
  <si>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t>
  </si>
  <si>
    <t>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</si>
  <si>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t>
  </si>
  <si>
    <t>Magic Keyboard - Spanish (Latin American)</t>
  </si>
  <si>
    <t>MEMORIAS USB</t>
  </si>
  <si>
    <t>KINGSTON</t>
  </si>
  <si>
    <t>Microsoft Office para Mac</t>
  </si>
  <si>
    <t>MICROSOFT OFFICE STD LTSC PARA MAC ACADEMICO PERPETUO</t>
  </si>
  <si>
    <t>Microsoft Office Pro Plus 2024 LTSC educativo Licencia Perpetua</t>
  </si>
  <si>
    <t>Monitor LED LG UltraFine 27US500-W 27" Class 4K UHD</t>
  </si>
  <si>
    <t>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</si>
  <si>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LG</t>
  </si>
  <si>
    <t>Pantalla 34"</t>
  </si>
  <si>
    <t>Monitor 34” UltraWide 21:9 Resolución 2560x1080 Conectores de entrada HDMI - DisplayPort</t>
  </si>
  <si>
    <t>Dell
HP
Lenovo
LG
Samsung</t>
  </si>
  <si>
    <t>Tamaño de pantalla: 23.8", resolución FHD (1920 × 1080), con altura ajustable. Conectividad: 1 × HDMI 1.4 y 1 × DisplayPort 1.2. Color: negro. Accesorios incluidos: cable HDMI (del fabricante), cable DisplayPort (del fabricante) y cable de alimentación (AC power). Garantía 3 años.</t>
  </si>
  <si>
    <t>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</si>
  <si>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Tablet infantil (Lenovo Tab10 Kids)</t>
  </si>
  <si>
    <t>Pantalla 10.1'', RAM 4GB, Android 12, control parental</t>
  </si>
  <si>
    <t>Lenovo</t>
  </si>
  <si>
    <t>Unidad externa DVD/CD grabable, negra</t>
  </si>
  <si>
    <t>Grabador de DVD externo ultra delgado 8X con conectividad Link2TV</t>
  </si>
  <si>
    <t>LITEON</t>
  </si>
  <si>
    <t>Mouse Apple Magic</t>
  </si>
  <si>
    <t>Mouse A3204 - Optico - Negro - Inalambrico -Recargable Garant</t>
  </si>
  <si>
    <t>Unidad De Almacenamiento</t>
  </si>
  <si>
    <t>Unidad de estado solido Adata SD620SD620-2TCBK - 2TB - Negro</t>
  </si>
  <si>
    <t>Adata</t>
  </si>
  <si>
    <t>Adaptador De Alimentacion</t>
  </si>
  <si>
    <t>Apple 35W Adaptador de alimentacion - Adaptador universal - 2 USB Type-C</t>
  </si>
  <si>
    <t>Monitor Dell Serie P</t>
  </si>
  <si>
    <t>Cable</t>
  </si>
  <si>
    <t>Apple 1m Lightning/USBC Cable de transferencia de datos</t>
  </si>
  <si>
    <t>Tablet Lenovo 12.7" Pulgadas Idea Tab Pro - 256gb - Wifi - Gris</t>
  </si>
  <si>
    <t>Tablet LENOVO 12.7" Pulgadas Idea Tab Pro - 256GB - WiFi - Gris</t>
  </si>
  <si>
    <t>Multipuerto Usb-C</t>
  </si>
  <si>
    <t>Multipuerto USB-C con conectores HDMI, Ethernet GbE, USB-A 3.0, USB-C. Marca Satechi compatible con MacBook Air 13" M4</t>
  </si>
  <si>
    <t>Satechi</t>
  </si>
  <si>
    <t>Adaptador</t>
  </si>
  <si>
    <t>Adaptador Apple Thunderbolt 3 (USB-C) a Thunderbolt 2</t>
  </si>
  <si>
    <t>NEW Magic Mouse -
White Multi-Touch Surface-</t>
  </si>
  <si>
    <t>Memorias USB DE 1 TERA</t>
  </si>
  <si>
    <t>Computador 2 En 1 Modelo "Thinkpad X1 2 En 1 Aura Edition 10ma Gen (14" Intel)". Incluye Lapiz Lenovo</t>
  </si>
  <si>
    <t>*Procesador Procesador Intel Core Ultra 7 255U *Memoria RAM de 32 GB *Disco duro SSD 1 TB *Graficos GPU Intel® Arc Xe2 con &gt;60 TOPS *Pantalla 14" WUXGA (1920x1200) Multi - Touch *Sistema operativo Windows 11 *Incluye lapiz Lenovo.</t>
  </si>
  <si>
    <t>Computador
Tipo 1 SFF
Intel Ultra 7</t>
  </si>
  <si>
    <t>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</si>
  <si>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Memorias 8GB para equipo de escritorio</t>
  </si>
  <si>
    <t>DDR4 2666 MHz (8GB para PC)</t>
  </si>
  <si>
    <t>Memorias 8GB para portátil</t>
  </si>
  <si>
    <t>Monitor Dahua Gamer Plano 27"</t>
  </si>
  <si>
    <t>panel IPS, FULL HD 1920 X 1080 16:9, VESA, Tiempo de, respuesta rapido de 0,5 ms 180 HZ sin borrosidad ni imagenes superpuestas (con OD), 1 Ã— DP 1.4, 1 Ã— HDMI 2.0, 1 Ã— Salida de audio</t>
  </si>
  <si>
    <t>Dahua Gamer Plano 27</t>
  </si>
  <si>
    <t>Monitor Dell Serie P P2725H de 27" |Resolucion: 1920 x 1080 FHD a 100Hz | 1xHDMI 1.4 | 1xDP 1.2 (Cableincluido) | 1xVGA | 1xUSB3.2 tipo B de 1xUSB 3.2 tipo A | 1xUSB 3.2 tipo C de 1.Âª alimentacion de 15 W (solo datos) Garantía 3 años.</t>
  </si>
  <si>
    <t>Portátil Apple Macbook Air 13"</t>
  </si>
  <si>
    <t>DDR5 UDIMM 4400 MHz PC5-4800B (8GB para portátil)</t>
  </si>
  <si>
    <t>INVITACIÓN PÚBLICA BS 19 DE 2026</t>
  </si>
  <si>
    <t>Apple Magic Keyboard -Spanish (Latin  American)</t>
  </si>
  <si>
    <t>Apple NEW Magic Mouse -White Multi-Touch Surface-</t>
  </si>
  <si>
    <t>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</si>
  <si>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Teclado Apple Magic inalámbrico con TouchID y teclado numérico  Negro</t>
  </si>
  <si>
    <t>Magic Keyboard con Touch ID y teclado numérico negro. Cable de carga USB‑C</t>
  </si>
  <si>
    <r>
      <t>MacBook Air de 15" Chip M5 CPU 10 núcleos con 4 núcleos de rendimiento y 6 de eficiencia. GPU de 10 núcleos. Neural Engine de 16 núcleos. 16GB de memoria unificada. SSD de 512GB.</t>
    </r>
    <r>
      <rPr>
        <sz val="8"/>
        <color rgb="FFFF0000"/>
        <rFont val="Arial"/>
        <family val="2"/>
      </rPr>
      <t xml:space="preserve"> Dos puertos </t>
    </r>
    <r>
      <rPr>
        <sz val="8"/>
        <color theme="1"/>
        <rFont val="Arial"/>
        <family val="2"/>
      </rPr>
      <t>Thunderbolt 4/USB-C. 
Garantía 3 años</t>
    </r>
  </si>
  <si>
    <t>CUADRO COMPARATIVO OFERTAS - ESPECIFICACIONES TÉCNICAS Y PRESENTACIÓN DE OFERTA</t>
  </si>
  <si>
    <t>EMPRESA</t>
  </si>
  <si>
    <t>111 TECNOLOGICA SAS</t>
  </si>
  <si>
    <t>Western Digital WD Elements
Capacidad de almacenamiento: 2 TB
Tipo de disco duro: HDD
Conectividad/conexión: USB
Compatible con: Mac OS,Windows</t>
  </si>
  <si>
    <t>ADATA HD710 Pro disco duro externo 5 TB 3.2 Gen 1 (3.1 Gen 1) Negro</t>
  </si>
  <si>
    <t>ADATA SC610, 1 TB, USB tipo A, 3.2 Gen 2 (3.1 Gen 2), 550 MB/s, 10 Gbit/s, Negro</t>
  </si>
  <si>
    <t>Unidad de estado sólido Pórtatil Adata SC740 - Externo - 2TB - Azul - Consola de juegos, Smartphone, Grabador de vídeo Dispositivo compatible - USB 3.2 (Gen 2), USB Tipo C - 1050MB/s Tasa de transferencia de lectura máxima</t>
  </si>
  <si>
    <t>HP SJ Enterprise Flow N6600 fnw1 Velocidad de Scaner Up to 50 ppm/100 ipm (b&amp;w, gray and color, 300 dpi). 8.000 paginas por día, ADF de 100 Hojas, Conectividad Standar Hi-Speed USB 2.0,Tamaño de papel Standar 8.5 x 34 Pulgadas ,wifi /Red. Garantía 1 Año</t>
  </si>
  <si>
    <t>Teclado y ratón Logitech Wireless Combo MK345 - USB 2.0 Inalámbrico RF - Keyboard/Keypad Color: Negro - USB 2.0 Inalámbrico RF - Óptico - Rueda de desplazamiento - Pointing Device Color: Negro - Diestro - AAA, AA</t>
  </si>
  <si>
    <t>MacBook Air de 15" Chip M5 CPU 10 núcleos con 4 núcleos de rendimiento y 6 de eficiencia. GPU de 10 núcleos. Neural Engine de 16 núcleos. 16GB de memoria unificada. SSD de 512GB. Dos puertos Thunderbolt 4/USB-C. 
Garantía 3 años</t>
  </si>
  <si>
    <t>Memorias 8GB para equipo de escritorio - DDR4 2666 MHz (8GB para PC)</t>
  </si>
  <si>
    <t>Memorias 8GB para portátil - DDR5 UDIMM 4400 MHz PC5-4800B (8GB para portátil)</t>
  </si>
  <si>
    <t>LG 27US500-W, 68,6 cm (27″), 3840 x 2160 Pixeles, 4K Ultra HD, LCD, 5 ms, Blanco</t>
  </si>
  <si>
    <t>Unidad de estado sólido Adata SD620 SD620-2TCBK - 2TB - Negro</t>
  </si>
  <si>
    <t>DRIVE USB 2.0 DVD+/RW 8X EXT LITEON SLIM EBAU108</t>
  </si>
  <si>
    <t>1 año</t>
  </si>
  <si>
    <t>3 años</t>
  </si>
  <si>
    <t xml:space="preserve">GTI - ALBERTO ALVAREZ LOPEZ SAS </t>
  </si>
  <si>
    <t>(MYH93AM/A)
Adaptador Apple Thunderbolt 3 (USB-C) a Thunderbolt 2</t>
  </si>
  <si>
    <t>(MW2H3AM/A)
Apple 35W Adaptador de alimentacion - Adaptador universal - 2 USB Type-C</t>
  </si>
  <si>
    <t>(MDWK4CL/A)
iPad Pro de 11 pulgadas Chip M5 Wi‑Fi 256 GB con vidrio estándar – Negro espacial   
(MX2D3AM/A) 
Apple Pencil Pro</t>
  </si>
  <si>
    <t>(MCX44LZ/A)
Apple Mac mini RAM 24GB - 512GB SSD - Apple M4 Pro Chip -
Apple Hexadeca-core (16 Core)
Garantía extendida a 3 años para el Mac mini</t>
  </si>
  <si>
    <t>(MUQ93AM/A)
Apple 1m Lightning/USBC Cable de transferencia de datos</t>
  </si>
  <si>
    <t>(960-000694)
CÁMARA WEB LOGITECH C270
- Resolución de video: HD 720p a 30 fps
- Fotografía: Hasta 3 MP (interpolados)
- Campo de visión: 55°
- Micrófono: Mono con cancelación de ruido
- Conectividad: USB 2.0
- Montaje: Clip universal para monitores</t>
  </si>
  <si>
    <t>(21Q1000FLM)
Computador Lenovo 2 En 1 Modelo "Thinkpad X1 2 En 1 Aura Edition 10ma Gen (14" Intel)
*Procesador Procesador Intel Core Ultra 7 255U *Memoria RAM de 32 GB *Disco duro SSD 1 TB *Graficos GPU Intel® Arc Xe2 con &gt;60 TOPS *Pantalla 14" WUXGA (1920x1200) Multi - Touch *Sistema operativo Windows 11 *Incluye lapiz Lenovo.</t>
  </si>
  <si>
    <t>(C27Q0LS#ABM+U6578E)
HP EliteDesk 8 SFF LTNA
Formato: SFF
Procesador: Intel Core Ultra 7 265 vPro
Memoria RAM: —Capacidad: 16 GB DDR5(1 × 16 GB)
Ranuras memoria: 4 DIMM
Almacenamiento: SSD M.2 NVMe 1 TB
Red: Ethernet 1 Gb
Inalámbrico: Wi-Fi + Bluetooth
Video: HDMI y DisplayPort
Altavoz interno
Teclado y Mouse
Sistema operativo: Windows 11 Pro
Garantía: 3 años</t>
  </si>
  <si>
    <t>(HDTB520XK3AA)
DISCO DURO USB 3.0 2.5 2TB EXT. TOSHIBA CANVIO
Capacidad de almacenamiento: 2 TB
Tipo de disco duro: HDD
Conectividad/conexión: USB
Compatible con: Mac OS,Windows</t>
  </si>
  <si>
    <t>(STKP8000400)
DISCO DURO USB 3.0 3.5 8TB EXT. SEAGATE EXPANSION 
Disco Duro Externo  8 Tb - Cable conector USB-C y USB-A</t>
  </si>
  <si>
    <t>(SXS1000/1000G)
SSD USB 3.2 GEN2 TIPO C 1TB EXT. KINGSTON 1050/1000MB/s
Disco duro externo SSD 1TB USB 3.1</t>
  </si>
  <si>
    <t>(SD620-2TCBK)
Disco duro portátil de Estado sólido  2 TB USB - Adata</t>
  </si>
  <si>
    <t>(20G07A#BGJ)
Escáner HP Scanjet N4600 fnw1</t>
  </si>
  <si>
    <t>(20G08A#BGJ)
HP SJ Enterprise Flow N6600 fnw1 Velocidad de Scaner Up to 50 ppm/100 ipm (b&amp;w, gray and color, 300 dpi). 8.000 paginas por día, ADF de 100 Hojas, Conectividad Standar Hi-Speed USB 2.0,Tamaño de papel Standar 8.5 x 34 Pulgadas ,wifi /Red. Garantía 1 Año"</t>
  </si>
  <si>
    <t>(MWUV3LZ/A)
IMAC 24" con Retina 4.5K Display, M4 Apple CPU 10 nucleos GPU 10 núcleos, 16GB memoria unificada, 512GB SSD, 2 puertos thunderbolt/USB 4, 2 puetos USB 3, Gigabit Ethernet, 
APPLE Magic Mouse, APPLE Magic Keyboard con touch ID
Garantía 3 años</t>
  </si>
  <si>
    <t>(2Z610A#BGJ)
HP LaserJet Pro 4003DW 
REMPLAZO DE LA 401N /402/404/408, Impresora BN  42 ppm - 1200MHZ  -Duplex- Red -USB- 300 Hojas- 256MB-Líneas finas (1200 x 1200 dpi) E-PRINT -Ciclo De Trabajo (Mensual, Carta) Hasta 80.000 páginas -  Volumen de páginas mensuales recomendado 750 a 4.000 páginas   /Velocidad de impresión Negro (normal, A4): Hasta 33 ppm; Negro (normal, carta): Hasta 35 ppm; Negro (a dos caras, A4): Hasta 20 ipm; Negro (a dos caras, carta): Hasta 21 ipm / Garantia 1 año/  Incluye cable USB</t>
  </si>
  <si>
    <t>(7PS86A#BGJ)
Impresora HP LaserJet Enterprise M612dn</t>
  </si>
  <si>
    <t>3PZ55A#BGJ
IMPRESORA MULTIFUNCIONAL HP LaserJet Enterprise M430f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</si>
  <si>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(920-007820)
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</si>
  <si>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(MU963LZ/A)
Mac Studio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(MYH93AM/A) Thunderbolt 3 (USB-C) to Thunderbolt 2 Adapter
(MXK73E/A) Magic Keyboard with Touch ID and Numeric Keypad for Macs with Apple silicon - Español (América Latina)-
(MXK63AM/A) MAGIC MOUSE-AME (blanco) 
3 años de garantía</t>
  </si>
  <si>
    <t>(MDVH4E/A)
MacBook Air de 15" Chip M5 CPU 10 núcleos con 4 núcleos de rendimiento y 6 de eficiencia. GPU de 10 núcleos. Neural Engine de 16 núcleos. 16GB de memoria unificada. SSD de 512GB. Dos puertos Thunderbolt 4/USB-C. 
Garantía 3 años</t>
  </si>
  <si>
    <t>(MXCL3LA/A)
Magic Keyboard - Spanish (Latin American)</t>
  </si>
  <si>
    <t>(DHI-LM25-E231BN)
Monitor Dahua Gamer Plano 27"
panel IPS, FULL HD 1920 X 1080 16:9, VESA, Tiempo de, respuesta rapido de 0,5 ms 180 HZ sin borrosidad ni imagenes superpuestas (con OD), 1 Ã— DP 1.4, 1 Ã— HDMI 2.0, 1 Ã— Salida de audio</t>
  </si>
  <si>
    <t>(MXK63AM/A)
NEW Magic Mouse - White Multi-Touch Surface</t>
  </si>
  <si>
    <t>(9E0Z2UT)
HP S5 Pro 534pm WQHD USB-C Conf MNTR
Monitor 34” UltraWide 21:9 Resolución 2560x1080 Conectores de entrada HDMI - DisplayPort</t>
  </si>
  <si>
    <t>(B1GM5AA)
HP S3 Pro 324pe FHD MNTR
Tamaño de pantalla: 23.8", resolución FHD (1920 × 1080), con altura ajustable. Conectividad: 1 × HDMI 1.4 y 1 × DisplayPort 1.2. Color: negro. Accesorios incluidos: cable HDMI (del fabricante), cable DisplayPort (del fabricante) y cable de alimentación (AC power). Garantía 3 años.</t>
  </si>
  <si>
    <t>PORTATIL HP PRO 4G1I
Intel CoreTM Ultra 7-255U 12 nucleos (2 P-Cores, 8 E-Cores, 2 LPE-Cores), 14 hilos, 12 MB Intel SmartCache, Windows 11 Pro de 64 bits en Espanol LCD delgada de 14" en diagonal con retroiluminacion LED, Full HD (1920x1080), con antirreflejo, RAM 16 GB (1x16GB) DDR5 5600. Soporta hasta 48 GB en (2) slots SODIMM, M.2 SSD 512 GB PCIe NVMe Value, LAN: 10/100/1000 Integrated Wi-Fi 6E 802.11 ax +Bluetooth, Incluye: Morral y Conversor HDMI a VGA de la misma marca del portátil.  Garantía 3 años</t>
  </si>
  <si>
    <t xml:space="preserve">MDHE4E/A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t>
  </si>
  <si>
    <t>(ZAE40161CO)
TABLET LENOVO IDEA TAB PRO TB373FU 
Tablet LENOVO 12.7" Pulgadas Idea Tab Pro - 256GB - WiFi - Gris</t>
  </si>
  <si>
    <t xml:space="preserve">
(MXK83LA/A)
Magic Keyboard con Touch ID y teclado numérico negro. Cable de carga USB‑C</t>
  </si>
  <si>
    <t>(SD620SD620-2TCBK - 2TB)
Unidad de estado solido Adata SD620SD620-2TCBK - 2TB - Negro</t>
  </si>
  <si>
    <t>EBAU108
Liteon Grabador de DVD externo ultra delgado 8X con conectividad Link2TV</t>
  </si>
  <si>
    <t>45 A 90 DIAS</t>
  </si>
  <si>
    <t>5 DÍAS</t>
  </si>
  <si>
    <t>Licencia Perpetua</t>
  </si>
  <si>
    <t>HARDWARE ASESORIAS SOFTWARE LTDA</t>
  </si>
  <si>
    <t>MARCA:APPLE  REFERENCIA:MYH93AM/A Thunderbolt 3 (USB-C) to Thunderbolt 2 Adapte ESPECIFICACIONES: Este adaptador de Thunderbolt 3 (USB-C) a Thunderbolt 2 te permite conectar dispositivos Thunderbolt y Thunderbolt 2, como discos duros externos y bases Thunderbolt, a cualquiera de los puertos Thunderbolt 3 (USB-C)/USB 4 de la Mac.Como es un adaptador bidireccional, también puede conectar los nuevos dispositivos con puerto Thunderbolt 3 a una Mac con puerto Thunderbolt o Thunderbolt 2 y con MacOS Sierra o posterior.
Además, se puede usar para conectar monitores compatibles con Thunderbolt, como el Apple Thunderbolt Display y los monitores LG con Thunderbolt 2, a cualquier puerto Thunderbolt 3 (USB-C)/USB 4 de la Mac. Ten en cuenta que para usar este adaptador con un Apple Thunderbolt Display necesitas una fuente de alimentación, ya que el monitor no transmite corriente a través del adaptado</t>
  </si>
  <si>
    <t xml:space="preserve">MARCA:APPLE REFERENCIA: MDWL4CL/A+PENCILPRO  ESPECIFICACIONES: iPad Pro de 11 pulgadas Chip M5 Wi‑Fi 256 GB con vidrio estándar +Apple Pencil PRO
iPad Pro. Diseñado para Apple Intelligence. Gracias a la potencia del chip M5 de Apple, el iPad Pro ofrece un rendimiento descomunal que facilita la productividad y te permite enfrentar flujos de trabajo avanzados con IA. Con una espectacular pantalla Ultra Retina XDR, conexiones Wi-Fi 7 y 5G ultrarrápidas, Neural Accelerators para cargas de trabajo con IA y un nuevo diseño de iPadOS, olvídate de los límites y descubre todo lo que puedes hacer con el iPad Pro. Combínalo con el Apple Pencil Pro y el Magic Keyboard para el iPad Pro, y multiplica tus posibilidades a la hora de trabajar y crear.
RENDIMIENTO Y ALMACENAMIENTO — El iPad Pro con chip M5 ofrece velocidad de última generación y el poder de la IA en el dispositivo para enfrentar cualquier tarea. Viene con hasta 2 TB de almacenamiento, 16 GB de memoria y Neural Accelerators para brindar un nuevo nivel de rendimiento con IA.IPADOS — Usa apps profesionales y haz mucho más con iPadOS 26, que ofrece un diseño con Liquid Glass y capacidades revolucionarias. Gracias a un sistema de ventanas intuitivo y flexible, puedes controlar, organizar y administrar tus flujos de trabajo como nunca antes.
APPLE INTELLIGENCE — Apple Intelligence es un sistema de inteligencia personal que te ayuda a comunicarte, expresarte y hacer de todo fácilmente, con revolucionarias protecciones de privacidad a cada paso.PANTALLA ULTRA RETINA XDR DE 11 PULGADAS — La pantalla más avanzada del mundo, con brillo extremo, contraste preciso, tecnología ProMotion, amplia gama de colores P3 y True Tone. Opción de pantalla de vidrio nanotexturizado disponible en las configuraciones de 1 TB y 2 TB para lugares donde las condiciones de luz no son ideales.APPLE PENCIL Y MAGIC KEYBOARD PARA EL IPAD PRO — El Apple Pencil Pro y el Apple Pencil (USB-C) permiten un control preciso e intuitivo para dibujar, tomar notas y dar rienda suelta a la creatividad. El Magic Keyboard ofrece comodidad al escribir y un trackpad con respuesta háptica.CÁMARAS AVANZADAS — El iPad Pro viene con una cámara Center Stage de 12 MP en horizontal y una cámara gran angular de 12 MP con flash True Tone adaptativo. Los cuatro micrófonos con calidad de estudio y el sistema de sonido de cuatro parlantes te permiten disfrutar una altísima calidad de audio.
CONECTIVIDAD — La conexión Wi‑Fi 7 con el chip N1 de Apple permite conexiones inalámbricas rápidas y seguras para transferir fotos, documentos y archivos de video pesados. Y la conexión 5G ultrarrápida que ofrece el módem C1X de Apple te da total flexibilidad para seguir en contacto dondequiera que estés.
DESBLOQUEA CON FACE ID — Con tan sólo verlo, puedes desbloquear tu iPad Pro, iniciar sesión en apps y mucho más.
Contenido de la caja:iPad Pro,Cable de carga USB-C
​ ​Garantía:Garantía del fabricante: mano de obra
Garantía limitada de un (1) añoGarantía del fabricante: piezas
</t>
  </si>
  <si>
    <t xml:space="preserve">MARCA:LOGITECH REFERENCIA:960-000694 - CAMARA WEB C270 HD LOGITECH ESPECIFICACIONES:Resolución máxima de video: 1280px x 720px., Imagen con resolución de 0.9Mpx.
Interfaz: USB-A 2.0. Funciona con Windows 7. Adecuada para pc de escritorio.Compatible con Skype. Sensor de imagen CMOS.
Trae corrección de luz. Con lente Plástico y zoom 3x.
Incluye usb. Es apta para videoconferencias. Ideal para tus comunicaciones virtuales cotidianas.
Videoconferencias HD 720p en pantalla panorámica en la mayoría de aplicaciones de mensajería instantánea, 3 megapíxeles en fotos.
</t>
  </si>
  <si>
    <t>MARCA :HP REFERENCIA:20G07A -SCANJET PRO N4600 FNW1 ESPECIFICACIONES:Funcionalidad: Multifuncional / impresoraScannerVelocidad máxima de escaneoHasta 40 ppm/80 ipm (blanco y negro, gris, color, 300 dpi)standard memory512 MBprocessor speed666 MHzduplex print optionsSiproduct dimensions (metric)536,5 x 325,4 x 133,3 mmcontrol panel2.8'' (7.11-cm) Táctil, Botones (Power, Back, Home, Help)Puertos USBUSB 3.0Frase2Aumenta la productividad en tareas de escaneado gracias a HP ScanJet Pro, un escáner rápido, fiable, conectado a la red y diseñado para escanear hasta 6000 páginas diarias. Flujos de trabajo automatizados con accesos directos y escaneado rápido a doble cara desde el alimentador automático de documentos.Connectivity, StdEthernet 10/100/1000 Base-T, USB 3.0, WiFi 802.11 b/g/n, WiFi Directwhat is in the boxScanner 20G07A HP ScanJet Pro N4600 fnw1; Guía de instalación; Cartillas de soporte; Protectores; Cable USB; Adaptador de poder; Cables de poderwhy to buyProductividad profesional, fácil de usar, escaneo confiable y seguridad sólidaKSP 1Escanea hasta 80 imágenes (40 páginas) por minuto con un alimentador automático de documentos de 100 páginas y un escaneado a doble cara de una sola pasada.KSP 2Escanea una gran variedad de documentos, incluidos libros, revistas y tarjetas de identidad, desde el alimentador automático de documentos o de superficie plana de tamaño Legal.KSP 3Captura fácilmente cada página. La tecnología HP EveryPage utiliza sensores ultrasónicos para separar las páginas en el alimentador automático de documentos.Tecnología de ciberseguridadSiWarranty1 añoenergy star certifiedSipackage dimensions (metric)645 x 245 x 499 mmpackage weight (metric)7,8 kg</t>
  </si>
  <si>
    <t>MARCA:HP REFERENCIA: 20G08A#BGJ - ESCANER EMPRESARIAL HP SJ ENTERPRISE FLOW N6600 FNW1  ESPECIFICACIONES:
Tipo de escáner AAD; Tecnología de escaneado CIS; Superficie plana Resolución de escáner, óptica Hasta 600 dpi (color y monocromática, ADF); Hasta 1200 dpi (color y monocromática, cama plana) Profundidad de bits 24 bits (externo), 48 bits (interno) Ciclo de servicio (diariamente) Ciclo de trabajo diario recomendado: 8000 páginas (ADF) Capacidad del alimentador automático de documentos Estándar, 100 hojas Tamaño de escaneado plano (máximo) 216 x 356 mm Tamaño de escaneado ADF (máximo) 216 x 5362 mm</t>
  </si>
  <si>
    <t xml:space="preserve">MARCA:APPLE REFERENCIA: MWUV3LZ/A+ext2AÑOSGARA  iMac con pantalla Retina 4.5K Display de 24 pulgadas  ESPECIFICACIONES IMAC BChip: Chip M4 de Apple con Trazado de rayos acelerado por hardware: CPU de 10 núcleos con 4 núcleos de rendimiento y 6 de eficiencia GPU de 10 núcleos; Neural Engine: de 16 núcleos; Pantalla vidrio estandar; Memoria: Unificada de 16 GB; Almacenamiento: SSD de 512GB; Puertos: Cuatro Thunderbolt 4; CON PUERTO Ethernet; Mouse: Magic Mouse; Teclado: Magic Keyboard con Touch ID2 - Español (América Latina); Entrada de 3,5 mm para audífonos, con compatibilidad avanzada para audífonos de alta impedancia; Sistema Operativo macOS, Diseñado para Apple Intelligence1 ; Color: Plata; Garantía: 3 AÑOS (1 AÑO DE FABRICANTE Y 2 EXTENDIDA #4802170 </t>
  </si>
  <si>
    <t>MARCA: HP  REFERENCIA: 7PS86A - IMPRESORA MONOCROMATICA HP LASERJET ENTERPRISE M612DN ESPECIFICACIONES:LASERJET ENTERPRISE M612DN Velocidad de impresión monocromática (ISO, carta), Hasta 75 ppm 1, (ISO, A4), Ciclo de trabajo (mensual, A4), Hasta 300.000 páginas Calidad de impresión en negro (óptima), Hasta 1200 x 1200 dpi. Conectividad, estándar, 1 dispositivo USB 2.0 de alta velocidad; 2 puertos host USB 2.0 de alta velocidad; 1 red Gigabit Ethernet 10/100/1000T; 1 compartimento de integración de hardware Velocidad del procesador, 1,2 GHz. Memoria 512 MB. Capacidad. Disco duro 500 GB opcional. Almacenamiento de datos 4GB.Cartuchos de reemplazo: Cartucho de Tóner Original HP 147A LaserJet negro (10 500 páginas) W1470A; Cartucho de Tóner Original HP 147X LaserJet negro de alta capacidad (25 200 páginas) W1470X; Cartucho de Tóner Original HP LaserJet 147Y negro de capacidad superior (42 000 páginas) W1470Y. Garantía 1 año.  La imagen solo es de referencia y ambientación y puede variar, está sujeta a verificación por parte del cliente PRODUCTO SUJETO A DISPONIBILIDAD DE INVENTARIO Y ROTACIÓN DEL MISMO
NO INCLUYE INSTALACIÓN</t>
  </si>
  <si>
    <t>MARCA:HP REFERENCIA:  3PZ55A#BGJ - IMPRESORA MULTIFUNCION HP LASERJET ENTERPRISE MFP M430F  ESPECIFICACIONES: Negocios Laser Impresión en blanco y negro  1200 x 1200 DPI
Colores de impresión: Negro  A4 38 ppm  Copias en blanco y negro Escaneo a color Envío y recepción de faxes en blanco y negro  Apple AirPrint, HP ePrint, Mopria Print Service Puerto USB Ethernet Memoria interna: 2048 MB Procesador incorporado 800 MHz  13 kg  Las Impresoras HP Láser Multifunción para oficina imprimen y copian con rapidez, en forma sencilla y con gran calidad de color y en blanco y negro los documentos de su empresa, además de ofrecer la función de escáner integrada y una serie de opciones para el manejo de papel y de acabado  NO INCLUYE INSTALACIÓN</t>
  </si>
  <si>
    <t>MARCA: LOGITEC REFERENCIA: 920-007820 - COMBO TECLADO Y MOUSE MK345 INALAMBRICO LOGITECH ESPECIFICACIONES :DIMENSIONES TECLADO
• Altura: 186.7 mm (7.35 in) x Ancho: 447.2 mm (17.61 in)x Profundidad: 21.4 mm (0.84 in
• Peso: 603 g (1.33 lb) DIMENSIONES DEL MOUSE
• Altura: 105.4 mm (4.15 in)x Ancho: 67.9 mm (2.67 in)x Profundidad: 38,4 mm (1,51 in) • Peso: 86.4 g (3.05 oz)
REQUISITOS DEL SISTEMA • Windows® Vista, Windows 7, Windows 8, Windows 10 • Chrome OS ™ • Puerto USB
ESPECIFICACIONES TÉCNICAS • Duración de la batería: 48 meses1 • Batería: 2-AAA • Interruptor de encendido / apagado: Sí • Diseño de tamaño completo con 12 teclas F mejoradas para el control de medios: • Teclado listo para Unificar: no • Receptor listo para unificar: no • Distancia de funcionamiento inalámbrico: 10 m máximo2 • Sistema inalámbrico: conectividad inalámbrica avanzada de 2,4 GHz • Tecnología de sensores: Logitech Advanced Optical Tracking • Resolución: 1000 dpi • Duración de la batería: 18 meses1 • Batería: 1-AA • Interruptor de encendido / apagado: Sí • Cantidad de botones: 3 • Rueda de desplazamiento: sí • Función de inclinación: no • Ratón listo para unificar: no • Receptor listo para unificar: no • Distancia de funcionamiento inalámbrico: 10 m máximo2 • Sistema inalámbrico: conectividad inalámbrica avanzada de 2,4 GHz • Interfaz de conexión: receptor USB • 2 El alcance inalámbrico real puede variar según el uso, la configuración y las condiciones ambientales.</t>
  </si>
  <si>
    <t xml:space="preserve">MARCA: APPLE REFERENCIA: MXCL3LA/A - TECLADO MAGIC KEYBOARD (USB-C) - ESPAÑOL (AMÉRICA LATINA) APPLE COLOR BLANCO  ESPECIFICACIONES: Tamaño y peso
Alto: 0,41 a 1,09 cm  Ancho: 27,89 cm  Grosor: 11,49 cm
Peso: 239 g* General Teclas multimedia 
Conexiones y expansión Bluetooth Puerto USB‑C
Conexión inalámbrica Requisitos del sistema Mac con macOS 15.1 o posterior iPad con iPadOS 14.5 o posterior iPhone con iOS 14.5 o posterior </t>
  </si>
  <si>
    <t>MARCA: DAHUA REFERENCIA: DHI-LM27-E231BN - Monitor Dahua Gamer Plano 27" panel IPS, FULL HD 1920 X 1080 16:9  ESPECIFICACIONES: El Monitor Dahua DHILM27-E231BN es una pantalla de 27 pulgadas que ofrece una experiencia visual clara y vibrante gracias a su panel IPS y resolución Full HD (1920 x 1080 píxeles). Su tecnología IPS garantiza colores precisos y ángulos de visión amplios de hasta 178°, permitiendo una visualización cómoda desde diferentes posiciones. Diseñado para entornos de oficina, hogar o multimedia, este monitor cuenta con una entrada HDMI para conexiones rápidas y sencillas a computadoras, laptops y otros dispositivos. Su diseño elegante en color negro y pantalla plana se adapta fácilmente a cualquier espacio de trabajo, proporcionando funcionalidad y estilo. Con un tiempo de respuesta de aproximadamente 5 ms y frecuencia de actualización estándar de 60 Hz, el Dahua DHILM27-E231BN es ideal para tareas diarias como navegación web, edición de documentos, reproducción de videos y trabajos de diseño básico. Marca: Dahua SKU: DHI-LM27-E231BN Tamaño de pantalla: 27 Pulgadas Color: Negro Resolución de pantalla: 1920 x 1080 píxeles (Full HD) Modelo: DHILM27-E231BN Tipo De Pantalla: IPS (In-Plane Switching) Voltaje: 100-240 V AC (rango estándar de monitores) Curvo: Pantalla Plana Ajuste de Altura: No (ajuste básico sin ajuste de altura) Ajuste Reclinado: Sí, inclinación ajustable</t>
  </si>
  <si>
    <t xml:space="preserve">MARCA :LG REFERENCIA: 27US500-W.AWP - Monitor LG 27" Pulgadas 27US500-W UHD 4K Plano
Características principales:Dimensión / Peso:
Dimensiones con peana (Ancho x Alto x Profundo) [mm]:613.5×454.7×214.9 Dimensiones sin peana (Ancho x Alto x Profundo) [mm]: 613.5×363.5×45.4 Dimensiones empaquetado (Ancho x Alto x Profundo) [mm]: 690x447x167 Peso con Peana [kg]: 5.5 Peso sin Peana [kg]: 4.8Peso empaquetado [kg]: 7.3
Características: HDR 10: SÍEfecto HDR: SÍProtección anti-parpadeo: SÍ Modo de lectura: SÍ Debilidad de Color: SÍ
Super Resolution+: SÍ Estabilizador de Negros: SÍ
Dynamic Action Sync: SÍ Ahorro inteligente de energía: SÍ
Failover Input Switch: SÍ Potencia:Tipo: Alimentación externa (adaptador) Entrada CA: 100~240V (50/60Hz) Consumo de potencia (Típ): 25W Consumo de potencia (Máx.): 26WConsumo de potencia (Estrella energética): 25W Consumo de potencia (Modo suspensión): Menos de 0,5 W (condición de entrada HDMI/DP) Consumo de potencia (DC apagado): Menos de 0,3 W Conectividad: HDMI: Sí(2ea)DisplayPort: SÍ(1ea) Versión DP: 1.4Salida para Auriculares Salida para Auriculares: 3 polos (solo sonido) Pantalla: Tamaño [Pulgada]: 27 Tamaño [cm]: 68.4 cm Resolución: 3840 x 2160 Tipo de Panel: IPS Ratio de Aspecto: 3840 x 2160 Brillo (Mín.)[cd/m²]: 240 Brillo (Típ.)[cd/m²]: 300 Gama de Color (Mín.): DCI-P3 86% (CIE1976) Gama de Color (Típ.): DCI-P3 90% (CIE1976) Profundidad de Color (Número de colores): 1.07BRatio de Contraste (Mín.): 700:1 Ratio de contraste(Típ.): 1000:1 Tiempo de respuesta: 5 ms (GtG en Faster) Tasa de refresco (Máx)[Hz]: 60 Hz Ángulo de visión (CR≥10): 178˚(der./izq.), 178˚(ext./pr.) Color Bit: 10bit (8bit+FRC) Tratamiento superficial: Anti-Glareo superficial: anti-Glare </t>
  </si>
  <si>
    <t>MARCA: APPLE REFERENCIA:MXK53AM/A - MXK53AM/A MAGIC MOUSE BLANCO APPLE  ESPECIFICACIONES:El Magic Mouse es inalámbrico y recargable, y tiene una base con un diseño optimizado que te permite moverlo fácilmente por todo el escritorio. Además, la superficie Multi-Touch te permite hacer gestos sencillos para pasar de una página web a otra y desplazarte por documentos. Gracias a su batería recargable, el Magic Mouse funciona durante un mes o más con una sola carga. Está listo al instante y se enlaza a tu Mac de forma automática. Incluye un cable de carga USB-C trenzado que te permite enlazar y cargar a través del puerto USB-C de tu Mac.
En la caja Magic Mouse Cable de carga USB-C 
Garantía limitada de un (1) año</t>
  </si>
  <si>
    <t>MARCA: LG REFERENCIA: 34WR55QK-B.AWP - Monitor curvo UltraWide QHD de 34" con USB Type-C™ CARACTERISTICAS PRINCIPALES:Pantalla curva WQHD de 34" (3440 x 1440)
sRGB 99 % (típico) / HDR10Frecuencia de actualización de 100 HzUSB Type-C™ con suministro de energía de 65 WSoporte con un solo clic / Soporte ajustable en altura e inclinación Modo de lectura / Sin parpadeoGARANTIA DE 1 AÑONO INCLUYE INSTALACION</t>
  </si>
  <si>
    <t xml:space="preserve"> MARCA DELL REFERENCIA: E2425HS - MONITOR DELL 24" E2425HSE2425HS - MONITOR DELL 24" E2425HS
ESPECIFICACIONES.
Tamaño en diagonal; 23,8" (60,45 cm), Resolución / Frecuencia de actualización; 1920 x 1080, Tecnología de la pantalla ;Vertical Alignment (VA), Capacidad de ajuste; Inclinable;Giratoria; Altura, Puertos; Un puerto HDMI (HDCP 1.4) (compatible con hasta Full HD 1920 × 1080 a 75 Hz, según se especifica en HDMI 1.4); Un puerto DisplayPort 1.2 (HDCP 1.4) (compatible con hasta Full HD 1920 × 1080 a 75 Hz),Un conector VGA, Cables; 1 Cable de alimentación; 1 cable HDMI de 1,8 m.</t>
  </si>
  <si>
    <t>MARCA: APPLE REFERENCIA:MDH74E/A+CAREPACK2AÑOS - MacBook Air de 13 pulgadas Chip M5 ESPECIFICACIONES TECNICAS PRINCIPALES: MacBook Air de 13 pulgadas Chip M5 de Apple con CPU de 10 núcleos y GPU de 8 núcleos, 16 GB, 512 GB SSD - Color plata MacBook Air Chip M5 de Apple con CPU de 10 núcleos y GPU de 8 núcleos, 16 GB, 512 GB SSD - Color plata.  Chip M5 de Apple con CPU de 10 núcleos, GPU de 8 núcleos y Neural Engine de 16 núcleos Memoria: Memoria unificada de 16 GB Almacenamiento: SSD de 512 GB Adaptador de corriente: Adaptador decorriente de 40 W con dos puertos USB-C Cámara: Cámara 12MP Center Stage Thunderbolt: Dos puertos Thunderbolt 4 Input: Puerto de carga MagSafe 3 Display: Pantalla Liquid Retina de 13.6 pulgadas con True Tone Idioma del teclado: Magic Keyboard retroiluminado con Touch ID - Español(América Latina) Color Media Plata ; Garantia #4802170(  1 Año Garantía Fabricante + 2 Años Garantía Extendida)</t>
  </si>
  <si>
    <t>MARCA : LENOVO REFERENCIA: ZAE40161CO - TABLET LENOVO IDEA TAB PRO, 12,7 ESPECIFICACIONES: 12,7" 3K (2944x1840) LTPS 400nits, Glossy, 144Hz, Touch, WiFi, MediaTek Dimensity 8300 (8C, 1x A715 @3.35 GHz + 3x A715@3.2 GHz + 4x A510@2.2 GHz), 8GB, 256GB, Camera Front 8.0MP / Rear 13.0MP with Flashlight, 10200mAh, Android 14, color Storm Grey. Incluye cargador, cable, Lenovo® Keyboard Pack for Lenovo® Idea Tab Pro + Lenovo + Moto BUDS®La imagen solo es de referencia y ambientación y puede variar, está sujeta a verificación por parte del cliente (si es necesario solicitar ficha técnica)PRODUCTO BAJO PEDIDO A 10-30 DIAS
PRODUCTO SUJETO A DISPONIBILIDAD DE INVENTARIO Y ROTACIÓN DEL MISMONO INCLUYE INSTALACIÓN</t>
  </si>
  <si>
    <t>MARCA: SLIM EBAU REFERENCIA: DRI-ELI-0307 - LECTOR QUEMADOR USB 2.0 DVD+/RW 8X EXTERNO LITEON SLIM EBAU108 ESPECIFICACIONES PRINCIPALES:Tipo:  Quemador DVD y CD Externo, Interfaz:  USB 2.0 Fabricante:  LITEON, Velocidad de escritura:  DVD 8x máx. ± R/CD 24x  máx. Garantía:  1 año</t>
  </si>
  <si>
    <t>10-30 DIAS  BAJO PEDIDO</t>
  </si>
  <si>
    <t xml:space="preserve">1 AÑO </t>
  </si>
  <si>
    <t>30-60 DIAS HABILES</t>
  </si>
  <si>
    <t>3 AÑOS</t>
  </si>
  <si>
    <t>12 MESES</t>
  </si>
  <si>
    <t>45-60 DIAS BAJO PEDIDO</t>
  </si>
  <si>
    <t>30a 45 DIAS HABILES BAJO PEDIDO</t>
  </si>
  <si>
    <t>1-5 DIAS HABILES</t>
  </si>
  <si>
    <t>10 AÑO</t>
  </si>
  <si>
    <t>5-10 DIAS HABILES</t>
  </si>
  <si>
    <t xml:space="preserve">MICRONET SAS </t>
  </si>
  <si>
    <t xml:space="preserve">Impresora Monocromática HP LaserJet Pro 4003dw imprime, 42 ppm, Dúplex, Ciclo de trabajo 80.000 pág, Volumen mes recomendado 750 a 4000 , Resolución 1200 x 1200 ppp, procesador 1200 MHz, Pantalla LCD de 2 líneas, Conectividad USB 2.0 ; Ethernet 10/100/1000,Wiffi, Memoria, 256 MB Disco duro NO , Bandeja multipropósito 100 hojas, bandeja 250 hojas, Garantia 1 año . Tóner Inicial  3050 Paginas. Tóner compatible W1510A HP LaserJet 151A, negro El rendimiento promedio del cartucho es de 3050 páginas W1510X HP LaserJet 151X, negro (El rendimiento promedio del cartucho es de 9700 páginas </t>
  </si>
  <si>
    <t>60 dias</t>
  </si>
  <si>
    <t>10 dias</t>
  </si>
  <si>
    <t>MULTITINTAS.INK SAS</t>
  </si>
  <si>
    <t>Marca: APPLE
Referencia: MYH93AM/A
ESPECIFICACIONES:Thunderbolt 3 (USB-C) to Thunderbolt 2 Adapter</t>
  </si>
  <si>
    <t>Marca: APPLE
Referencia: MW2H3AM/A
ESPECIFICACIONES:35W Dual USB-C Port Compact Power Adapter</t>
  </si>
  <si>
    <t>Marca: APPLE
Referencia: New iPad Pro 11" ME2N4CL/A + NEW Pencil Pro MX2D3AM/A
ESPECIFICACIONES:Wi‑Fi + 256GB with standard glass + Pencil PRO</t>
  </si>
  <si>
    <t>Marca: APPLE
Referencia: Mac Mini Pro - MCX44LZ/A + Extension
ESPECIFICACIONES:M4 Pro chip with 12‑core CPU and 16‑core GPU, 24GB, 512GB SSD</t>
  </si>
  <si>
    <t>Marca: BlackMagic
Referencia: Micro Converter BiDirectional SDI/HDMI 3G
ESPECIFICACIONES:Micro Convertidor BiDireccional SDI/HDMI 3G</t>
  </si>
  <si>
    <t>Marca: APPLE
Referencia: MUQ93AM/A
ESPECIFICACIONES:1m Lightning/USBC Cable de transferencia de datos</t>
  </si>
  <si>
    <t>Marca: Logitech
Referencia: C270
ESPECIFICACIONES:- Resolución de video: HD 720p a 30 fps
- Fotografía: Hasta 3 MP (interpolados)
- Campo de visión: 55°
- Micrófono: Mono con cancelación de ruido
- Conectividad: USB 2.0
- Montaje: Clip universal para monitores</t>
  </si>
  <si>
    <t>Marca: Toshiba
Referencia: Basics
ESPECIFICACIONES:Capacidad de almacenamiento: 2 TB
Tipo de disco duro: HDD
Conectividad/conexión: USB
Compatible con: Mac OS,Windows</t>
  </si>
  <si>
    <t>Marca: ADATA
Referencia: HD330
ESPECIFICACIONES: DISCO EXTERNO ANTIGOLPES/SALPICADURAS HD330 5TB NEGRO CON DISCO MECANICO</t>
  </si>
  <si>
    <t>Marca: SeaGate
Referencia: STKP8000400
ESPECIFICACIONES: Disco Duro Externo  8 Tb - Cable conector USB-C y USB-A</t>
  </si>
  <si>
    <t>Marca: Kingston
Referencia: Xs1000 1TB
ESPECIFICACIONES: Disco duro externo SSD 1TB USB 3.1</t>
  </si>
  <si>
    <t>Marca: Kingston
Referencia: Xs1000 2TB
ESPECIFICACIONES: Disco duro portátil de Estado sólido  2 TB USB</t>
  </si>
  <si>
    <t>Marca: HP
Referencia:20G07A
ESPECIFICACIONES: Escáner HP Scanjet N4600 fnw1</t>
  </si>
  <si>
    <t>Marca: HP
Referencia:20G08A
ESPECIFICACIONES: HP SJ Enterprise Flow N6600 fnw1 Velocidad de Scaner Up to 50 ppm/100 ipm (b&amp;w, gray and color, 300 dpi). 8.000 paginas por día, ADF de 100 Hojas, Conectividad Standar Hi-Speed USB 2.0,Tamaño de papel Standar 8.5 x 34 Pulgadas ,wifi /Red. Garantía 1 Año"</t>
  </si>
  <si>
    <t xml:space="preserve">Marca: HP
Referencia:7PS86A
ESPECIFICACIONES: Impresora HP LaserJet Enterprise M612dn
</t>
  </si>
  <si>
    <t xml:space="preserve">Marca: HP
Referencia:3PZ55A
ESPECIFICACIONES: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
</t>
  </si>
  <si>
    <t xml:space="preserve">Marca: LOGITECH
Referencia:920-007820
ESPECIFICACIONES: COMBO LOGITECH MK345 – TECLADO Y MOUSE
INALÁMBRICO
- Conectividad: RF inalámbrica 2.4 GHz con nano receptor
USB
- Teclado: Tamaño completo, 12 teclas multimedia, resistente
a derrames
- Mouse: Ergonómico, 1000 DPI, para diestros
- Batería: Hasta 36 meses (teclado) y 18 meses (mouse)
</t>
  </si>
  <si>
    <t xml:space="preserve">Marca: APPLE
Referencia:MU963LZ/A - MDVH4E/A + Extension
ESPECIFICACIONES: MacBook Air de 15" Chip M5 CPU 10 núcleos con 4 núcleos de rendimiento y 6 de eficiencia. GPU de 10 núcleos. Neural Engine de 16 núcleos. 16GB de memoria unificada. SSD de 512GB. tres puertos Thunderbolt 4/USB-C. 
Garantía 3 años
</t>
  </si>
  <si>
    <t xml:space="preserve">Marca: ADATA
Referencia:AD4U32008G22-SGN
ESPECIFICACIONES: DDR4 2666 MHz (8GB para PC)
</t>
  </si>
  <si>
    <t xml:space="preserve">Marca: ADATA
Referencia:AD5S56008G
ESPECIFICACIONES: Memorias 8GB para portátil DDR5 UDIMM 4400 MHz PC5-4800B (8GB para portátil) 
</t>
  </si>
  <si>
    <t xml:space="preserve">Marca: Microsoft
Referencia:DG7GMGF0PN5D
ESPECIFICACIONES: MICROSOFT OFFICE STD LTSC PARA MAC ACADEMICO PERPETUO
</t>
  </si>
  <si>
    <t xml:space="preserve">Marca: Microsoft
Referencia:DG7GMGF0PN5F	
ESPECIFICACIONES: Microsoft Office Pro Plus 2024 LTSC educativo Licencia Perpetua
</t>
  </si>
  <si>
    <t>Marca: Dahua
Referencia:DHI-LM27-E231BN		
Monitor Gamer Plano 27" panel IPS, FULL HD 1920 X 1080 16:9, VESA, Tiempo de, respuesta rapido de 0,5 ms 180 HZ sin borrosidad ni imagenes superpuestas (con OD), 1 Ã— DP 1.4, 1 Ã— HDMI 2.0, 1 Ã</t>
  </si>
  <si>
    <t>Marca: DELL
Referencia:P2725H
Monitor Dell Serie P P2725H de 27" |Resolucion: 1920 x 1080 FHD a 100Hz | 1xHDMI 1.4 | 1xDP 1.2 (Cableincluido) | 1xVGA | 1xUSB3.2 tipo B de 1xUSB 3.2 tipo A | 1xUSB 3.2 tipo C de 1.Âª alimentacion de 15 W (solo datos) Garantía 3 años.</t>
  </si>
  <si>
    <t>Marca: LG
Referencia:27US500
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</si>
  <si>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Marca: SATECHI
Referencia:ST-P7SM
ESPECIFICACIONES:Multipuerto USB-C con conectores HDMI, Ethernet GbE, USB-A 3.0, USB-C. Marca Satechi compatible con MacBook Air 13" M4</t>
  </si>
  <si>
    <t>Marca: APPLE
Referencia:MXK63AM/A
ESPECIFICACIONES:NEW Magic Mouse - White Multi-Touch Surface</t>
  </si>
  <si>
    <t>Marca: HP
Referencia:BH8M8LT
ESPECIFICACIONES: Intel CoreTM Ultra 7-155U 12 nucleos (2 P-Cores, 8 E-Cores, 2 LPE-Cores), 14 hilos, 12 MB Intel SmartCache, Windows 11 Pro de 64 bits en Espanol LCD delgada de 14" en diagonal con retroiluminacion LED, Full HD (1920x1080), con antirreflejo, RAM 16 GB (1x16GB) DDR5 5600. Soporta hasta 32 GB en (2) slots SODIMM, M.2 SSD 512 GB PCIe NVMe Value, LAN: 10/100/1000 Integrated Wi-Fi 6E 802.11 ax +Bluetooth, Incluye: Morral y Conversor HDMI a VGA de la misma marca del portátil.  Garantía 3 años</t>
  </si>
  <si>
    <t>Marca: HP
Referencia:MDHE4E/A
ESPECIFICACIONES: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</si>
  <si>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Marca: APPLE
Referencia:MXK83LA/A
ESPECIFICACIONES:Magic Keyboard con Touch ID y teclado numérico negro. Cable de carga USB‑C</t>
  </si>
  <si>
    <t>COMERCIALIZADORA SERLE.COM SAS</t>
  </si>
  <si>
    <t>60 DIAS</t>
  </si>
  <si>
    <t>1 AÑO</t>
  </si>
  <si>
    <t>SUMIMAS S.A.S</t>
  </si>
  <si>
    <t>TECNOPHONE COLOMBIA S.A.S.</t>
  </si>
  <si>
    <t>Adaptador Apple Adaptador Apple Thunderbolt 3 (USB-C) a Thunderbolt 2</t>
  </si>
  <si>
    <t>Adaptador De Alimentacion Apple Apple 35W Adaptador de alimentacion - Adaptador universal - 2 USB Type-C</t>
  </si>
  <si>
    <t>Apple iPad Pro 11″ (5ª generación) Apple Apple iPad Pro 11″ (5ª generación) Chip M4 – 256GB Wi-Fi | Plata (Vidrio Estándar) y Apple Pencil Pro</t>
  </si>
  <si>
    <t>Apple Mac Mini M4 pro Apple Apple Mac mini RAM 24GB - 512GB SSD -
Apple M4 Pro Chip -
Apple Hexadeca-core (16 Core)
Garantía extendida a 3 años para el Mac mini"</t>
  </si>
  <si>
    <t>Blackmagic Design Micro Convertidor BiDireccional SDI/HDMI 3G Blackmagic Blackmagic Design Micro Convertidor BiDireccional SDI/HDMI 3G</t>
  </si>
  <si>
    <t>Cable Apple Apple 1m Lightning/USBC Cable de transferencia de datos</t>
  </si>
  <si>
    <t>Cámara Web Logitech  CÁMARA WEB LOGITECH C270
- Resolución de video: HD 720p a 30 fps
- Fotografía: Hasta 3 MP (interpolados)
- Campo de visión: 55°
- Micrófono: Mono con cancelación de ruido
- Conectividad: USB 2.0
- Montaje: Clip universal para monitores</t>
  </si>
  <si>
    <t>Disco duro de almacenamiento externo  2TB Toshiba Capacidad de almacenamiento: 2 TB
Tipo de disco duro: HDD
Conectividad/conexión: USB
Compatible con: Mac OS,Windows</t>
  </si>
  <si>
    <t>Disco duro externo ADATA ADATA DISCO EXTERNO ANTIGOLPES/SALPICADURAS HD330 5TB NEGRO CON DISCO MECANICO</t>
  </si>
  <si>
    <t>Disco Duro Externo  8 Tb - USB-C y USB-A Seagate Disco Duro Externo  8 Tb - Cable conector USB-C y USB-A</t>
  </si>
  <si>
    <t>Escaner HP Escáner HP Scanjet N4600 fnw1</t>
  </si>
  <si>
    <t>Escáner HP SJ ENTERPRISE N6660 HP HP SJ Enterprise Flow N6600 fnw1 Velocidad de Scaner Up to 50 ppm/100 ipm (b&amp;w, gray and color, 300 dpi). 8.000 paginas por día, ADF de 100 Hojas, Conectividad Standar Hi-Speed USB 2.0,Tamaño de papel Standar 8.5 x 34 Pulgadas ,wifi /Red. Garantía 1 Año"</t>
  </si>
  <si>
    <t>Impresora Láser RICOH P311 Ricoh Impresora láser blanco y negro
• Imprime hasta 34 ppm
• Resolución de impresión máx. 1200 x 1200 dpi
• Entrada de papel estandar 300 páginas
• Peso de papel desde 52 hasta 162 g/m2
• Maximice el tiempo de actividad con un cartucho de impresión All-in-One de 7.000 páginas de rendimiento
• DUPLEX AUTOMATICO
• TARJETA DE RED ETHERNET
• Recomendada para un volumen de 3 mil paginas mensuales.
• Usa tóner monocomponente de 7 mil hojas
• Trae toner de inicio con el 10% de capacidad
Incluye cable USB</t>
  </si>
  <si>
    <t>IMPRESORA MULTIFUNCIONAL
HP LaserJet Enterprise M430f HP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t>
  </si>
  <si>
    <t>LOGITECH MK345 – Teclado y mouse inalámbrico Logitech  COMBO LOGITECH MK345 – TECLADO Y MOUSE
INALÁMBRICO
- Conectividad: RF inalámbrica 2.4 GHz con nano receptor
USB
- Teclado: Tamaño completo, 12 teclas multimedia, resistente
a derrames
- Mouse: Ergonómico, 1000 DPI, para diestros
- Batería: Hasta 36 meses (teclado) y 18 meses (mouse)</t>
  </si>
  <si>
    <t>Mac Studio Apple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</si>
  <si>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MacBook Air de 15" Chip M5 Apple MacBook Air de 15" Chip M5 CPU 10 núcleos con 4 núcleos de rendimiento y 6 de eficiencia. GPU de 10 núcleos. Neural Engine de 16 núcleos. 16GB de memoria unificada. SSD de 512GB. Dos puertos Thunderbolt 4/USB-C. 
Garantía 3 años</t>
  </si>
  <si>
    <t>Memorias 8GB para equipo de escritorio  DDR4 2666 MHz (8GB para PC)</t>
  </si>
  <si>
    <t>Memorias 8GB para portátil  DDR5 UDIMM 4400 MHz PC5-4800B (8GB para portátil)</t>
  </si>
  <si>
    <t>Microsoft Office para Mac Microsoft MICROSOFT OFFICE STD LTSC PARA MAC ACADEMICO PERPETUO</t>
  </si>
  <si>
    <t>Monitor Dahua Gamer Plano 27" Dahua Gamer Plano 27 panel IPS, FULL HD 1920 X 1080 16:9, VESA, Tiempo de, respuesta rapido de 0,5 ms 180 HZ sin borrosidad ni imagenes superpuestas (con OD), 1 Ã— DP 1.4, 1 Ã— HDMI 2.0, 1 Ã— Salida de audio</t>
  </si>
  <si>
    <t>Monitor LED LG UltraFine 27US500-W 27" Class 4K UHD LG Monitor LED LG UltraFine 27US500-W 27" Class 4K UHD - 16:9 - Blanco, Negro - 68.6cm (27") Viewable - Tecnología conmutación en el mismo plano (In-plane Switching, IPS) - LED Retroiluminación - 3840 x 2160 - 1.07 Billones de colores - FreeSync - 300cd/m² - 5ms - HDMI - DisplayPort. Garantía 3 años.</t>
  </si>
  <si>
    <t>Multipuerto Usb-C Satechi Multipuerto USB-C con conectores HDMI, Ethernet GbE, USB-A 3.0, USB-C. Marca Satechi compatible con MacBook Air 13" M4</t>
  </si>
  <si>
    <t>Apple NEW Magic Mouse -White Multi-Touch Surface- Apple NEW Magic Mouse -
White Multi-Touch Surface-</t>
  </si>
  <si>
    <t>Pantalla 34" HP Monitor 34” UltraWide 21:9 Resolución 2560x1080 Conectores de entrada HDMI - DisplayPort</t>
  </si>
  <si>
    <t>Portátil Apple Macbook Air 13" Apple MacBook Air de 13 pulgadas: Chip M5 deApple con CPU de 10 nucleos y GPU de 10nucleos, 16 GB, 512 GB SSD - ColorMedianocheChip M5 de Apple con CPU de 10 nucleos,GPU de 10 nucleos y Neural Engine de 16nucleos Memoria: Memoria unificada de 16GB Almacenamiento: Almacenamiento SSDde 512 GB Adaptador de corriente:Adaptador de corriente dinámico de 40 W  cable USB-C a MacSafe 3 Camara: Camara 12MP CenterStage Thunderbolt: Dos puertos Thunderbolt4 nput: Puerto de carga MagSafe 3 Display:Pantalla Liquid Retina de 13.6 pulgadas conTrue Tone Idioma del teclado: MagicKeyboard retroiluminado con Touch ID -Espanol (America Latina) Garantía 3 años (1 Ano GarantiaFabricante + 2 Anos Garantia extendida)</t>
  </si>
  <si>
    <t>Tablet infantil (Lenovo Tab10 Kids) Lenovo Pantalla 10.1'', RAM 4GB, Android 12, control parental</t>
  </si>
  <si>
    <t>Tablet Lenovo 12.7" Pulgadas Idea Tab Pro - 256gb - Wifi - Gris Lenovo Tablet LENOVO 12.7" Pulgadas Idea Tab Pro - 256GB - WiFi - Gris</t>
  </si>
  <si>
    <t>Teclado Apple Magic inalámbrico con TouchID y teclado numérico  Negro Apple Magic Keyboard con Touch ID y teclado numérico negro. Cable de carga USB‑C</t>
  </si>
  <si>
    <t>Unidad De Almacenamiento Adata Unidad de estado solido Adata SD620SD620-2TCBK - 2TB - Negro</t>
  </si>
  <si>
    <t>50 Días</t>
  </si>
  <si>
    <t>12 Meses</t>
  </si>
  <si>
    <t>60 Días</t>
  </si>
  <si>
    <t>3 Años</t>
  </si>
  <si>
    <t>5 Días</t>
  </si>
  <si>
    <t>Perpetuo</t>
  </si>
  <si>
    <t>TEK SOLUCIONES TECNOLOGICAS SAS</t>
  </si>
  <si>
    <t xml:space="preserve">IMPRESORA MULTIFUNCIONAL
HP LaserJet Enterprise M430f
Tipo: Láser Monocromática (Blanco y Negro).
Productividad: ADF de 50 hojas, impresión dúplex automática, y pantalla táctil a color de 10.9 cm.
Velocidad de Impresión: Hasta 40 ppm (normal) o 42 ppm (HP de alta velocidad) en A4.
Resolución de Impresión: Hasta 1200 x 1200 ppp para texto y gráficos nítidos.
Manejo de Papel (Entrada): Bandeja multipropósito de 100 hojas + Bandeja de 250 hojas (total 350 hojas estándar).
Manejo de Papel (Salida): Hasta 250 hojas.
Escáner: Cama plana y ADF de 50 hojas, escaneo a doble cara.
Conectividad: Gigabit Ethernet, USB 2.0, Wi-Fi (2.4/5 GHz), Wi-Fi Direct, Bluetooth (BLE).
Incluye cable USB
</t>
  </si>
  <si>
    <t>Mac Studio
Chip M4 Max de Apple con CPU de 14 núcleos, GPU de 32 núcleos y Neural Engine de 16 núcleos 36 GB de memoria unificada  512 GB de almacenamiento SSD  Frontal: dos puertos USB-C y ranura para tarjetas SDXC  Parte trasera: cuatro puertos Thunderbolt 4, dos puertos USB-A, puerto HDMI, puerto Ethernet de 10 Gb y toma para auriculares de 3,5 mm -Incluye adaptadores: Thunderbolt 3 (USB-C) to Thunderbolt 2
Adapter-Magic Keyboard with Touch ID and
Numeric Keypad for Macs with Apple
silicon - Español (América Latina)-MAGIC MOUSE-AME (blanco) - 3 años de garantía</t>
  </si>
  <si>
    <t xml:space="preserve">60 a 90 </t>
  </si>
  <si>
    <t>8 días</t>
  </si>
  <si>
    <t>45 a 90</t>
  </si>
  <si>
    <t>3 años en el equipo</t>
  </si>
  <si>
    <t>NA</t>
  </si>
  <si>
    <t xml:space="preserve">MINIMO VALOR UNITARIO IVA INCLUIDO </t>
  </si>
  <si>
    <t>VALOR TOTAL IVA INCLUIDO</t>
  </si>
  <si>
    <t>PROVEEDOR</t>
  </si>
  <si>
    <t>PRESUPUESTO</t>
  </si>
  <si>
    <t>DIFERENCIA</t>
  </si>
  <si>
    <t>DESIERTO NO SE PRESENTARON OFERTAS</t>
  </si>
  <si>
    <t>Impresora Laser HP HP HP LaserJet Pro M404dw
Impresión en Negro hasta 38 ppm/ Ciclo de trabajo mensual hasta 80.000 pág A4/ Procesador 1200MHz/Puerto de red Ethernet integrado 10/100/1000Base-TX / Capacidad HP ePrint-impresión móvil-inalámbrica-1 USB 2.0 alta velocidad- 1 WiFi 802.11b/g / Manejo de papel estándar Bandeja1 100 hojas Bandeja 2 250 hojas-Salida de manejo de papel de 150 hojas/ Unidad dúplex integrada /Impresión a Doble cara automática/ Incluye cable USB</t>
  </si>
  <si>
    <t>Impresora Láser HP M612dn HP Impresora HP LaserJet Enterprise M612dn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</si>
</sst>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8" x14ac:knownFonts="1">
    <font>
      <sz val="11"/>
      <color theme="1"/>
      <name val="Calibri"/>
      <family val="2"/>
      <scheme val="minor"/>
    </font>
    <font>
      <sz val="11"/>
      <color theme="1"/>
      <name val="Calibri"/>
      <family val="2"/>
      <scheme val="minor"/>
    </font>
    <font>
      <sz val="11"/>
      <color indexed="8"/>
      <name val="Calibri"/>
      <family val="2"/>
      <charset val="1"/>
    </font>
    <font>
      <sz val="8"/>
      <color theme="1"/>
      <name val="Arial"/>
      <family val="2"/>
    </font>
    <font>
      <b/>
      <sz val="8"/>
      <color theme="1"/>
      <name val="Arial"/>
      <family val="2"/>
    </font>
    <font>
      <sz val="8"/>
      <color rgb="FF000000"/>
      <name val="Arial"/>
      <family val="2"/>
    </font>
    <font>
      <b/>
      <sz val="8"/>
      <name val="Arial"/>
      <family val="2"/>
    </font>
    <font>
      <sz val="8"/>
      <color rgb="FFFF0000"/>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42" fontId="1" fillId="0" borderId="0" applyFont="0" applyFill="0" applyBorder="0" applyAlignment="0" applyProtection="0"/>
    <xf numFmtId="0" fontId="2" fillId="0" borderId="0"/>
    <xf numFmtId="9" fontId="1" fillId="0" borderId="0" applyFont="0" applyFill="0" applyBorder="0" applyAlignment="0" applyProtection="0"/>
  </cellStyleXfs>
  <cellXfs count="59">
    <xf numFmtId="0" fontId="0" fillId="0" borderId="0" xfId="0"/>
    <xf numFmtId="42" fontId="3" fillId="0" borderId="1" xfId="1" applyFont="1" applyFill="1" applyBorder="1" applyAlignment="1" applyProtection="1">
      <alignment horizontal="center" vertical="center" wrapText="1"/>
      <protection locked="0"/>
    </xf>
    <xf numFmtId="42" fontId="3" fillId="0" borderId="3" xfId="1" applyFont="1" applyFill="1" applyBorder="1" applyAlignment="1" applyProtection="1">
      <alignment horizontal="center" vertical="center" wrapText="1"/>
      <protection locked="0"/>
    </xf>
    <xf numFmtId="3" fontId="3" fillId="0" borderId="3" xfId="0" applyNumberFormat="1" applyFont="1" applyBorder="1" applyAlignment="1" applyProtection="1">
      <alignment horizontal="center" vertical="center" wrapText="1"/>
      <protection locked="0"/>
    </xf>
    <xf numFmtId="0" fontId="5" fillId="0" borderId="0" xfId="0" applyFont="1"/>
    <xf numFmtId="0" fontId="4" fillId="0" borderId="0" xfId="0" applyFont="1" applyAlignment="1" applyProtection="1">
      <alignment horizontal="center"/>
      <protection locked="0"/>
    </xf>
    <xf numFmtId="0" fontId="4" fillId="0" borderId="0" xfId="0" applyFont="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4" fillId="0" borderId="1" xfId="0" applyNumberFormat="1" applyFont="1" applyBorder="1" applyAlignment="1" applyProtection="1">
      <alignment horizontal="center" vertical="center" wrapText="1"/>
      <protection locked="0"/>
    </xf>
    <xf numFmtId="3" fontId="6" fillId="0" borderId="1" xfId="2" applyNumberFormat="1" applyFont="1" applyBorder="1" applyAlignment="1">
      <alignment horizontal="center" vertical="center" wrapText="1"/>
    </xf>
    <xf numFmtId="0" fontId="5" fillId="0" borderId="0" xfId="0" applyFont="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3" fontId="3" fillId="0" borderId="1" xfId="0" applyNumberFormat="1" applyFont="1" applyBorder="1" applyAlignment="1" applyProtection="1">
      <alignment horizontal="center"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6" fillId="0" borderId="0" xfId="0" applyFont="1" applyBorder="1" applyAlignment="1">
      <alignment vertical="center"/>
    </xf>
    <xf numFmtId="42" fontId="6" fillId="0" borderId="1" xfId="1" applyFont="1" applyFill="1" applyBorder="1" applyAlignment="1">
      <alignment vertical="center"/>
    </xf>
    <xf numFmtId="9" fontId="4" fillId="0" borderId="0" xfId="3" applyFont="1" applyAlignment="1" applyProtection="1">
      <alignment horizontal="center"/>
      <protection locked="0"/>
    </xf>
    <xf numFmtId="9" fontId="3" fillId="0" borderId="0" xfId="3" applyFont="1" applyProtection="1">
      <protection locked="0"/>
    </xf>
    <xf numFmtId="9" fontId="4" fillId="0" borderId="1" xfId="3" applyFont="1" applyBorder="1" applyAlignment="1" applyProtection="1">
      <alignment horizontal="center" vertical="center" wrapText="1"/>
      <protection locked="0"/>
    </xf>
    <xf numFmtId="9" fontId="3" fillId="0" borderId="3" xfId="3" applyFont="1" applyFill="1" applyBorder="1" applyAlignment="1" applyProtection="1">
      <alignment horizontal="center" vertical="center" wrapText="1"/>
      <protection locked="0"/>
    </xf>
    <xf numFmtId="9" fontId="3" fillId="0" borderId="1" xfId="3" applyFont="1" applyFill="1" applyBorder="1" applyAlignment="1" applyProtection="1">
      <alignment horizontal="center" vertical="center" wrapText="1"/>
      <protection locked="0"/>
    </xf>
    <xf numFmtId="9" fontId="6" fillId="0" borderId="0" xfId="3" applyFont="1" applyBorder="1" applyAlignment="1">
      <alignment vertical="center"/>
    </xf>
    <xf numFmtId="9" fontId="5" fillId="0" borderId="0" xfId="3" applyFont="1"/>
    <xf numFmtId="0" fontId="5" fillId="0" borderId="1" xfId="0" applyFont="1" applyBorder="1" applyAlignment="1">
      <alignment horizontal="center" vertical="center" wrapText="1"/>
    </xf>
    <xf numFmtId="3" fontId="4" fillId="0" borderId="1" xfId="0" applyNumberFormat="1" applyFont="1" applyBorder="1" applyAlignment="1" applyProtection="1">
      <alignment horizontal="left" vertical="center" wrapText="1"/>
      <protection locked="0"/>
    </xf>
    <xf numFmtId="3" fontId="3" fillId="0" borderId="3" xfId="0" applyNumberFormat="1" applyFont="1" applyBorder="1" applyAlignment="1" applyProtection="1">
      <alignment horizontal="left" vertical="center" wrapText="1"/>
      <protection locked="0"/>
    </xf>
    <xf numFmtId="3" fontId="3" fillId="0" borderId="1" xfId="0" applyNumberFormat="1" applyFont="1" applyBorder="1" applyAlignment="1" applyProtection="1">
      <alignment horizontal="left" vertical="center" wrapText="1"/>
      <protection locked="0"/>
    </xf>
    <xf numFmtId="0" fontId="6" fillId="0" borderId="0" xfId="0" applyFont="1" applyBorder="1" applyAlignment="1">
      <alignment horizontal="left" vertical="center"/>
    </xf>
    <xf numFmtId="42" fontId="5" fillId="0" borderId="1" xfId="0" applyNumberFormat="1" applyFont="1" applyBorder="1" applyAlignment="1">
      <alignment horizontal="center" vertical="center"/>
    </xf>
    <xf numFmtId="0" fontId="5" fillId="0" borderId="0" xfId="0" applyFont="1" applyAlignment="1">
      <alignment horizontal="center"/>
    </xf>
    <xf numFmtId="3" fontId="3" fillId="2" borderId="1" xfId="0" applyNumberFormat="1" applyFont="1" applyFill="1" applyBorder="1" applyAlignment="1" applyProtection="1">
      <alignment horizontal="left" vertical="center" wrapText="1"/>
      <protection locked="0"/>
    </xf>
    <xf numFmtId="42" fontId="3" fillId="2" borderId="1" xfId="1" applyFont="1" applyFill="1" applyBorder="1" applyAlignment="1" applyProtection="1">
      <alignment horizontal="center" vertical="center" wrapText="1"/>
      <protection locked="0"/>
    </xf>
    <xf numFmtId="9" fontId="3" fillId="2" borderId="1" xfId="3"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wrapText="1"/>
    </xf>
    <xf numFmtId="3" fontId="3" fillId="2" borderId="3" xfId="0" applyNumberFormat="1" applyFont="1" applyFill="1" applyBorder="1" applyAlignment="1" applyProtection="1">
      <alignment horizontal="center" vertical="center" wrapText="1"/>
      <protection locked="0"/>
    </xf>
    <xf numFmtId="42" fontId="3" fillId="2" borderId="3" xfId="1" applyFont="1" applyFill="1" applyBorder="1" applyAlignment="1" applyProtection="1">
      <alignment horizontal="center" vertical="center" wrapText="1"/>
      <protection locked="0"/>
    </xf>
    <xf numFmtId="9" fontId="3" fillId="2" borderId="3" xfId="3" applyFont="1" applyFill="1" applyBorder="1" applyAlignment="1" applyProtection="1">
      <alignment horizontal="center" vertical="center" wrapText="1"/>
      <protection locked="0"/>
    </xf>
    <xf numFmtId="0" fontId="5" fillId="2" borderId="1" xfId="0" applyFont="1" applyFill="1" applyBorder="1" applyAlignment="1">
      <alignment horizontal="center" vertical="center"/>
    </xf>
    <xf numFmtId="3" fontId="3" fillId="2" borderId="3" xfId="0" applyNumberFormat="1" applyFont="1" applyFill="1" applyBorder="1" applyAlignment="1" applyProtection="1">
      <alignment horizontal="left" vertical="center" wrapText="1"/>
      <protection locked="0"/>
    </xf>
    <xf numFmtId="42" fontId="5" fillId="0" borderId="0" xfId="0" applyNumberFormat="1" applyFont="1"/>
    <xf numFmtId="0" fontId="4" fillId="0" borderId="1"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0" borderId="1" xfId="0" applyFont="1" applyBorder="1" applyAlignment="1">
      <alignment horizontal="center" vertical="center"/>
    </xf>
    <xf numFmtId="0" fontId="4" fillId="0" borderId="0" xfId="0" applyFont="1" applyAlignment="1" applyProtection="1">
      <alignment horizontal="center"/>
      <protection locked="0"/>
    </xf>
    <xf numFmtId="3" fontId="3" fillId="0" borderId="3"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xf>
  </cellXfs>
  <cellStyles count="4">
    <cellStyle name="Excel Built-in Normal" xfId="2" xr:uid="{00000000-0005-0000-0000-000000000000}"/>
    <cellStyle name="Moneda [0]" xfId="1"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60"/>
  <sheetViews>
    <sheetView tabSelected="1" topLeftCell="BL1" zoomScale="80" zoomScaleNormal="80" workbookViewId="0">
      <selection activeCell="BY11" sqref="BY11"/>
    </sheetView>
  </sheetViews>
  <sheetFormatPr baseColWidth="10" defaultColWidth="11.42578125" defaultRowHeight="11.25" x14ac:dyDescent="0.2"/>
  <cols>
    <col min="1" max="1" width="4.7109375" style="4" bestFit="1" customWidth="1"/>
    <col min="2" max="2" width="20.7109375" style="23" customWidth="1"/>
    <col min="3" max="3" width="33.140625" style="24" customWidth="1"/>
    <col min="4" max="4" width="15" style="4" customWidth="1"/>
    <col min="5" max="5" width="9.7109375" style="4" bestFit="1" customWidth="1"/>
    <col min="6" max="6" width="13.85546875" style="4" customWidth="1"/>
    <col min="7" max="7" width="44" style="4" customWidth="1"/>
    <col min="8" max="8" width="14.42578125" style="4" customWidth="1"/>
    <col min="9" max="9" width="14.42578125" style="33" customWidth="1"/>
    <col min="10" max="10" width="9.42578125" style="4" customWidth="1"/>
    <col min="11" max="11" width="14.42578125" style="4" customWidth="1"/>
    <col min="12" max="12" width="15.42578125" style="4" customWidth="1"/>
    <col min="13" max="13" width="13.140625" style="4" customWidth="1"/>
    <col min="14" max="14" width="12.7109375" style="4" customWidth="1"/>
    <col min="15" max="15" width="44" style="4" customWidth="1"/>
    <col min="16" max="16" width="14.42578125" style="4" customWidth="1"/>
    <col min="17" max="17" width="14.42578125" style="33" customWidth="1"/>
    <col min="18" max="19" width="14.42578125" style="4" customWidth="1"/>
    <col min="20" max="20" width="15.5703125" style="4" customWidth="1"/>
    <col min="21" max="22" width="14.42578125" style="4" customWidth="1"/>
    <col min="23" max="23" width="44" style="24" customWidth="1"/>
    <col min="24" max="24" width="14.42578125" style="4" customWidth="1"/>
    <col min="25" max="25" width="14.42578125" style="33" customWidth="1"/>
    <col min="26" max="30" width="14.42578125" style="4" customWidth="1"/>
    <col min="31" max="31" width="43.85546875" style="4" customWidth="1"/>
    <col min="32" max="32" width="14.42578125" style="4" customWidth="1"/>
    <col min="33" max="33" width="14.42578125" style="33" customWidth="1"/>
    <col min="34" max="35" width="14.42578125" style="4" customWidth="1"/>
    <col min="36" max="36" width="15.140625" style="4" customWidth="1"/>
    <col min="37" max="38" width="14.42578125" style="14" customWidth="1"/>
    <col min="39" max="39" width="43.85546875" style="4" customWidth="1"/>
    <col min="40" max="40" width="14.42578125" style="4" customWidth="1"/>
    <col min="41" max="41" width="14.42578125" style="33" customWidth="1"/>
    <col min="42" max="46" width="14.42578125" style="4" customWidth="1"/>
    <col min="47" max="47" width="43.85546875" style="4" customWidth="1"/>
    <col min="48" max="48" width="14.42578125" style="4" customWidth="1"/>
    <col min="49" max="49" width="14.42578125" style="33" customWidth="1"/>
    <col min="50" max="54" width="14.42578125" style="4" customWidth="1"/>
    <col min="55" max="55" width="43.85546875" style="4" customWidth="1"/>
    <col min="56" max="56" width="14.42578125" style="4" customWidth="1"/>
    <col min="57" max="57" width="14.42578125" style="33" customWidth="1"/>
    <col min="58" max="58" width="18.140625" style="4" customWidth="1"/>
    <col min="59" max="59" width="14.42578125" style="4" customWidth="1"/>
    <col min="60" max="60" width="14" style="4" customWidth="1"/>
    <col min="61" max="61" width="19.85546875" style="4" customWidth="1"/>
    <col min="62" max="62" width="14.42578125" style="4" customWidth="1"/>
    <col min="63" max="63" width="43.85546875" style="4" customWidth="1"/>
    <col min="64" max="64" width="14.42578125" style="4" customWidth="1"/>
    <col min="65" max="65" width="14.42578125" style="33" customWidth="1"/>
    <col min="66" max="67" width="14.42578125" style="4" customWidth="1"/>
    <col min="68" max="68" width="15.5703125" style="4" customWidth="1"/>
    <col min="69" max="70" width="14.42578125" style="4" customWidth="1"/>
    <col min="71" max="71" width="43.85546875" style="4" customWidth="1"/>
    <col min="72" max="72" width="14.42578125" style="4" customWidth="1"/>
    <col min="73" max="73" width="14.42578125" style="33" customWidth="1"/>
    <col min="74" max="78" width="14.42578125" style="4" customWidth="1"/>
    <col min="79" max="79" width="17.42578125" style="4" customWidth="1"/>
    <col min="80" max="80" width="18" style="4" bestFit="1" customWidth="1"/>
    <col min="81" max="81" width="17.140625" style="40" bestFit="1" customWidth="1"/>
    <col min="82" max="82" width="16.140625" style="4" bestFit="1" customWidth="1"/>
    <col min="83" max="83" width="15" style="4" customWidth="1"/>
    <col min="84" max="16384" width="11.42578125" style="4"/>
  </cols>
  <sheetData>
    <row r="1" spans="1:83" x14ac:dyDescent="0.2">
      <c r="A1" s="56" t="s">
        <v>0</v>
      </c>
      <c r="B1" s="56"/>
      <c r="C1" s="56"/>
      <c r="D1" s="56"/>
      <c r="E1" s="56"/>
      <c r="F1" s="56"/>
      <c r="G1" s="56"/>
      <c r="H1" s="56"/>
      <c r="I1" s="56"/>
      <c r="J1" s="56"/>
      <c r="K1" s="56"/>
      <c r="L1" s="56"/>
      <c r="M1" s="56"/>
      <c r="N1" s="56"/>
    </row>
    <row r="2" spans="1:83" x14ac:dyDescent="0.2">
      <c r="A2" s="56" t="s">
        <v>127</v>
      </c>
      <c r="B2" s="56"/>
      <c r="C2" s="56"/>
      <c r="D2" s="56"/>
      <c r="E2" s="56"/>
      <c r="F2" s="56"/>
      <c r="G2" s="56"/>
      <c r="H2" s="56"/>
      <c r="I2" s="56"/>
      <c r="J2" s="56"/>
      <c r="K2" s="56"/>
      <c r="L2" s="56"/>
      <c r="M2" s="56"/>
      <c r="N2" s="56"/>
    </row>
    <row r="3" spans="1:83" ht="12.75" customHeight="1" x14ac:dyDescent="0.2">
      <c r="A3" s="56" t="s">
        <v>16</v>
      </c>
      <c r="B3" s="56"/>
      <c r="C3" s="56"/>
      <c r="D3" s="56"/>
      <c r="E3" s="56"/>
      <c r="F3" s="56"/>
      <c r="G3" s="56"/>
      <c r="H3" s="56"/>
      <c r="I3" s="56"/>
      <c r="J3" s="56"/>
      <c r="K3" s="56"/>
      <c r="L3" s="56"/>
      <c r="M3" s="56"/>
      <c r="N3" s="56"/>
    </row>
    <row r="4" spans="1:83" x14ac:dyDescent="0.2">
      <c r="A4" s="56" t="s">
        <v>134</v>
      </c>
      <c r="B4" s="56"/>
      <c r="C4" s="56"/>
      <c r="D4" s="56"/>
      <c r="E4" s="56"/>
      <c r="F4" s="56"/>
      <c r="G4" s="56"/>
      <c r="H4" s="56"/>
      <c r="I4" s="56"/>
      <c r="J4" s="56"/>
      <c r="K4" s="56"/>
      <c r="L4" s="56"/>
      <c r="M4" s="56"/>
      <c r="N4" s="56"/>
    </row>
    <row r="5" spans="1:83" x14ac:dyDescent="0.2">
      <c r="A5" s="5"/>
      <c r="B5" s="6"/>
      <c r="C5" s="5"/>
      <c r="D5" s="5"/>
      <c r="E5" s="5"/>
      <c r="F5" s="5"/>
      <c r="G5" s="5"/>
      <c r="H5" s="5"/>
      <c r="I5" s="27"/>
      <c r="J5" s="5"/>
      <c r="K5" s="5"/>
      <c r="L5" s="5"/>
    </row>
    <row r="6" spans="1:83" x14ac:dyDescent="0.2">
      <c r="A6" s="56"/>
      <c r="B6" s="56"/>
      <c r="C6" s="5"/>
      <c r="D6" s="5"/>
      <c r="E6" s="5"/>
      <c r="F6" s="5"/>
      <c r="G6" s="5"/>
      <c r="H6" s="5"/>
      <c r="I6" s="27"/>
      <c r="J6" s="5"/>
      <c r="K6" s="5"/>
      <c r="L6" s="5"/>
    </row>
    <row r="7" spans="1:83" x14ac:dyDescent="0.2">
      <c r="A7" s="7"/>
      <c r="B7" s="8"/>
      <c r="C7" s="9"/>
      <c r="D7" s="7"/>
      <c r="E7" s="7"/>
      <c r="F7" s="7"/>
      <c r="G7" s="7"/>
      <c r="H7" s="7"/>
      <c r="I7" s="28"/>
      <c r="J7" s="7"/>
      <c r="K7" s="7"/>
      <c r="L7" s="7"/>
    </row>
    <row r="8" spans="1:83" ht="44.25" customHeight="1" x14ac:dyDescent="0.2">
      <c r="A8" s="51" t="s">
        <v>135</v>
      </c>
      <c r="B8" s="51"/>
      <c r="C8" s="51"/>
      <c r="D8" s="51"/>
      <c r="E8" s="51"/>
      <c r="F8" s="51"/>
      <c r="G8" s="52" t="s">
        <v>136</v>
      </c>
      <c r="H8" s="53"/>
      <c r="I8" s="53"/>
      <c r="J8" s="53"/>
      <c r="K8" s="53"/>
      <c r="L8" s="53"/>
      <c r="M8" s="53"/>
      <c r="N8" s="54"/>
      <c r="O8" s="51" t="s">
        <v>151</v>
      </c>
      <c r="P8" s="51"/>
      <c r="Q8" s="51"/>
      <c r="R8" s="51"/>
      <c r="S8" s="51"/>
      <c r="T8" s="51"/>
      <c r="U8" s="51"/>
      <c r="V8" s="51"/>
      <c r="W8" s="51" t="s">
        <v>187</v>
      </c>
      <c r="X8" s="51"/>
      <c r="Y8" s="51"/>
      <c r="Z8" s="51"/>
      <c r="AA8" s="51"/>
      <c r="AB8" s="51"/>
      <c r="AC8" s="51"/>
      <c r="AD8" s="51"/>
      <c r="AE8" s="51" t="s">
        <v>216</v>
      </c>
      <c r="AF8" s="51"/>
      <c r="AG8" s="51"/>
      <c r="AH8" s="51"/>
      <c r="AI8" s="51"/>
      <c r="AJ8" s="51"/>
      <c r="AK8" s="51"/>
      <c r="AL8" s="51"/>
      <c r="AM8" s="51" t="s">
        <v>220</v>
      </c>
      <c r="AN8" s="51"/>
      <c r="AO8" s="51"/>
      <c r="AP8" s="51"/>
      <c r="AQ8" s="51"/>
      <c r="AR8" s="51"/>
      <c r="AS8" s="51"/>
      <c r="AT8" s="51"/>
      <c r="AU8" s="51" t="s">
        <v>251</v>
      </c>
      <c r="AV8" s="51"/>
      <c r="AW8" s="51"/>
      <c r="AX8" s="51"/>
      <c r="AY8" s="51"/>
      <c r="AZ8" s="51"/>
      <c r="BA8" s="51"/>
      <c r="BB8" s="51"/>
      <c r="BC8" s="51" t="s">
        <v>254</v>
      </c>
      <c r="BD8" s="51"/>
      <c r="BE8" s="51"/>
      <c r="BF8" s="51"/>
      <c r="BG8" s="51"/>
      <c r="BH8" s="51"/>
      <c r="BI8" s="51"/>
      <c r="BJ8" s="51"/>
      <c r="BK8" s="51" t="s">
        <v>255</v>
      </c>
      <c r="BL8" s="51"/>
      <c r="BM8" s="51"/>
      <c r="BN8" s="51"/>
      <c r="BO8" s="51"/>
      <c r="BP8" s="51"/>
      <c r="BQ8" s="51"/>
      <c r="BR8" s="51"/>
      <c r="BS8" s="51" t="s">
        <v>292</v>
      </c>
      <c r="BT8" s="51"/>
      <c r="BU8" s="51"/>
      <c r="BV8" s="51"/>
      <c r="BW8" s="51"/>
      <c r="BX8" s="51"/>
      <c r="BY8" s="51"/>
      <c r="BZ8" s="51"/>
    </row>
    <row r="9" spans="1:83" s="14" customFormat="1" ht="90" x14ac:dyDescent="0.25">
      <c r="A9" s="10" t="s">
        <v>15</v>
      </c>
      <c r="B9" s="10" t="s">
        <v>1</v>
      </c>
      <c r="C9" s="10" t="s">
        <v>2</v>
      </c>
      <c r="D9" s="10" t="s">
        <v>3</v>
      </c>
      <c r="E9" s="10" t="s">
        <v>4</v>
      </c>
      <c r="F9" s="11" t="s">
        <v>5</v>
      </c>
      <c r="G9" s="12" t="s">
        <v>6</v>
      </c>
      <c r="H9" s="12" t="s">
        <v>7</v>
      </c>
      <c r="I9" s="29" t="s">
        <v>8</v>
      </c>
      <c r="J9" s="12" t="s">
        <v>9</v>
      </c>
      <c r="K9" s="12" t="s">
        <v>10</v>
      </c>
      <c r="L9" s="13" t="s">
        <v>11</v>
      </c>
      <c r="M9" s="13" t="s">
        <v>12</v>
      </c>
      <c r="N9" s="13" t="s">
        <v>13</v>
      </c>
      <c r="O9" s="12" t="s">
        <v>6</v>
      </c>
      <c r="P9" s="12" t="s">
        <v>7</v>
      </c>
      <c r="Q9" s="29" t="s">
        <v>8</v>
      </c>
      <c r="R9" s="12" t="s">
        <v>9</v>
      </c>
      <c r="S9" s="12" t="s">
        <v>10</v>
      </c>
      <c r="T9" s="13" t="s">
        <v>11</v>
      </c>
      <c r="U9" s="13" t="s">
        <v>12</v>
      </c>
      <c r="V9" s="13" t="s">
        <v>13</v>
      </c>
      <c r="W9" s="35" t="s">
        <v>6</v>
      </c>
      <c r="X9" s="12" t="s">
        <v>7</v>
      </c>
      <c r="Y9" s="29" t="s">
        <v>8</v>
      </c>
      <c r="Z9" s="12" t="s">
        <v>9</v>
      </c>
      <c r="AA9" s="12" t="s">
        <v>10</v>
      </c>
      <c r="AB9" s="13" t="s">
        <v>11</v>
      </c>
      <c r="AC9" s="13" t="s">
        <v>12</v>
      </c>
      <c r="AD9" s="13" t="s">
        <v>13</v>
      </c>
      <c r="AE9" s="12" t="s">
        <v>6</v>
      </c>
      <c r="AF9" s="12" t="s">
        <v>7</v>
      </c>
      <c r="AG9" s="29" t="s">
        <v>8</v>
      </c>
      <c r="AH9" s="12" t="s">
        <v>9</v>
      </c>
      <c r="AI9" s="12" t="s">
        <v>10</v>
      </c>
      <c r="AJ9" s="13" t="s">
        <v>11</v>
      </c>
      <c r="AK9" s="13" t="s">
        <v>12</v>
      </c>
      <c r="AL9" s="13" t="s">
        <v>13</v>
      </c>
      <c r="AM9" s="12" t="s">
        <v>6</v>
      </c>
      <c r="AN9" s="12" t="s">
        <v>7</v>
      </c>
      <c r="AO9" s="29" t="s">
        <v>8</v>
      </c>
      <c r="AP9" s="12" t="s">
        <v>9</v>
      </c>
      <c r="AQ9" s="12" t="s">
        <v>10</v>
      </c>
      <c r="AR9" s="13" t="s">
        <v>11</v>
      </c>
      <c r="AS9" s="13" t="s">
        <v>12</v>
      </c>
      <c r="AT9" s="13" t="s">
        <v>13</v>
      </c>
      <c r="AU9" s="12" t="s">
        <v>6</v>
      </c>
      <c r="AV9" s="12" t="s">
        <v>7</v>
      </c>
      <c r="AW9" s="29" t="s">
        <v>8</v>
      </c>
      <c r="AX9" s="12" t="s">
        <v>9</v>
      </c>
      <c r="AY9" s="12" t="s">
        <v>10</v>
      </c>
      <c r="AZ9" s="13" t="s">
        <v>11</v>
      </c>
      <c r="BA9" s="13" t="s">
        <v>12</v>
      </c>
      <c r="BB9" s="13" t="s">
        <v>13</v>
      </c>
      <c r="BC9" s="12" t="s">
        <v>6</v>
      </c>
      <c r="BD9" s="12" t="s">
        <v>7</v>
      </c>
      <c r="BE9" s="29" t="s">
        <v>8</v>
      </c>
      <c r="BF9" s="12" t="s">
        <v>9</v>
      </c>
      <c r="BG9" s="12" t="s">
        <v>10</v>
      </c>
      <c r="BH9" s="13" t="s">
        <v>11</v>
      </c>
      <c r="BI9" s="13" t="s">
        <v>12</v>
      </c>
      <c r="BJ9" s="13" t="s">
        <v>13</v>
      </c>
      <c r="BK9" s="12" t="s">
        <v>6</v>
      </c>
      <c r="BL9" s="12" t="s">
        <v>7</v>
      </c>
      <c r="BM9" s="29" t="s">
        <v>8</v>
      </c>
      <c r="BN9" s="12" t="s">
        <v>9</v>
      </c>
      <c r="BO9" s="12" t="s">
        <v>10</v>
      </c>
      <c r="BP9" s="13" t="s">
        <v>11</v>
      </c>
      <c r="BQ9" s="13" t="s">
        <v>12</v>
      </c>
      <c r="BR9" s="13" t="s">
        <v>13</v>
      </c>
      <c r="BS9" s="12" t="s">
        <v>6</v>
      </c>
      <c r="BT9" s="12" t="s">
        <v>7</v>
      </c>
      <c r="BU9" s="29" t="s">
        <v>8</v>
      </c>
      <c r="BV9" s="12" t="s">
        <v>9</v>
      </c>
      <c r="BW9" s="12" t="s">
        <v>10</v>
      </c>
      <c r="BX9" s="13" t="s">
        <v>11</v>
      </c>
      <c r="BY9" s="13" t="s">
        <v>12</v>
      </c>
      <c r="BZ9" s="13" t="s">
        <v>13</v>
      </c>
      <c r="CA9" s="13" t="s">
        <v>300</v>
      </c>
      <c r="CB9" s="13" t="s">
        <v>301</v>
      </c>
      <c r="CC9" s="13" t="s">
        <v>302</v>
      </c>
      <c r="CD9" s="13" t="s">
        <v>303</v>
      </c>
      <c r="CE9" s="13" t="s">
        <v>304</v>
      </c>
    </row>
    <row r="10" spans="1:83" ht="213.75" x14ac:dyDescent="0.2">
      <c r="A10" s="15">
        <v>1</v>
      </c>
      <c r="B10" s="16" t="s">
        <v>110</v>
      </c>
      <c r="C10" s="17" t="s">
        <v>111</v>
      </c>
      <c r="D10" s="18" t="s">
        <v>21</v>
      </c>
      <c r="E10" s="18" t="s">
        <v>18</v>
      </c>
      <c r="F10" s="15">
        <v>1</v>
      </c>
      <c r="G10" s="3"/>
      <c r="H10" s="2"/>
      <c r="I10" s="30"/>
      <c r="J10" s="1"/>
      <c r="K10" s="1"/>
      <c r="L10" s="1"/>
      <c r="M10" s="22"/>
      <c r="N10" s="22"/>
      <c r="O10" s="3" t="s">
        <v>152</v>
      </c>
      <c r="P10" s="2">
        <v>237175</v>
      </c>
      <c r="Q10" s="30">
        <v>0.19</v>
      </c>
      <c r="R10" s="1">
        <f>P10*Q10</f>
        <v>45063.25</v>
      </c>
      <c r="S10" s="1">
        <f>ROUND(P10+R10,0)</f>
        <v>282238</v>
      </c>
      <c r="T10" s="1">
        <f>S10*F10</f>
        <v>282238</v>
      </c>
      <c r="U10" s="22" t="s">
        <v>184</v>
      </c>
      <c r="V10" s="22" t="s">
        <v>149</v>
      </c>
      <c r="W10" s="36" t="s">
        <v>188</v>
      </c>
      <c r="X10" s="2">
        <v>244604.32</v>
      </c>
      <c r="Y10" s="30">
        <v>0.19</v>
      </c>
      <c r="Z10" s="1">
        <f>X10*Y10</f>
        <v>46474.820800000001</v>
      </c>
      <c r="AA10" s="1">
        <f>ROUND(X10+Z10,0)</f>
        <v>291079</v>
      </c>
      <c r="AB10" s="1">
        <f>AA10*F10</f>
        <v>291079</v>
      </c>
      <c r="AC10" s="34" t="s">
        <v>206</v>
      </c>
      <c r="AD10" s="34" t="s">
        <v>207</v>
      </c>
      <c r="AE10" s="3"/>
      <c r="AF10" s="2"/>
      <c r="AG10" s="30"/>
      <c r="AH10" s="1"/>
      <c r="AI10" s="1"/>
      <c r="AJ10" s="1"/>
      <c r="AK10" s="22"/>
      <c r="AL10" s="22"/>
      <c r="AM10" s="3" t="s">
        <v>221</v>
      </c>
      <c r="AN10" s="2">
        <v>227000</v>
      </c>
      <c r="AO10" s="30">
        <v>0.19</v>
      </c>
      <c r="AP10" s="1">
        <f t="shared" ref="AP10:AP54" si="0">AN10*AO10</f>
        <v>43130</v>
      </c>
      <c r="AQ10" s="1">
        <f t="shared" ref="AQ10:AQ54" si="1">ROUND(AN10+AP10,0)</f>
        <v>270130</v>
      </c>
      <c r="AR10" s="1">
        <f>AQ10*F10</f>
        <v>270130</v>
      </c>
      <c r="AS10" s="22">
        <v>10</v>
      </c>
      <c r="AT10" s="22" t="s">
        <v>149</v>
      </c>
      <c r="AU10" s="3"/>
      <c r="AV10" s="2"/>
      <c r="AW10" s="30"/>
      <c r="AX10" s="1"/>
      <c r="AY10" s="1"/>
      <c r="AZ10" s="1"/>
      <c r="BA10" s="22"/>
      <c r="BB10" s="22"/>
      <c r="BC10" s="3"/>
      <c r="BD10" s="2"/>
      <c r="BE10" s="30"/>
      <c r="BF10" s="1"/>
      <c r="BG10" s="1"/>
      <c r="BH10" s="1"/>
      <c r="BI10" s="22"/>
      <c r="BJ10" s="22"/>
      <c r="BK10" s="3" t="s">
        <v>256</v>
      </c>
      <c r="BL10" s="2">
        <v>260000</v>
      </c>
      <c r="BM10" s="30">
        <v>0.19</v>
      </c>
      <c r="BN10" s="1">
        <f t="shared" ref="BN10:BN55" si="2">BL10*BM10</f>
        <v>49400</v>
      </c>
      <c r="BO10" s="1">
        <f t="shared" ref="BO10:BO55" si="3">ROUND(BL10+BN10,0)</f>
        <v>309400</v>
      </c>
      <c r="BP10" s="1">
        <f>BO10*F10</f>
        <v>309400</v>
      </c>
      <c r="BQ10" s="22" t="s">
        <v>286</v>
      </c>
      <c r="BR10" s="22" t="s">
        <v>287</v>
      </c>
      <c r="BS10" s="3" t="s">
        <v>111</v>
      </c>
      <c r="BT10" s="2">
        <v>232000</v>
      </c>
      <c r="BU10" s="30">
        <v>0.19</v>
      </c>
      <c r="BV10" s="1">
        <f t="shared" ref="BV10:BV56" si="4">BT10*BU10</f>
        <v>44080</v>
      </c>
      <c r="BW10" s="1">
        <f t="shared" ref="BW10:BW56" si="5">ROUND(BT10+BV10,0)</f>
        <v>276080</v>
      </c>
      <c r="BX10" s="1">
        <f>BW10*F10</f>
        <v>276080</v>
      </c>
      <c r="BY10" s="22">
        <v>45</v>
      </c>
      <c r="BZ10" s="22" t="s">
        <v>149</v>
      </c>
      <c r="CA10" s="39">
        <f>MIN(K10,S10,AA10,AI10,AQ10,AY10,BG10,BO10,BW10)</f>
        <v>270130</v>
      </c>
      <c r="CB10" s="39">
        <f>+CA10*F10</f>
        <v>270130</v>
      </c>
      <c r="CC10" s="34" t="str">
        <f>IF(CA10=K10,$G$8,IF(CA10=S10,$O$8,IF(CA10=AA10,$W$8,IF(CA10=AI10,$AE$8,IF(CA10=AQ10,$AM$8,IF(CA10=AY10,$AU$8,IF(CA10=BG10,$BC$8,IF(CA10=BO10,$BK$8,IF(CA10=BW10,$BS$8,"")))))))))</f>
        <v>MULTITINTAS.INK SAS</v>
      </c>
      <c r="CD10" s="39">
        <v>335580</v>
      </c>
      <c r="CE10" s="39">
        <f>+CD10-CB10</f>
        <v>65450</v>
      </c>
    </row>
    <row r="11" spans="1:83" ht="67.5" x14ac:dyDescent="0.2">
      <c r="A11" s="18">
        <v>2</v>
      </c>
      <c r="B11" s="16" t="s">
        <v>100</v>
      </c>
      <c r="C11" s="17" t="s">
        <v>101</v>
      </c>
      <c r="D11" s="18" t="s">
        <v>21</v>
      </c>
      <c r="E11" s="18" t="s">
        <v>18</v>
      </c>
      <c r="F11" s="15">
        <v>2</v>
      </c>
      <c r="G11" s="3"/>
      <c r="H11" s="2"/>
      <c r="I11" s="30"/>
      <c r="J11" s="1"/>
      <c r="K11" s="1"/>
      <c r="L11" s="1"/>
      <c r="M11" s="22"/>
      <c r="N11" s="22"/>
      <c r="O11" s="3" t="s">
        <v>153</v>
      </c>
      <c r="P11" s="2">
        <v>287997</v>
      </c>
      <c r="Q11" s="30">
        <v>0.19</v>
      </c>
      <c r="R11" s="1">
        <f t="shared" ref="R11:R56" si="6">P11*Q11</f>
        <v>54719.43</v>
      </c>
      <c r="S11" s="1">
        <f t="shared" ref="S11:S56" si="7">ROUND(P11+R11,0)</f>
        <v>342716</v>
      </c>
      <c r="T11" s="1">
        <f t="shared" ref="T11:T56" si="8">S11*F11</f>
        <v>685432</v>
      </c>
      <c r="U11" s="22" t="s">
        <v>184</v>
      </c>
      <c r="V11" s="22" t="s">
        <v>149</v>
      </c>
      <c r="W11" s="36"/>
      <c r="X11" s="2"/>
      <c r="Y11" s="30"/>
      <c r="Z11" s="1"/>
      <c r="AA11" s="1"/>
      <c r="AB11" s="1"/>
      <c r="AC11" s="34"/>
      <c r="AD11" s="34"/>
      <c r="AE11" s="3"/>
      <c r="AF11" s="2"/>
      <c r="AG11" s="30"/>
      <c r="AH11" s="1"/>
      <c r="AI11" s="1"/>
      <c r="AJ11" s="1"/>
      <c r="AK11" s="22"/>
      <c r="AL11" s="22"/>
      <c r="AM11" s="3" t="s">
        <v>222</v>
      </c>
      <c r="AN11" s="2">
        <v>275700</v>
      </c>
      <c r="AO11" s="30">
        <v>0.19</v>
      </c>
      <c r="AP11" s="1">
        <f t="shared" si="0"/>
        <v>52383</v>
      </c>
      <c r="AQ11" s="1">
        <f t="shared" si="1"/>
        <v>328083</v>
      </c>
      <c r="AR11" s="1">
        <f t="shared" ref="AR11:AR54" si="9">AQ11*F11</f>
        <v>656166</v>
      </c>
      <c r="AS11" s="22">
        <v>10</v>
      </c>
      <c r="AT11" s="22" t="s">
        <v>149</v>
      </c>
      <c r="AU11" s="3"/>
      <c r="AV11" s="2"/>
      <c r="AW11" s="30"/>
      <c r="AX11" s="1"/>
      <c r="AY11" s="1"/>
      <c r="AZ11" s="1"/>
      <c r="BA11" s="22"/>
      <c r="BB11" s="22"/>
      <c r="BC11" s="3"/>
      <c r="BD11" s="2"/>
      <c r="BE11" s="30"/>
      <c r="BF11" s="1"/>
      <c r="BG11" s="1"/>
      <c r="BH11" s="1"/>
      <c r="BI11" s="22"/>
      <c r="BJ11" s="22"/>
      <c r="BK11" s="3" t="s">
        <v>257</v>
      </c>
      <c r="BL11" s="2">
        <v>290000</v>
      </c>
      <c r="BM11" s="30">
        <v>0.19</v>
      </c>
      <c r="BN11" s="1">
        <f t="shared" ref="BN11:BN56" si="10">BL11*BM11</f>
        <v>55100</v>
      </c>
      <c r="BO11" s="1">
        <f t="shared" ref="BO11:BO56" si="11">ROUND(BL11+BN11,0)</f>
        <v>345100</v>
      </c>
      <c r="BP11" s="1">
        <f t="shared" ref="BP11:BP56" si="12">BO11*F11</f>
        <v>690200</v>
      </c>
      <c r="BQ11" s="22" t="s">
        <v>286</v>
      </c>
      <c r="BR11" s="22" t="s">
        <v>287</v>
      </c>
      <c r="BS11" s="3" t="s">
        <v>101</v>
      </c>
      <c r="BT11" s="2">
        <v>281750</v>
      </c>
      <c r="BU11" s="30">
        <v>0.19</v>
      </c>
      <c r="BV11" s="1">
        <f t="shared" si="4"/>
        <v>53532.5</v>
      </c>
      <c r="BW11" s="1">
        <f t="shared" si="5"/>
        <v>335283</v>
      </c>
      <c r="BX11" s="1">
        <f t="shared" ref="BX11:BX56" si="13">BW11*F11</f>
        <v>670566</v>
      </c>
      <c r="BY11" s="22">
        <v>45</v>
      </c>
      <c r="BZ11" s="22" t="s">
        <v>149</v>
      </c>
      <c r="CA11" s="39">
        <f t="shared" ref="CA11:CA56" si="14">MIN(K11,S11,AA11,AI11,AQ11,AY11,BG11,BO11,BW11)</f>
        <v>328083</v>
      </c>
      <c r="CB11" s="39">
        <f t="shared" ref="CB11:CB56" si="15">+CA11*F11</f>
        <v>656166</v>
      </c>
      <c r="CC11" s="34" t="str">
        <f t="shared" ref="CC11:CC56" si="16">IF(CA11=K11,$G$8,IF(CA11=S11,$O$8,IF(CA11=AA11,$W$8,IF(CA11=AI11,$AE$8,IF(CA11=AQ11,$AM$8,IF(CA11=AY11,$AU$8,IF(CA11=BG11,$BC$8,IF(CA11=BO11,$BK$8,IF(CA11=BW11,$BS$8,"")))))))))</f>
        <v>MULTITINTAS.INK SAS</v>
      </c>
      <c r="CD11" s="39">
        <v>699555.78</v>
      </c>
      <c r="CE11" s="39">
        <f t="shared" ref="CE11:CE56" si="17">+CD11-CB11</f>
        <v>43389.780000000028</v>
      </c>
    </row>
    <row r="12" spans="1:83" ht="409.5" x14ac:dyDescent="0.2">
      <c r="A12" s="18">
        <v>3</v>
      </c>
      <c r="B12" s="16" t="s">
        <v>30</v>
      </c>
      <c r="C12" s="17" t="s">
        <v>31</v>
      </c>
      <c r="D12" s="18" t="s">
        <v>21</v>
      </c>
      <c r="E12" s="18" t="s">
        <v>18</v>
      </c>
      <c r="F12" s="18">
        <v>1</v>
      </c>
      <c r="G12" s="19"/>
      <c r="H12" s="1"/>
      <c r="I12" s="31"/>
      <c r="J12" s="1"/>
      <c r="K12" s="1"/>
      <c r="L12" s="1"/>
      <c r="M12" s="22"/>
      <c r="N12" s="22"/>
      <c r="O12" s="19" t="s">
        <v>154</v>
      </c>
      <c r="P12" s="1">
        <v>4981027</v>
      </c>
      <c r="Q12" s="31">
        <v>0.19</v>
      </c>
      <c r="R12" s="1">
        <f t="shared" si="6"/>
        <v>946395.13</v>
      </c>
      <c r="S12" s="1">
        <f t="shared" si="7"/>
        <v>5927422</v>
      </c>
      <c r="T12" s="1">
        <f t="shared" si="8"/>
        <v>5927422</v>
      </c>
      <c r="U12" s="22" t="s">
        <v>184</v>
      </c>
      <c r="V12" s="22" t="s">
        <v>149</v>
      </c>
      <c r="W12" s="37" t="s">
        <v>189</v>
      </c>
      <c r="X12" s="1">
        <v>5383397.7000000002</v>
      </c>
      <c r="Y12" s="31">
        <v>0.19</v>
      </c>
      <c r="Z12" s="1">
        <f>X12*Y12</f>
        <v>1022845.5630000001</v>
      </c>
      <c r="AA12" s="1">
        <f>ROUND(X12+Z12,0)</f>
        <v>6406243</v>
      </c>
      <c r="AB12" s="1">
        <f>AA12*F12</f>
        <v>6406243</v>
      </c>
      <c r="AC12" s="34" t="s">
        <v>208</v>
      </c>
      <c r="AD12" s="34" t="s">
        <v>207</v>
      </c>
      <c r="AE12" s="19" t="s">
        <v>31</v>
      </c>
      <c r="AF12" s="1">
        <v>4981700</v>
      </c>
      <c r="AG12" s="31">
        <v>0.19</v>
      </c>
      <c r="AH12" s="1">
        <f t="shared" ref="AH12:AH51" si="18">AF12*AG12</f>
        <v>946523</v>
      </c>
      <c r="AI12" s="1">
        <f t="shared" ref="AI12:AI51" si="19">ROUND(AF12+AH12,0)</f>
        <v>5928223</v>
      </c>
      <c r="AJ12" s="1">
        <f t="shared" ref="AJ12:AJ51" si="20">AI12*F12</f>
        <v>5928223</v>
      </c>
      <c r="AK12" s="22" t="s">
        <v>218</v>
      </c>
      <c r="AL12" s="22" t="s">
        <v>149</v>
      </c>
      <c r="AM12" s="19" t="s">
        <v>223</v>
      </c>
      <c r="AN12" s="1">
        <v>5195200</v>
      </c>
      <c r="AO12" s="31">
        <v>0.19</v>
      </c>
      <c r="AP12" s="1">
        <f t="shared" si="0"/>
        <v>987088</v>
      </c>
      <c r="AQ12" s="1">
        <f t="shared" si="1"/>
        <v>6182288</v>
      </c>
      <c r="AR12" s="1">
        <f t="shared" si="9"/>
        <v>6182288</v>
      </c>
      <c r="AS12" s="22">
        <v>10</v>
      </c>
      <c r="AT12" s="22" t="s">
        <v>149</v>
      </c>
      <c r="AU12" s="19"/>
      <c r="AV12" s="1"/>
      <c r="AW12" s="31"/>
      <c r="AX12" s="1"/>
      <c r="AY12" s="1"/>
      <c r="AZ12" s="1"/>
      <c r="BA12" s="22"/>
      <c r="BB12" s="22"/>
      <c r="BC12" s="19"/>
      <c r="BD12" s="1"/>
      <c r="BE12" s="31"/>
      <c r="BF12" s="1"/>
      <c r="BG12" s="1"/>
      <c r="BH12" s="1"/>
      <c r="BI12" s="22"/>
      <c r="BJ12" s="22"/>
      <c r="BK12" s="19" t="s">
        <v>258</v>
      </c>
      <c r="BL12" s="1">
        <v>5700000</v>
      </c>
      <c r="BM12" s="31">
        <v>0.19</v>
      </c>
      <c r="BN12" s="1">
        <f t="shared" si="10"/>
        <v>1083000</v>
      </c>
      <c r="BO12" s="1">
        <f t="shared" si="11"/>
        <v>6783000</v>
      </c>
      <c r="BP12" s="1">
        <f t="shared" si="12"/>
        <v>6783000</v>
      </c>
      <c r="BQ12" s="22" t="s">
        <v>286</v>
      </c>
      <c r="BR12" s="22" t="s">
        <v>287</v>
      </c>
      <c r="BS12" s="19" t="s">
        <v>31</v>
      </c>
      <c r="BT12" s="1">
        <v>5251120</v>
      </c>
      <c r="BU12" s="31">
        <v>0.19</v>
      </c>
      <c r="BV12" s="1">
        <f t="shared" si="4"/>
        <v>997712.8</v>
      </c>
      <c r="BW12" s="1">
        <f t="shared" si="5"/>
        <v>6248833</v>
      </c>
      <c r="BX12" s="1">
        <f t="shared" si="13"/>
        <v>6248833</v>
      </c>
      <c r="BY12" s="22">
        <v>45</v>
      </c>
      <c r="BZ12" s="22" t="s">
        <v>149</v>
      </c>
      <c r="CA12" s="39">
        <f t="shared" si="14"/>
        <v>5927422</v>
      </c>
      <c r="CB12" s="39">
        <f t="shared" si="15"/>
        <v>5927422</v>
      </c>
      <c r="CC12" s="34" t="str">
        <f t="shared" si="16"/>
        <v xml:space="preserve">GTI - ALBERTO ALVAREZ LOPEZ SAS </v>
      </c>
      <c r="CD12" s="39">
        <v>7378000</v>
      </c>
      <c r="CE12" s="39">
        <f t="shared" si="17"/>
        <v>1450578</v>
      </c>
    </row>
    <row r="13" spans="1:83" ht="116.25" customHeight="1" x14ac:dyDescent="0.2">
      <c r="A13" s="18">
        <v>4</v>
      </c>
      <c r="B13" s="16" t="s">
        <v>32</v>
      </c>
      <c r="C13" s="17" t="s">
        <v>33</v>
      </c>
      <c r="D13" s="18" t="s">
        <v>21</v>
      </c>
      <c r="E13" s="18" t="s">
        <v>18</v>
      </c>
      <c r="F13" s="18">
        <v>5</v>
      </c>
      <c r="G13" s="19"/>
      <c r="H13" s="1"/>
      <c r="I13" s="31"/>
      <c r="J13" s="1"/>
      <c r="K13" s="1"/>
      <c r="L13" s="1"/>
      <c r="M13" s="22"/>
      <c r="N13" s="22"/>
      <c r="O13" s="19" t="s">
        <v>155</v>
      </c>
      <c r="P13" s="1">
        <v>6156707</v>
      </c>
      <c r="Q13" s="31">
        <v>0.19</v>
      </c>
      <c r="R13" s="1">
        <f t="shared" si="6"/>
        <v>1169774.33</v>
      </c>
      <c r="S13" s="1">
        <f t="shared" si="7"/>
        <v>7326481</v>
      </c>
      <c r="T13" s="1">
        <f t="shared" si="8"/>
        <v>36632405</v>
      </c>
      <c r="U13" s="22" t="s">
        <v>184</v>
      </c>
      <c r="V13" s="22" t="s">
        <v>150</v>
      </c>
      <c r="W13" s="41"/>
      <c r="X13" s="42"/>
      <c r="Y13" s="43"/>
      <c r="Z13" s="42"/>
      <c r="AA13" s="42"/>
      <c r="AB13" s="42"/>
      <c r="AC13" s="44"/>
      <c r="AD13" s="44"/>
      <c r="AE13" s="19" t="s">
        <v>33</v>
      </c>
      <c r="AF13" s="1">
        <v>6525800</v>
      </c>
      <c r="AG13" s="31">
        <v>0.19</v>
      </c>
      <c r="AH13" s="1">
        <f t="shared" si="18"/>
        <v>1239902</v>
      </c>
      <c r="AI13" s="1">
        <f t="shared" si="19"/>
        <v>7765702</v>
      </c>
      <c r="AJ13" s="1">
        <f t="shared" si="20"/>
        <v>38828510</v>
      </c>
      <c r="AK13" s="22" t="s">
        <v>218</v>
      </c>
      <c r="AL13" s="22" t="s">
        <v>150</v>
      </c>
      <c r="AM13" s="19" t="s">
        <v>224</v>
      </c>
      <c r="AN13" s="1">
        <v>6446800</v>
      </c>
      <c r="AO13" s="31">
        <v>0.19</v>
      </c>
      <c r="AP13" s="1">
        <f t="shared" si="0"/>
        <v>1224892</v>
      </c>
      <c r="AQ13" s="1">
        <f t="shared" si="1"/>
        <v>7671692</v>
      </c>
      <c r="AR13" s="1">
        <f t="shared" si="9"/>
        <v>38358460</v>
      </c>
      <c r="AS13" s="22">
        <v>10</v>
      </c>
      <c r="AT13" s="22" t="s">
        <v>150</v>
      </c>
      <c r="AU13" s="19" t="s">
        <v>33</v>
      </c>
      <c r="AV13" s="1">
        <v>6726136.9747899165</v>
      </c>
      <c r="AW13" s="31">
        <v>0.19</v>
      </c>
      <c r="AX13" s="1">
        <f t="shared" ref="AX13:AX41" si="21">AV13*AW13</f>
        <v>1277966.0252100842</v>
      </c>
      <c r="AY13" s="1">
        <f t="shared" ref="AY13:AY41" si="22">ROUND(AV13+AX13,0)</f>
        <v>8004103</v>
      </c>
      <c r="AZ13" s="1">
        <f t="shared" ref="AZ13:AZ41" si="23">AY13*F13</f>
        <v>40020515</v>
      </c>
      <c r="BA13" s="22" t="s">
        <v>252</v>
      </c>
      <c r="BB13" s="22" t="s">
        <v>209</v>
      </c>
      <c r="BC13" s="19"/>
      <c r="BD13" s="1"/>
      <c r="BE13" s="31"/>
      <c r="BF13" s="1"/>
      <c r="BG13" s="1"/>
      <c r="BH13" s="1"/>
      <c r="BI13" s="22"/>
      <c r="BJ13" s="22"/>
      <c r="BK13" s="19" t="s">
        <v>259</v>
      </c>
      <c r="BL13" s="1">
        <v>7200000</v>
      </c>
      <c r="BM13" s="31">
        <v>0.19</v>
      </c>
      <c r="BN13" s="1">
        <f t="shared" si="10"/>
        <v>1368000</v>
      </c>
      <c r="BO13" s="1">
        <f t="shared" si="11"/>
        <v>8568000</v>
      </c>
      <c r="BP13" s="1">
        <f t="shared" si="12"/>
        <v>42840000</v>
      </c>
      <c r="BQ13" s="22" t="s">
        <v>288</v>
      </c>
      <c r="BR13" s="22" t="s">
        <v>289</v>
      </c>
      <c r="BS13" s="19" t="s">
        <v>33</v>
      </c>
      <c r="BT13" s="1">
        <v>6312600</v>
      </c>
      <c r="BU13" s="31">
        <v>0.19</v>
      </c>
      <c r="BV13" s="1">
        <f t="shared" si="4"/>
        <v>1199394</v>
      </c>
      <c r="BW13" s="1">
        <f t="shared" si="5"/>
        <v>7511994</v>
      </c>
      <c r="BX13" s="1">
        <f t="shared" si="13"/>
        <v>37559970</v>
      </c>
      <c r="BY13" s="22" t="s">
        <v>295</v>
      </c>
      <c r="BZ13" s="22" t="s">
        <v>150</v>
      </c>
      <c r="CA13" s="39">
        <f t="shared" si="14"/>
        <v>7326481</v>
      </c>
      <c r="CB13" s="39">
        <f t="shared" si="15"/>
        <v>36632405</v>
      </c>
      <c r="CC13" s="34" t="str">
        <f t="shared" si="16"/>
        <v xml:space="preserve">GTI - ALBERTO ALVAREZ LOPEZ SAS </v>
      </c>
      <c r="CD13" s="39">
        <v>43932542.57</v>
      </c>
      <c r="CE13" s="39">
        <f t="shared" si="17"/>
        <v>7300137.5700000003</v>
      </c>
    </row>
    <row r="14" spans="1:83" ht="67.5" x14ac:dyDescent="0.2">
      <c r="A14" s="15">
        <v>5</v>
      </c>
      <c r="B14" s="16" t="s">
        <v>34</v>
      </c>
      <c r="C14" s="17" t="s">
        <v>34</v>
      </c>
      <c r="D14" s="18" t="s">
        <v>35</v>
      </c>
      <c r="E14" s="18" t="s">
        <v>18</v>
      </c>
      <c r="F14" s="18">
        <v>2</v>
      </c>
      <c r="G14" s="19"/>
      <c r="H14" s="1"/>
      <c r="I14" s="31"/>
      <c r="J14" s="1"/>
      <c r="K14" s="1"/>
      <c r="L14" s="1"/>
      <c r="M14" s="22"/>
      <c r="N14" s="22"/>
      <c r="O14" s="19"/>
      <c r="P14" s="1"/>
      <c r="Q14" s="31"/>
      <c r="R14" s="1"/>
      <c r="S14" s="1"/>
      <c r="T14" s="1"/>
      <c r="U14" s="22"/>
      <c r="V14" s="22"/>
      <c r="W14" s="37"/>
      <c r="X14" s="1"/>
      <c r="Y14" s="31"/>
      <c r="Z14" s="1"/>
      <c r="AA14" s="1"/>
      <c r="AB14" s="1"/>
      <c r="AC14" s="34"/>
      <c r="AD14" s="34"/>
      <c r="AE14" s="19"/>
      <c r="AF14" s="1"/>
      <c r="AG14" s="31"/>
      <c r="AH14" s="1"/>
      <c r="AI14" s="1"/>
      <c r="AJ14" s="1"/>
      <c r="AK14" s="22"/>
      <c r="AL14" s="22"/>
      <c r="AM14" s="19" t="s">
        <v>225</v>
      </c>
      <c r="AN14" s="1">
        <v>443600</v>
      </c>
      <c r="AO14" s="31">
        <v>0.19</v>
      </c>
      <c r="AP14" s="1">
        <f t="shared" si="0"/>
        <v>84284</v>
      </c>
      <c r="AQ14" s="1">
        <f t="shared" si="1"/>
        <v>527884</v>
      </c>
      <c r="AR14" s="1">
        <f t="shared" si="9"/>
        <v>1055768</v>
      </c>
      <c r="AS14" s="22">
        <v>20</v>
      </c>
      <c r="AT14" s="22" t="s">
        <v>149</v>
      </c>
      <c r="AU14" s="19"/>
      <c r="AV14" s="1"/>
      <c r="AW14" s="31"/>
      <c r="AX14" s="1"/>
      <c r="AY14" s="1"/>
      <c r="AZ14" s="1"/>
      <c r="BA14" s="22"/>
      <c r="BB14" s="22"/>
      <c r="BC14" s="19"/>
      <c r="BD14" s="1"/>
      <c r="BE14" s="31"/>
      <c r="BF14" s="1"/>
      <c r="BG14" s="1"/>
      <c r="BH14" s="1"/>
      <c r="BI14" s="22"/>
      <c r="BJ14" s="22"/>
      <c r="BK14" s="19" t="s">
        <v>260</v>
      </c>
      <c r="BL14" s="1">
        <v>460000</v>
      </c>
      <c r="BM14" s="31">
        <v>0.19</v>
      </c>
      <c r="BN14" s="1">
        <f t="shared" si="10"/>
        <v>87400</v>
      </c>
      <c r="BO14" s="1">
        <f t="shared" si="11"/>
        <v>547400</v>
      </c>
      <c r="BP14" s="1">
        <f t="shared" si="12"/>
        <v>1094800</v>
      </c>
      <c r="BQ14" s="22" t="s">
        <v>290</v>
      </c>
      <c r="BR14" s="22" t="s">
        <v>289</v>
      </c>
      <c r="BS14" s="19"/>
      <c r="BT14" s="1"/>
      <c r="BU14" s="31"/>
      <c r="BV14" s="1"/>
      <c r="BW14" s="1"/>
      <c r="BX14" s="1"/>
      <c r="BY14" s="22"/>
      <c r="BZ14" s="22"/>
      <c r="CA14" s="39">
        <f t="shared" si="14"/>
        <v>527884</v>
      </c>
      <c r="CB14" s="39">
        <f t="shared" si="15"/>
        <v>1055768</v>
      </c>
      <c r="CC14" s="34" t="str">
        <f t="shared" si="16"/>
        <v>MULTITINTAS.INK SAS</v>
      </c>
      <c r="CD14" s="39">
        <v>1547000</v>
      </c>
      <c r="CE14" s="39">
        <f t="shared" si="17"/>
        <v>491232</v>
      </c>
    </row>
    <row r="15" spans="1:83" ht="28.5" customHeight="1" x14ac:dyDescent="0.2">
      <c r="A15" s="15">
        <v>6</v>
      </c>
      <c r="B15" s="16" t="s">
        <v>103</v>
      </c>
      <c r="C15" s="17" t="s">
        <v>104</v>
      </c>
      <c r="D15" s="18" t="s">
        <v>21</v>
      </c>
      <c r="E15" s="18" t="s">
        <v>18</v>
      </c>
      <c r="F15" s="18">
        <v>6</v>
      </c>
      <c r="G15" s="3"/>
      <c r="H15" s="2"/>
      <c r="I15" s="30"/>
      <c r="J15" s="1"/>
      <c r="K15" s="1"/>
      <c r="L15" s="1"/>
      <c r="M15" s="22"/>
      <c r="N15" s="22"/>
      <c r="O15" s="3" t="s">
        <v>156</v>
      </c>
      <c r="P15" s="2">
        <v>81784</v>
      </c>
      <c r="Q15" s="30">
        <v>0.19</v>
      </c>
      <c r="R15" s="1">
        <f t="shared" si="6"/>
        <v>15538.960000000001</v>
      </c>
      <c r="S15" s="1">
        <f t="shared" si="7"/>
        <v>97323</v>
      </c>
      <c r="T15" s="1">
        <f t="shared" si="8"/>
        <v>583938</v>
      </c>
      <c r="U15" s="22" t="s">
        <v>184</v>
      </c>
      <c r="V15" s="22" t="s">
        <v>149</v>
      </c>
      <c r="W15" s="36"/>
      <c r="X15" s="2"/>
      <c r="Y15" s="30"/>
      <c r="Z15" s="1"/>
      <c r="AA15" s="1"/>
      <c r="AB15" s="1"/>
      <c r="AC15" s="34"/>
      <c r="AD15" s="34"/>
      <c r="AE15" s="3"/>
      <c r="AF15" s="2"/>
      <c r="AG15" s="30"/>
      <c r="AH15" s="1"/>
      <c r="AI15" s="1"/>
      <c r="AJ15" s="1"/>
      <c r="AK15" s="22"/>
      <c r="AL15" s="22"/>
      <c r="AM15" s="3" t="s">
        <v>226</v>
      </c>
      <c r="AN15" s="2">
        <v>78300</v>
      </c>
      <c r="AO15" s="30">
        <v>0.19</v>
      </c>
      <c r="AP15" s="1">
        <f t="shared" si="0"/>
        <v>14877</v>
      </c>
      <c r="AQ15" s="1">
        <f t="shared" si="1"/>
        <v>93177</v>
      </c>
      <c r="AR15" s="1">
        <f t="shared" si="9"/>
        <v>559062</v>
      </c>
      <c r="AS15" s="22">
        <v>10</v>
      </c>
      <c r="AT15" s="22" t="s">
        <v>149</v>
      </c>
      <c r="AU15" s="3"/>
      <c r="AV15" s="2"/>
      <c r="AW15" s="30"/>
      <c r="AX15" s="1"/>
      <c r="AY15" s="1"/>
      <c r="AZ15" s="1"/>
      <c r="BA15" s="22"/>
      <c r="BB15" s="22"/>
      <c r="BC15" s="3"/>
      <c r="BD15" s="2"/>
      <c r="BE15" s="30"/>
      <c r="BF15" s="1"/>
      <c r="BG15" s="1"/>
      <c r="BH15" s="1"/>
      <c r="BI15" s="22"/>
      <c r="BJ15" s="22"/>
      <c r="BK15" s="3" t="s">
        <v>261</v>
      </c>
      <c r="BL15" s="2">
        <v>83000</v>
      </c>
      <c r="BM15" s="30">
        <v>0.19</v>
      </c>
      <c r="BN15" s="1">
        <f t="shared" si="10"/>
        <v>15770</v>
      </c>
      <c r="BO15" s="1">
        <f t="shared" si="11"/>
        <v>98770</v>
      </c>
      <c r="BP15" s="1">
        <f t="shared" si="12"/>
        <v>592620</v>
      </c>
      <c r="BQ15" s="22" t="s">
        <v>286</v>
      </c>
      <c r="BR15" s="22" t="s">
        <v>287</v>
      </c>
      <c r="BS15" s="3" t="s">
        <v>104</v>
      </c>
      <c r="BT15" s="2">
        <v>81800</v>
      </c>
      <c r="BU15" s="30">
        <v>0.19</v>
      </c>
      <c r="BV15" s="1">
        <f t="shared" si="4"/>
        <v>15542</v>
      </c>
      <c r="BW15" s="1">
        <f t="shared" si="5"/>
        <v>97342</v>
      </c>
      <c r="BX15" s="1">
        <f t="shared" si="13"/>
        <v>584052</v>
      </c>
      <c r="BY15" s="22">
        <v>45</v>
      </c>
      <c r="BZ15" s="22" t="s">
        <v>149</v>
      </c>
      <c r="CA15" s="39">
        <f t="shared" si="14"/>
        <v>93177</v>
      </c>
      <c r="CB15" s="39">
        <f t="shared" si="15"/>
        <v>559062</v>
      </c>
      <c r="CC15" s="34" t="str">
        <f t="shared" si="16"/>
        <v>MULTITINTAS.INK SAS</v>
      </c>
      <c r="CD15" s="39">
        <v>595968.66</v>
      </c>
      <c r="CE15" s="39">
        <f t="shared" si="17"/>
        <v>36906.660000000033</v>
      </c>
    </row>
    <row r="16" spans="1:83" ht="157.5" x14ac:dyDescent="0.2">
      <c r="A16" s="18">
        <v>7</v>
      </c>
      <c r="B16" s="16" t="s">
        <v>36</v>
      </c>
      <c r="C16" s="17" t="s">
        <v>37</v>
      </c>
      <c r="D16" s="18" t="s">
        <v>38</v>
      </c>
      <c r="E16" s="18" t="s">
        <v>18</v>
      </c>
      <c r="F16" s="18">
        <v>5</v>
      </c>
      <c r="G16" s="3" t="s">
        <v>37</v>
      </c>
      <c r="H16" s="2">
        <v>85664</v>
      </c>
      <c r="I16" s="30">
        <v>0.19</v>
      </c>
      <c r="J16" s="1">
        <f t="shared" ref="J16:J56" si="24">H16*I16</f>
        <v>16276.16</v>
      </c>
      <c r="K16" s="1">
        <f t="shared" ref="K16:K56" si="25">ROUND(H16+J16,0)</f>
        <v>101940</v>
      </c>
      <c r="L16" s="1">
        <f t="shared" ref="L16:L56" si="26">K16*F16</f>
        <v>509700</v>
      </c>
      <c r="M16" s="22">
        <v>8</v>
      </c>
      <c r="N16" s="22" t="s">
        <v>149</v>
      </c>
      <c r="O16" s="3" t="s">
        <v>157</v>
      </c>
      <c r="P16" s="2">
        <v>77456</v>
      </c>
      <c r="Q16" s="30">
        <v>0.19</v>
      </c>
      <c r="R16" s="1">
        <f t="shared" si="6"/>
        <v>14716.64</v>
      </c>
      <c r="S16" s="1">
        <f t="shared" si="7"/>
        <v>92173</v>
      </c>
      <c r="T16" s="1">
        <f t="shared" si="8"/>
        <v>460865</v>
      </c>
      <c r="U16" s="22" t="s">
        <v>184</v>
      </c>
      <c r="V16" s="22" t="s">
        <v>149</v>
      </c>
      <c r="W16" s="36" t="s">
        <v>190</v>
      </c>
      <c r="X16" s="2">
        <v>85182</v>
      </c>
      <c r="Y16" s="30">
        <v>0.19</v>
      </c>
      <c r="Z16" s="1">
        <f>X16*Y16</f>
        <v>16184.58</v>
      </c>
      <c r="AA16" s="1">
        <f>ROUND(X16+Z16,0)</f>
        <v>101367</v>
      </c>
      <c r="AB16" s="1">
        <f>AA16*F16</f>
        <v>506835</v>
      </c>
      <c r="AC16" s="34" t="s">
        <v>206</v>
      </c>
      <c r="AD16" s="34" t="s">
        <v>210</v>
      </c>
      <c r="AE16" s="3"/>
      <c r="AF16" s="2"/>
      <c r="AG16" s="30"/>
      <c r="AH16" s="1"/>
      <c r="AI16" s="1"/>
      <c r="AJ16" s="1"/>
      <c r="AK16" s="22"/>
      <c r="AL16" s="22"/>
      <c r="AM16" s="3" t="s">
        <v>227</v>
      </c>
      <c r="AN16" s="2">
        <v>64900</v>
      </c>
      <c r="AO16" s="30">
        <v>0.19</v>
      </c>
      <c r="AP16" s="1">
        <f t="shared" si="0"/>
        <v>12331</v>
      </c>
      <c r="AQ16" s="1">
        <f t="shared" si="1"/>
        <v>77231</v>
      </c>
      <c r="AR16" s="1">
        <f t="shared" si="9"/>
        <v>386155</v>
      </c>
      <c r="AS16" s="22">
        <v>3</v>
      </c>
      <c r="AT16" s="22" t="s">
        <v>149</v>
      </c>
      <c r="AU16" s="3"/>
      <c r="AV16" s="2"/>
      <c r="AW16" s="30"/>
      <c r="AX16" s="1"/>
      <c r="AY16" s="1"/>
      <c r="AZ16" s="1"/>
      <c r="BA16" s="22"/>
      <c r="BB16" s="22"/>
      <c r="BC16" s="3"/>
      <c r="BD16" s="2"/>
      <c r="BE16" s="30"/>
      <c r="BF16" s="1"/>
      <c r="BG16" s="1"/>
      <c r="BH16" s="1"/>
      <c r="BI16" s="22"/>
      <c r="BJ16" s="22"/>
      <c r="BK16" s="3" t="s">
        <v>262</v>
      </c>
      <c r="BL16" s="2">
        <v>80000</v>
      </c>
      <c r="BM16" s="30">
        <v>0.19</v>
      </c>
      <c r="BN16" s="1">
        <f t="shared" si="10"/>
        <v>15200</v>
      </c>
      <c r="BO16" s="1">
        <f t="shared" si="11"/>
        <v>95200</v>
      </c>
      <c r="BP16" s="1">
        <f t="shared" si="12"/>
        <v>476000</v>
      </c>
      <c r="BQ16" s="22" t="s">
        <v>290</v>
      </c>
      <c r="BR16" s="22" t="s">
        <v>289</v>
      </c>
      <c r="BS16" s="3" t="s">
        <v>37</v>
      </c>
      <c r="BT16" s="2">
        <v>71600</v>
      </c>
      <c r="BU16" s="30">
        <v>0.19</v>
      </c>
      <c r="BV16" s="1">
        <f t="shared" si="4"/>
        <v>13604</v>
      </c>
      <c r="BW16" s="1">
        <f t="shared" si="5"/>
        <v>85204</v>
      </c>
      <c r="BX16" s="1">
        <f t="shared" si="13"/>
        <v>426020</v>
      </c>
      <c r="BY16" s="22" t="s">
        <v>296</v>
      </c>
      <c r="BZ16" s="22" t="s">
        <v>149</v>
      </c>
      <c r="CA16" s="39">
        <f t="shared" si="14"/>
        <v>77231</v>
      </c>
      <c r="CB16" s="39">
        <f t="shared" si="15"/>
        <v>386155</v>
      </c>
      <c r="CC16" s="34" t="str">
        <f t="shared" si="16"/>
        <v>MULTITINTAS.INK SAS</v>
      </c>
      <c r="CD16" s="39">
        <v>803250</v>
      </c>
      <c r="CE16" s="39">
        <f t="shared" si="17"/>
        <v>417095</v>
      </c>
    </row>
    <row r="17" spans="1:83" ht="90" x14ac:dyDescent="0.2">
      <c r="A17" s="18">
        <v>8</v>
      </c>
      <c r="B17" s="16" t="s">
        <v>114</v>
      </c>
      <c r="C17" s="17" t="s">
        <v>115</v>
      </c>
      <c r="D17" s="18" t="s">
        <v>91</v>
      </c>
      <c r="E17" s="18" t="s">
        <v>18</v>
      </c>
      <c r="F17" s="18">
        <v>1</v>
      </c>
      <c r="G17" s="3"/>
      <c r="H17" s="2"/>
      <c r="I17" s="30"/>
      <c r="J17" s="1"/>
      <c r="K17" s="1"/>
      <c r="L17" s="1"/>
      <c r="M17" s="22"/>
      <c r="N17" s="22"/>
      <c r="O17" s="3" t="s">
        <v>158</v>
      </c>
      <c r="P17" s="2">
        <v>9721250</v>
      </c>
      <c r="Q17" s="30">
        <v>0.19</v>
      </c>
      <c r="R17" s="1">
        <f t="shared" si="6"/>
        <v>1847037.5</v>
      </c>
      <c r="S17" s="1">
        <f t="shared" si="7"/>
        <v>11568288</v>
      </c>
      <c r="T17" s="1">
        <f t="shared" si="8"/>
        <v>11568288</v>
      </c>
      <c r="U17" s="22" t="s">
        <v>184</v>
      </c>
      <c r="V17" s="22" t="s">
        <v>150</v>
      </c>
      <c r="W17" s="36"/>
      <c r="X17" s="2"/>
      <c r="Y17" s="30"/>
      <c r="Z17" s="1"/>
      <c r="AA17" s="1"/>
      <c r="AB17" s="1"/>
      <c r="AC17" s="34"/>
      <c r="AD17" s="34"/>
      <c r="AE17" s="3"/>
      <c r="AF17" s="2"/>
      <c r="AG17" s="30"/>
      <c r="AH17" s="1"/>
      <c r="AI17" s="1"/>
      <c r="AJ17" s="1"/>
      <c r="AK17" s="22"/>
      <c r="AL17" s="22"/>
      <c r="AM17" s="3"/>
      <c r="AN17" s="2"/>
      <c r="AO17" s="30"/>
      <c r="AP17" s="1"/>
      <c r="AQ17" s="1"/>
      <c r="AR17" s="1"/>
      <c r="AS17" s="22"/>
      <c r="AT17" s="22"/>
      <c r="AU17" s="3"/>
      <c r="AV17" s="2"/>
      <c r="AW17" s="30"/>
      <c r="AX17" s="1"/>
      <c r="AY17" s="1"/>
      <c r="AZ17" s="1"/>
      <c r="BA17" s="22"/>
      <c r="BB17" s="22"/>
      <c r="BC17" s="3"/>
      <c r="BD17" s="2"/>
      <c r="BE17" s="30"/>
      <c r="BF17" s="1"/>
      <c r="BG17" s="1"/>
      <c r="BH17" s="1"/>
      <c r="BI17" s="22"/>
      <c r="BJ17" s="22"/>
      <c r="BK17" s="3"/>
      <c r="BL17" s="2"/>
      <c r="BM17" s="30"/>
      <c r="BN17" s="1"/>
      <c r="BO17" s="1"/>
      <c r="BP17" s="1"/>
      <c r="BQ17" s="22"/>
      <c r="BR17" s="22"/>
      <c r="BS17" s="3"/>
      <c r="BT17" s="2"/>
      <c r="BU17" s="30"/>
      <c r="BV17" s="1"/>
      <c r="BW17" s="1"/>
      <c r="BX17" s="1"/>
      <c r="BY17" s="22"/>
      <c r="BZ17" s="22"/>
      <c r="CA17" s="39">
        <f t="shared" si="14"/>
        <v>11568288</v>
      </c>
      <c r="CB17" s="39">
        <f t="shared" si="15"/>
        <v>11568288</v>
      </c>
      <c r="CC17" s="34" t="str">
        <f t="shared" si="16"/>
        <v xml:space="preserve">GTI - ALBERTO ALVAREZ LOPEZ SAS </v>
      </c>
      <c r="CD17" s="39">
        <v>9686600</v>
      </c>
      <c r="CE17" s="39">
        <f t="shared" si="17"/>
        <v>-1881688</v>
      </c>
    </row>
    <row r="18" spans="1:83" ht="193.5" customHeight="1" x14ac:dyDescent="0.2">
      <c r="A18" s="18">
        <v>9</v>
      </c>
      <c r="B18" s="16" t="s">
        <v>116</v>
      </c>
      <c r="C18" s="17" t="s">
        <v>117</v>
      </c>
      <c r="D18" s="18" t="s">
        <v>19</v>
      </c>
      <c r="E18" s="18" t="s">
        <v>18</v>
      </c>
      <c r="F18" s="18">
        <v>36</v>
      </c>
      <c r="G18" s="3"/>
      <c r="H18" s="2"/>
      <c r="I18" s="30"/>
      <c r="J18" s="1"/>
      <c r="K18" s="1"/>
      <c r="L18" s="1"/>
      <c r="M18" s="22"/>
      <c r="N18" s="22"/>
      <c r="O18" s="3" t="s">
        <v>159</v>
      </c>
      <c r="P18" s="2">
        <v>5795052</v>
      </c>
      <c r="Q18" s="30">
        <v>0.19</v>
      </c>
      <c r="R18" s="1">
        <f t="shared" si="6"/>
        <v>1101059.8800000001</v>
      </c>
      <c r="S18" s="1">
        <f t="shared" si="7"/>
        <v>6896112</v>
      </c>
      <c r="T18" s="1">
        <f t="shared" si="8"/>
        <v>248260032</v>
      </c>
      <c r="U18" s="22" t="s">
        <v>184</v>
      </c>
      <c r="V18" s="22" t="s">
        <v>150</v>
      </c>
      <c r="W18" s="36"/>
      <c r="X18" s="2"/>
      <c r="Y18" s="30"/>
      <c r="Z18" s="1"/>
      <c r="AA18" s="1"/>
      <c r="AB18" s="1"/>
      <c r="AC18" s="34"/>
      <c r="AD18" s="34"/>
      <c r="AE18" s="3"/>
      <c r="AF18" s="2"/>
      <c r="AG18" s="30"/>
      <c r="AH18" s="1"/>
      <c r="AI18" s="1"/>
      <c r="AJ18" s="1"/>
      <c r="AK18" s="22"/>
      <c r="AL18" s="22"/>
      <c r="AM18" s="3"/>
      <c r="AN18" s="2"/>
      <c r="AO18" s="30"/>
      <c r="AP18" s="1"/>
      <c r="AQ18" s="1"/>
      <c r="AR18" s="1"/>
      <c r="AS18" s="22"/>
      <c r="AT18" s="22"/>
      <c r="AU18" s="3"/>
      <c r="AV18" s="2"/>
      <c r="AW18" s="30"/>
      <c r="AX18" s="1"/>
      <c r="AY18" s="1"/>
      <c r="AZ18" s="1"/>
      <c r="BA18" s="22"/>
      <c r="BB18" s="22"/>
      <c r="BC18" s="3"/>
      <c r="BD18" s="2"/>
      <c r="BE18" s="30"/>
      <c r="BF18" s="1"/>
      <c r="BG18" s="1"/>
      <c r="BH18" s="1"/>
      <c r="BI18" s="22"/>
      <c r="BJ18" s="22"/>
      <c r="BK18" s="45"/>
      <c r="BL18" s="46"/>
      <c r="BM18" s="47"/>
      <c r="BN18" s="42"/>
      <c r="BO18" s="42"/>
      <c r="BP18" s="42"/>
      <c r="BQ18" s="48"/>
      <c r="BR18" s="48"/>
      <c r="BS18" s="3"/>
      <c r="BT18" s="2"/>
      <c r="BU18" s="30"/>
      <c r="BV18" s="1"/>
      <c r="BW18" s="1"/>
      <c r="BX18" s="1"/>
      <c r="BY18" s="22"/>
      <c r="BZ18" s="22"/>
      <c r="CA18" s="39">
        <f t="shared" si="14"/>
        <v>6896112</v>
      </c>
      <c r="CB18" s="39">
        <f t="shared" si="15"/>
        <v>248260032</v>
      </c>
      <c r="CC18" s="34" t="str">
        <f t="shared" si="16"/>
        <v xml:space="preserve">GTI - ALBERTO ALVAREZ LOPEZ SAS </v>
      </c>
      <c r="CD18" s="39">
        <v>252756000</v>
      </c>
      <c r="CE18" s="39">
        <f t="shared" si="17"/>
        <v>4495968</v>
      </c>
    </row>
    <row r="19" spans="1:83" ht="90" x14ac:dyDescent="0.2">
      <c r="A19" s="15">
        <v>10</v>
      </c>
      <c r="B19" s="16" t="s">
        <v>39</v>
      </c>
      <c r="C19" s="17" t="s">
        <v>40</v>
      </c>
      <c r="D19" s="18" t="s">
        <v>41</v>
      </c>
      <c r="E19" s="18" t="s">
        <v>18</v>
      </c>
      <c r="F19" s="18">
        <v>1</v>
      </c>
      <c r="G19" s="3" t="s">
        <v>137</v>
      </c>
      <c r="H19" s="2">
        <v>432178</v>
      </c>
      <c r="I19" s="30">
        <v>0.19</v>
      </c>
      <c r="J19" s="1">
        <f t="shared" si="24"/>
        <v>82113.820000000007</v>
      </c>
      <c r="K19" s="1">
        <f t="shared" si="25"/>
        <v>514292</v>
      </c>
      <c r="L19" s="1">
        <f t="shared" si="26"/>
        <v>514292</v>
      </c>
      <c r="M19" s="22">
        <v>8</v>
      </c>
      <c r="N19" s="22" t="s">
        <v>149</v>
      </c>
      <c r="O19" s="3" t="s">
        <v>160</v>
      </c>
      <c r="P19" s="2">
        <v>424355</v>
      </c>
      <c r="Q19" s="30">
        <v>0.19</v>
      </c>
      <c r="R19" s="1">
        <f t="shared" si="6"/>
        <v>80627.45</v>
      </c>
      <c r="S19" s="1">
        <f t="shared" si="7"/>
        <v>504982</v>
      </c>
      <c r="T19" s="1">
        <f t="shared" si="8"/>
        <v>504982</v>
      </c>
      <c r="U19" s="22" t="s">
        <v>184</v>
      </c>
      <c r="V19" s="22" t="s">
        <v>149</v>
      </c>
      <c r="W19" s="36"/>
      <c r="X19" s="2"/>
      <c r="Y19" s="30"/>
      <c r="Z19" s="1"/>
      <c r="AA19" s="1"/>
      <c r="AB19" s="1"/>
      <c r="AC19" s="34"/>
      <c r="AD19" s="34"/>
      <c r="AE19" s="3"/>
      <c r="AF19" s="2"/>
      <c r="AG19" s="30"/>
      <c r="AH19" s="1"/>
      <c r="AI19" s="1"/>
      <c r="AJ19" s="1"/>
      <c r="AK19" s="22"/>
      <c r="AL19" s="22"/>
      <c r="AM19" s="3" t="s">
        <v>228</v>
      </c>
      <c r="AN19" s="2">
        <v>328500</v>
      </c>
      <c r="AO19" s="30">
        <v>0.19</v>
      </c>
      <c r="AP19" s="1">
        <f t="shared" si="0"/>
        <v>62415</v>
      </c>
      <c r="AQ19" s="1">
        <f t="shared" si="1"/>
        <v>390915</v>
      </c>
      <c r="AR19" s="1">
        <f t="shared" si="9"/>
        <v>390915</v>
      </c>
      <c r="AS19" s="22">
        <v>3</v>
      </c>
      <c r="AT19" s="22" t="s">
        <v>149</v>
      </c>
      <c r="AU19" s="3"/>
      <c r="AV19" s="2"/>
      <c r="AW19" s="30"/>
      <c r="AX19" s="1"/>
      <c r="AY19" s="1"/>
      <c r="AZ19" s="1"/>
      <c r="BA19" s="22"/>
      <c r="BB19" s="22"/>
      <c r="BC19" s="3"/>
      <c r="BD19" s="2"/>
      <c r="BE19" s="30"/>
      <c r="BF19" s="1"/>
      <c r="BG19" s="1"/>
      <c r="BH19" s="1"/>
      <c r="BI19" s="22"/>
      <c r="BJ19" s="22"/>
      <c r="BK19" s="3" t="s">
        <v>263</v>
      </c>
      <c r="BL19" s="2">
        <v>440000</v>
      </c>
      <c r="BM19" s="30">
        <v>0.19</v>
      </c>
      <c r="BN19" s="1">
        <f t="shared" si="10"/>
        <v>83600</v>
      </c>
      <c r="BO19" s="1">
        <f t="shared" si="11"/>
        <v>523600</v>
      </c>
      <c r="BP19" s="1">
        <f t="shared" si="12"/>
        <v>523600</v>
      </c>
      <c r="BQ19" s="22" t="s">
        <v>290</v>
      </c>
      <c r="BR19" s="22" t="s">
        <v>289</v>
      </c>
      <c r="BS19" s="3"/>
      <c r="BT19" s="2"/>
      <c r="BU19" s="30"/>
      <c r="BV19" s="1"/>
      <c r="BW19" s="1"/>
      <c r="BX19" s="1"/>
      <c r="BY19" s="22"/>
      <c r="BZ19" s="22"/>
      <c r="CA19" s="39">
        <f t="shared" si="14"/>
        <v>390915</v>
      </c>
      <c r="CB19" s="39">
        <f t="shared" si="15"/>
        <v>390915</v>
      </c>
      <c r="CC19" s="34" t="str">
        <f t="shared" si="16"/>
        <v>MULTITINTAS.INK SAS</v>
      </c>
      <c r="CD19" s="39">
        <v>559300</v>
      </c>
      <c r="CE19" s="39">
        <f t="shared" si="17"/>
        <v>168385</v>
      </c>
    </row>
    <row r="20" spans="1:83" ht="30.75" customHeight="1" x14ac:dyDescent="0.2">
      <c r="A20" s="15">
        <v>11</v>
      </c>
      <c r="B20" s="16" t="s">
        <v>42</v>
      </c>
      <c r="C20" s="17" t="s">
        <v>43</v>
      </c>
      <c r="D20" s="18" t="s">
        <v>44</v>
      </c>
      <c r="E20" s="18" t="s">
        <v>18</v>
      </c>
      <c r="F20" s="18">
        <v>1</v>
      </c>
      <c r="G20" s="3" t="s">
        <v>138</v>
      </c>
      <c r="H20" s="2">
        <v>709112</v>
      </c>
      <c r="I20" s="30">
        <v>0.19</v>
      </c>
      <c r="J20" s="1">
        <f t="shared" si="24"/>
        <v>134731.28</v>
      </c>
      <c r="K20" s="1">
        <f t="shared" si="25"/>
        <v>843843</v>
      </c>
      <c r="L20" s="1">
        <f t="shared" si="26"/>
        <v>843843</v>
      </c>
      <c r="M20" s="22">
        <v>8</v>
      </c>
      <c r="N20" s="22" t="s">
        <v>149</v>
      </c>
      <c r="O20" s="3"/>
      <c r="P20" s="2">
        <v>997108</v>
      </c>
      <c r="Q20" s="30">
        <v>0.19</v>
      </c>
      <c r="R20" s="1">
        <f t="shared" si="6"/>
        <v>189450.52</v>
      </c>
      <c r="S20" s="1">
        <f t="shared" si="7"/>
        <v>1186559</v>
      </c>
      <c r="T20" s="1">
        <f t="shared" si="8"/>
        <v>1186559</v>
      </c>
      <c r="U20" s="22" t="s">
        <v>184</v>
      </c>
      <c r="V20" s="22" t="s">
        <v>149</v>
      </c>
      <c r="W20" s="36"/>
      <c r="X20" s="2"/>
      <c r="Y20" s="30"/>
      <c r="Z20" s="1"/>
      <c r="AA20" s="1"/>
      <c r="AB20" s="1"/>
      <c r="AC20" s="34"/>
      <c r="AD20" s="34"/>
      <c r="AE20" s="3"/>
      <c r="AF20" s="2"/>
      <c r="AG20" s="30"/>
      <c r="AH20" s="1"/>
      <c r="AI20" s="1"/>
      <c r="AJ20" s="1"/>
      <c r="AK20" s="22"/>
      <c r="AL20" s="22"/>
      <c r="AM20" s="3" t="s">
        <v>229</v>
      </c>
      <c r="AN20" s="2">
        <v>703400</v>
      </c>
      <c r="AO20" s="30">
        <v>0.19</v>
      </c>
      <c r="AP20" s="1">
        <f t="shared" si="0"/>
        <v>133646</v>
      </c>
      <c r="AQ20" s="1">
        <f t="shared" si="1"/>
        <v>837046</v>
      </c>
      <c r="AR20" s="1">
        <f t="shared" si="9"/>
        <v>837046</v>
      </c>
      <c r="AS20" s="22">
        <v>3</v>
      </c>
      <c r="AT20" s="22" t="s">
        <v>149</v>
      </c>
      <c r="AU20" s="3"/>
      <c r="AV20" s="2"/>
      <c r="AW20" s="30"/>
      <c r="AX20" s="1"/>
      <c r="AY20" s="1"/>
      <c r="AZ20" s="1"/>
      <c r="BA20" s="22"/>
      <c r="BB20" s="22"/>
      <c r="BC20" s="3"/>
      <c r="BD20" s="2"/>
      <c r="BE20" s="30"/>
      <c r="BF20" s="1"/>
      <c r="BG20" s="1"/>
      <c r="BH20" s="1"/>
      <c r="BI20" s="22"/>
      <c r="BJ20" s="22"/>
      <c r="BK20" s="3" t="s">
        <v>264</v>
      </c>
      <c r="BL20" s="2">
        <v>740000</v>
      </c>
      <c r="BM20" s="30">
        <v>0.19</v>
      </c>
      <c r="BN20" s="1">
        <f t="shared" si="10"/>
        <v>140600</v>
      </c>
      <c r="BO20" s="1">
        <f t="shared" si="11"/>
        <v>880600</v>
      </c>
      <c r="BP20" s="1">
        <f t="shared" si="12"/>
        <v>880600</v>
      </c>
      <c r="BQ20" s="22" t="s">
        <v>290</v>
      </c>
      <c r="BR20" s="22" t="s">
        <v>289</v>
      </c>
      <c r="BS20" s="3"/>
      <c r="BT20" s="2"/>
      <c r="BU20" s="30"/>
      <c r="BV20" s="1"/>
      <c r="BW20" s="1"/>
      <c r="BX20" s="1"/>
      <c r="BY20" s="22"/>
      <c r="BZ20" s="22"/>
      <c r="CA20" s="39">
        <f t="shared" si="14"/>
        <v>837046</v>
      </c>
      <c r="CB20" s="39">
        <f t="shared" si="15"/>
        <v>837046</v>
      </c>
      <c r="CC20" s="34" t="str">
        <f t="shared" si="16"/>
        <v>MULTITINTAS.INK SAS</v>
      </c>
      <c r="CD20" s="39">
        <v>1035300</v>
      </c>
      <c r="CE20" s="39">
        <f t="shared" si="17"/>
        <v>198254</v>
      </c>
    </row>
    <row r="21" spans="1:83" ht="67.5" x14ac:dyDescent="0.2">
      <c r="A21" s="18">
        <v>12</v>
      </c>
      <c r="B21" s="16" t="s">
        <v>45</v>
      </c>
      <c r="C21" s="17" t="s">
        <v>46</v>
      </c>
      <c r="D21" s="18" t="s">
        <v>47</v>
      </c>
      <c r="E21" s="18" t="s">
        <v>18</v>
      </c>
      <c r="F21" s="18">
        <v>2</v>
      </c>
      <c r="G21" s="3"/>
      <c r="H21" s="2"/>
      <c r="I21" s="30"/>
      <c r="J21" s="1"/>
      <c r="K21" s="1"/>
      <c r="L21" s="1"/>
      <c r="M21" s="22"/>
      <c r="N21" s="22"/>
      <c r="O21" s="3" t="s">
        <v>161</v>
      </c>
      <c r="P21" s="2">
        <v>932555</v>
      </c>
      <c r="Q21" s="30">
        <v>0.19</v>
      </c>
      <c r="R21" s="1">
        <f t="shared" si="6"/>
        <v>177185.45</v>
      </c>
      <c r="S21" s="1">
        <f t="shared" si="7"/>
        <v>1109740</v>
      </c>
      <c r="T21" s="1">
        <f t="shared" si="8"/>
        <v>2219480</v>
      </c>
      <c r="U21" s="22" t="s">
        <v>184</v>
      </c>
      <c r="V21" s="22" t="s">
        <v>149</v>
      </c>
      <c r="W21" s="36"/>
      <c r="X21" s="2"/>
      <c r="Y21" s="30"/>
      <c r="Z21" s="1"/>
      <c r="AA21" s="1"/>
      <c r="AB21" s="1"/>
      <c r="AC21" s="34"/>
      <c r="AD21" s="34"/>
      <c r="AE21" s="3"/>
      <c r="AF21" s="2"/>
      <c r="AG21" s="30"/>
      <c r="AH21" s="1"/>
      <c r="AI21" s="1"/>
      <c r="AJ21" s="1"/>
      <c r="AK21" s="22"/>
      <c r="AL21" s="22"/>
      <c r="AM21" s="3" t="s">
        <v>230</v>
      </c>
      <c r="AN21" s="2">
        <v>1162800</v>
      </c>
      <c r="AO21" s="30">
        <v>0.19</v>
      </c>
      <c r="AP21" s="1">
        <f t="shared" si="0"/>
        <v>220932</v>
      </c>
      <c r="AQ21" s="1">
        <f t="shared" si="1"/>
        <v>1383732</v>
      </c>
      <c r="AR21" s="1">
        <f t="shared" si="9"/>
        <v>2767464</v>
      </c>
      <c r="AS21" s="22">
        <v>3</v>
      </c>
      <c r="AT21" s="22" t="s">
        <v>149</v>
      </c>
      <c r="AU21" s="3"/>
      <c r="AV21" s="2"/>
      <c r="AW21" s="30"/>
      <c r="AX21" s="1"/>
      <c r="AY21" s="1"/>
      <c r="AZ21" s="1"/>
      <c r="BA21" s="22"/>
      <c r="BB21" s="22"/>
      <c r="BC21" s="3"/>
      <c r="BD21" s="2"/>
      <c r="BE21" s="30"/>
      <c r="BF21" s="1"/>
      <c r="BG21" s="1"/>
      <c r="BH21" s="1"/>
      <c r="BI21" s="22"/>
      <c r="BJ21" s="22"/>
      <c r="BK21" s="3" t="s">
        <v>265</v>
      </c>
      <c r="BL21" s="2">
        <v>1100000</v>
      </c>
      <c r="BM21" s="30">
        <v>0.19</v>
      </c>
      <c r="BN21" s="1">
        <f t="shared" si="10"/>
        <v>209000</v>
      </c>
      <c r="BO21" s="1">
        <f t="shared" si="11"/>
        <v>1309000</v>
      </c>
      <c r="BP21" s="1">
        <f t="shared" si="12"/>
        <v>2618000</v>
      </c>
      <c r="BQ21" s="22" t="s">
        <v>290</v>
      </c>
      <c r="BR21" s="22" t="s">
        <v>289</v>
      </c>
      <c r="BS21" s="3"/>
      <c r="BT21" s="2"/>
      <c r="BU21" s="30"/>
      <c r="BV21" s="1"/>
      <c r="BW21" s="1"/>
      <c r="BX21" s="1"/>
      <c r="BY21" s="22"/>
      <c r="BZ21" s="22"/>
      <c r="CA21" s="39">
        <f t="shared" si="14"/>
        <v>1109740</v>
      </c>
      <c r="CB21" s="39">
        <f t="shared" si="15"/>
        <v>2219480</v>
      </c>
      <c r="CC21" s="34" t="str">
        <f t="shared" si="16"/>
        <v xml:space="preserve">GTI - ALBERTO ALVAREZ LOPEZ SAS </v>
      </c>
      <c r="CD21" s="39">
        <v>2975000</v>
      </c>
      <c r="CE21" s="39">
        <f t="shared" si="17"/>
        <v>755520</v>
      </c>
    </row>
    <row r="22" spans="1:83" ht="56.25" x14ac:dyDescent="0.2">
      <c r="A22" s="18">
        <v>13</v>
      </c>
      <c r="B22" s="16" t="s">
        <v>48</v>
      </c>
      <c r="C22" s="17" t="s">
        <v>48</v>
      </c>
      <c r="D22" s="18" t="s">
        <v>49</v>
      </c>
      <c r="E22" s="18" t="s">
        <v>18</v>
      </c>
      <c r="F22" s="18">
        <v>4</v>
      </c>
      <c r="G22" s="3" t="s">
        <v>139</v>
      </c>
      <c r="H22" s="2">
        <v>443495</v>
      </c>
      <c r="I22" s="30">
        <v>0.19</v>
      </c>
      <c r="J22" s="1">
        <f t="shared" si="24"/>
        <v>84264.05</v>
      </c>
      <c r="K22" s="1">
        <f t="shared" si="25"/>
        <v>527759</v>
      </c>
      <c r="L22" s="1">
        <f t="shared" si="26"/>
        <v>2111036</v>
      </c>
      <c r="M22" s="22">
        <v>8</v>
      </c>
      <c r="N22" s="22" t="s">
        <v>149</v>
      </c>
      <c r="O22" s="3" t="s">
        <v>162</v>
      </c>
      <c r="P22" s="2">
        <v>562870</v>
      </c>
      <c r="Q22" s="30">
        <v>0.19</v>
      </c>
      <c r="R22" s="1">
        <f t="shared" si="6"/>
        <v>106945.3</v>
      </c>
      <c r="S22" s="1">
        <f t="shared" si="7"/>
        <v>669815</v>
      </c>
      <c r="T22" s="1">
        <f t="shared" si="8"/>
        <v>2679260</v>
      </c>
      <c r="U22" s="22" t="s">
        <v>184</v>
      </c>
      <c r="V22" s="22" t="s">
        <v>149</v>
      </c>
      <c r="W22" s="36"/>
      <c r="X22" s="2"/>
      <c r="Y22" s="30"/>
      <c r="Z22" s="1"/>
      <c r="AA22" s="1"/>
      <c r="AB22" s="1"/>
      <c r="AC22" s="34"/>
      <c r="AD22" s="34"/>
      <c r="AE22" s="3"/>
      <c r="AF22" s="2"/>
      <c r="AG22" s="30"/>
      <c r="AH22" s="1"/>
      <c r="AI22" s="1"/>
      <c r="AJ22" s="1"/>
      <c r="AK22" s="22"/>
      <c r="AL22" s="22"/>
      <c r="AM22" s="3" t="s">
        <v>231</v>
      </c>
      <c r="AN22" s="2">
        <v>290500</v>
      </c>
      <c r="AO22" s="30">
        <v>0.19</v>
      </c>
      <c r="AP22" s="1">
        <f t="shared" si="0"/>
        <v>55195</v>
      </c>
      <c r="AQ22" s="1">
        <f t="shared" si="1"/>
        <v>345695</v>
      </c>
      <c r="AR22" s="1">
        <f t="shared" si="9"/>
        <v>1382780</v>
      </c>
      <c r="AS22" s="22">
        <v>5</v>
      </c>
      <c r="AT22" s="22" t="s">
        <v>149</v>
      </c>
      <c r="AU22" s="3"/>
      <c r="AV22" s="2"/>
      <c r="AW22" s="30"/>
      <c r="AX22" s="1"/>
      <c r="AY22" s="1"/>
      <c r="AZ22" s="1"/>
      <c r="BA22" s="22"/>
      <c r="BB22" s="22"/>
      <c r="BC22" s="3"/>
      <c r="BD22" s="2"/>
      <c r="BE22" s="30"/>
      <c r="BF22" s="1"/>
      <c r="BG22" s="1"/>
      <c r="BH22" s="1"/>
      <c r="BI22" s="22"/>
      <c r="BJ22" s="22"/>
      <c r="BK22" s="3"/>
      <c r="BL22" s="2"/>
      <c r="BM22" s="30"/>
      <c r="BN22" s="1"/>
      <c r="BO22" s="1"/>
      <c r="BP22" s="1"/>
      <c r="BQ22" s="22"/>
      <c r="BR22" s="22"/>
      <c r="BS22" s="3"/>
      <c r="BT22" s="2"/>
      <c r="BU22" s="30"/>
      <c r="BV22" s="1"/>
      <c r="BW22" s="1"/>
      <c r="BX22" s="1"/>
      <c r="BY22" s="22"/>
      <c r="BZ22" s="22"/>
      <c r="CA22" s="39">
        <f t="shared" si="14"/>
        <v>345695</v>
      </c>
      <c r="CB22" s="39">
        <f t="shared" si="15"/>
        <v>1382780</v>
      </c>
      <c r="CC22" s="34" t="str">
        <f t="shared" si="16"/>
        <v>MULTITINTAS.INK SAS</v>
      </c>
      <c r="CD22" s="39">
        <v>3332000</v>
      </c>
      <c r="CE22" s="39">
        <f t="shared" si="17"/>
        <v>1949220</v>
      </c>
    </row>
    <row r="23" spans="1:83" ht="33.75" x14ac:dyDescent="0.2">
      <c r="A23" s="18">
        <v>14</v>
      </c>
      <c r="B23" s="16" t="s">
        <v>50</v>
      </c>
      <c r="C23" s="17" t="s">
        <v>51</v>
      </c>
      <c r="D23" s="18" t="s">
        <v>52</v>
      </c>
      <c r="E23" s="18" t="s">
        <v>18</v>
      </c>
      <c r="F23" s="18">
        <v>2</v>
      </c>
      <c r="G23" s="3"/>
      <c r="H23" s="2"/>
      <c r="I23" s="30"/>
      <c r="J23" s="1"/>
      <c r="K23" s="1"/>
      <c r="L23" s="1"/>
      <c r="M23" s="22"/>
      <c r="N23" s="22"/>
      <c r="O23" s="3" t="s">
        <v>163</v>
      </c>
      <c r="P23" s="2">
        <v>644456</v>
      </c>
      <c r="Q23" s="30">
        <v>0.19</v>
      </c>
      <c r="R23" s="1">
        <f t="shared" si="6"/>
        <v>122446.64</v>
      </c>
      <c r="S23" s="1">
        <f t="shared" si="7"/>
        <v>766903</v>
      </c>
      <c r="T23" s="1">
        <f t="shared" si="8"/>
        <v>1533806</v>
      </c>
      <c r="U23" s="22" t="s">
        <v>184</v>
      </c>
      <c r="V23" s="22" t="s">
        <v>149</v>
      </c>
      <c r="W23" s="36"/>
      <c r="X23" s="2"/>
      <c r="Y23" s="30"/>
      <c r="Z23" s="1"/>
      <c r="AA23" s="1"/>
      <c r="AB23" s="1"/>
      <c r="AC23" s="34"/>
      <c r="AD23" s="34"/>
      <c r="AE23" s="3"/>
      <c r="AF23" s="2"/>
      <c r="AG23" s="30"/>
      <c r="AH23" s="1"/>
      <c r="AI23" s="1"/>
      <c r="AJ23" s="1"/>
      <c r="AK23" s="22"/>
      <c r="AL23" s="22"/>
      <c r="AM23" s="3"/>
      <c r="AN23" s="2"/>
      <c r="AO23" s="30"/>
      <c r="AP23" s="1"/>
      <c r="AQ23" s="1"/>
      <c r="AR23" s="1"/>
      <c r="AS23" s="22"/>
      <c r="AT23" s="22"/>
      <c r="AU23" s="3"/>
      <c r="AV23" s="2"/>
      <c r="AW23" s="30"/>
      <c r="AX23" s="1"/>
      <c r="AY23" s="1"/>
      <c r="AZ23" s="1"/>
      <c r="BA23" s="22"/>
      <c r="BB23" s="22"/>
      <c r="BC23" s="3"/>
      <c r="BD23" s="2"/>
      <c r="BE23" s="30"/>
      <c r="BF23" s="1"/>
      <c r="BG23" s="1"/>
      <c r="BH23" s="1"/>
      <c r="BI23" s="22"/>
      <c r="BJ23" s="22"/>
      <c r="BK23" s="3"/>
      <c r="BL23" s="2"/>
      <c r="BM23" s="30"/>
      <c r="BN23" s="1"/>
      <c r="BO23" s="1"/>
      <c r="BP23" s="1"/>
      <c r="BQ23" s="22"/>
      <c r="BR23" s="22"/>
      <c r="BS23" s="3"/>
      <c r="BT23" s="2"/>
      <c r="BU23" s="30"/>
      <c r="BV23" s="1"/>
      <c r="BW23" s="1"/>
      <c r="BX23" s="1"/>
      <c r="BY23" s="22"/>
      <c r="BZ23" s="22"/>
      <c r="CA23" s="39">
        <f t="shared" si="14"/>
        <v>766903</v>
      </c>
      <c r="CB23" s="39">
        <f t="shared" si="15"/>
        <v>1533806</v>
      </c>
      <c r="CC23" s="34" t="str">
        <f t="shared" si="16"/>
        <v xml:space="preserve">GTI - ALBERTO ALVAREZ LOPEZ SAS </v>
      </c>
      <c r="CD23" s="39">
        <v>1118600</v>
      </c>
      <c r="CE23" s="39">
        <f t="shared" si="17"/>
        <v>-415206</v>
      </c>
    </row>
    <row r="24" spans="1:83" ht="75" customHeight="1" x14ac:dyDescent="0.2">
      <c r="A24" s="15">
        <v>15</v>
      </c>
      <c r="B24" s="16" t="s">
        <v>53</v>
      </c>
      <c r="C24" s="17" t="s">
        <v>54</v>
      </c>
      <c r="D24" s="18" t="s">
        <v>55</v>
      </c>
      <c r="E24" s="18" t="s">
        <v>18</v>
      </c>
      <c r="F24" s="18">
        <v>5</v>
      </c>
      <c r="G24" s="3"/>
      <c r="H24" s="2"/>
      <c r="I24" s="30"/>
      <c r="J24" s="1"/>
      <c r="K24" s="1"/>
      <c r="L24" s="1"/>
      <c r="M24" s="22"/>
      <c r="N24" s="22"/>
      <c r="O24" s="3"/>
      <c r="P24" s="2"/>
      <c r="Q24" s="30"/>
      <c r="R24" s="1"/>
      <c r="S24" s="1"/>
      <c r="T24" s="1"/>
      <c r="U24" s="22"/>
      <c r="V24" s="22"/>
      <c r="W24" s="36"/>
      <c r="X24" s="2"/>
      <c r="Y24" s="30"/>
      <c r="Z24" s="1"/>
      <c r="AA24" s="1"/>
      <c r="AB24" s="1"/>
      <c r="AC24" s="34"/>
      <c r="AD24" s="34"/>
      <c r="AE24" s="3"/>
      <c r="AF24" s="2"/>
      <c r="AG24" s="30"/>
      <c r="AH24" s="1"/>
      <c r="AI24" s="1"/>
      <c r="AJ24" s="1"/>
      <c r="AK24" s="22"/>
      <c r="AL24" s="22"/>
      <c r="AM24" s="3"/>
      <c r="AN24" s="2"/>
      <c r="AO24" s="30"/>
      <c r="AP24" s="1"/>
      <c r="AQ24" s="1"/>
      <c r="AR24" s="1"/>
      <c r="AS24" s="22"/>
      <c r="AT24" s="22"/>
      <c r="AU24" s="3"/>
      <c r="AV24" s="2"/>
      <c r="AW24" s="30"/>
      <c r="AX24" s="1"/>
      <c r="AY24" s="1"/>
      <c r="AZ24" s="1"/>
      <c r="BA24" s="22"/>
      <c r="BB24" s="22"/>
      <c r="BC24" s="3"/>
      <c r="BD24" s="2"/>
      <c r="BE24" s="30"/>
      <c r="BF24" s="1"/>
      <c r="BG24" s="1"/>
      <c r="BH24" s="1"/>
      <c r="BI24" s="22"/>
      <c r="BJ24" s="22"/>
      <c r="BK24" s="3"/>
      <c r="BL24" s="2"/>
      <c r="BM24" s="30"/>
      <c r="BN24" s="1"/>
      <c r="BO24" s="1"/>
      <c r="BP24" s="1"/>
      <c r="BQ24" s="22"/>
      <c r="BR24" s="22"/>
      <c r="BS24" s="3"/>
      <c r="BT24" s="2"/>
      <c r="BU24" s="30"/>
      <c r="BV24" s="1"/>
      <c r="BW24" s="1"/>
      <c r="BX24" s="1"/>
      <c r="BY24" s="22"/>
      <c r="BZ24" s="22"/>
      <c r="CA24" s="39"/>
      <c r="CB24" s="39"/>
      <c r="CC24" s="34" t="s">
        <v>305</v>
      </c>
      <c r="CD24" s="39"/>
      <c r="CE24" s="39"/>
    </row>
    <row r="25" spans="1:83" ht="70.5" customHeight="1" x14ac:dyDescent="0.2">
      <c r="A25" s="15">
        <v>16</v>
      </c>
      <c r="B25" s="16" t="s">
        <v>56</v>
      </c>
      <c r="C25" s="17" t="s">
        <v>57</v>
      </c>
      <c r="D25" s="18" t="s">
        <v>58</v>
      </c>
      <c r="E25" s="18" t="s">
        <v>18</v>
      </c>
      <c r="F25" s="18">
        <v>2</v>
      </c>
      <c r="G25" s="3" t="s">
        <v>140</v>
      </c>
      <c r="H25" s="2">
        <v>809165</v>
      </c>
      <c r="I25" s="30">
        <v>0.19</v>
      </c>
      <c r="J25" s="1">
        <f t="shared" si="24"/>
        <v>153741.35</v>
      </c>
      <c r="K25" s="1">
        <f t="shared" si="25"/>
        <v>962906</v>
      </c>
      <c r="L25" s="1">
        <f t="shared" si="26"/>
        <v>1925812</v>
      </c>
      <c r="M25" s="22">
        <v>8</v>
      </c>
      <c r="N25" s="22" t="s">
        <v>149</v>
      </c>
      <c r="O25" s="3"/>
      <c r="P25" s="2"/>
      <c r="Q25" s="30"/>
      <c r="R25" s="1"/>
      <c r="S25" s="1"/>
      <c r="T25" s="1"/>
      <c r="U25" s="22"/>
      <c r="V25" s="22"/>
      <c r="W25" s="36"/>
      <c r="X25" s="2"/>
      <c r="Y25" s="30"/>
      <c r="Z25" s="1"/>
      <c r="AA25" s="1"/>
      <c r="AB25" s="1"/>
      <c r="AC25" s="34"/>
      <c r="AD25" s="34"/>
      <c r="AE25" s="3"/>
      <c r="AF25" s="2"/>
      <c r="AG25" s="30"/>
      <c r="AH25" s="1"/>
      <c r="AI25" s="1"/>
      <c r="AJ25" s="1"/>
      <c r="AK25" s="22"/>
      <c r="AL25" s="22"/>
      <c r="AM25" s="3" t="s">
        <v>232</v>
      </c>
      <c r="AN25" s="2">
        <v>680400</v>
      </c>
      <c r="AO25" s="30">
        <v>0.19</v>
      </c>
      <c r="AP25" s="1">
        <f t="shared" si="0"/>
        <v>129276</v>
      </c>
      <c r="AQ25" s="1">
        <f t="shared" si="1"/>
        <v>809676</v>
      </c>
      <c r="AR25" s="1">
        <f t="shared" si="9"/>
        <v>1619352</v>
      </c>
      <c r="AS25" s="22">
        <v>5</v>
      </c>
      <c r="AT25" s="22" t="s">
        <v>149</v>
      </c>
      <c r="AU25" s="3"/>
      <c r="AV25" s="2"/>
      <c r="AW25" s="30"/>
      <c r="AX25" s="1"/>
      <c r="AY25" s="1"/>
      <c r="AZ25" s="1"/>
      <c r="BA25" s="22"/>
      <c r="BB25" s="22"/>
      <c r="BC25" s="3"/>
      <c r="BD25" s="2"/>
      <c r="BE25" s="30"/>
      <c r="BF25" s="1"/>
      <c r="BG25" s="1"/>
      <c r="BH25" s="1"/>
      <c r="BI25" s="22"/>
      <c r="BJ25" s="22"/>
      <c r="BK25" s="3"/>
      <c r="BL25" s="2"/>
      <c r="BM25" s="30"/>
      <c r="BN25" s="1"/>
      <c r="BO25" s="1"/>
      <c r="BP25" s="1"/>
      <c r="BQ25" s="22"/>
      <c r="BR25" s="22"/>
      <c r="BS25" s="3"/>
      <c r="BT25" s="2"/>
      <c r="BU25" s="30"/>
      <c r="BV25" s="1"/>
      <c r="BW25" s="1"/>
      <c r="BX25" s="1"/>
      <c r="BY25" s="22"/>
      <c r="BZ25" s="22"/>
      <c r="CA25" s="39">
        <f t="shared" si="14"/>
        <v>809676</v>
      </c>
      <c r="CB25" s="39">
        <f t="shared" si="15"/>
        <v>1619352</v>
      </c>
      <c r="CC25" s="34" t="str">
        <f t="shared" si="16"/>
        <v>MULTITINTAS.INK SAS</v>
      </c>
      <c r="CD25" s="39">
        <v>2856000</v>
      </c>
      <c r="CE25" s="39">
        <f t="shared" si="17"/>
        <v>1236648</v>
      </c>
    </row>
    <row r="26" spans="1:83" ht="378.75" customHeight="1" x14ac:dyDescent="0.2">
      <c r="A26" s="18">
        <v>17</v>
      </c>
      <c r="B26" s="16" t="s">
        <v>20</v>
      </c>
      <c r="C26" s="17" t="s">
        <v>59</v>
      </c>
      <c r="D26" s="18" t="s">
        <v>17</v>
      </c>
      <c r="E26" s="18" t="s">
        <v>18</v>
      </c>
      <c r="F26" s="18">
        <v>1</v>
      </c>
      <c r="G26" s="3"/>
      <c r="H26" s="2"/>
      <c r="I26" s="30"/>
      <c r="J26" s="1"/>
      <c r="K26" s="1"/>
      <c r="L26" s="1"/>
      <c r="M26" s="22"/>
      <c r="N26" s="22"/>
      <c r="O26" s="3" t="s">
        <v>164</v>
      </c>
      <c r="P26" s="2">
        <v>3075722</v>
      </c>
      <c r="Q26" s="30">
        <v>0.19</v>
      </c>
      <c r="R26" s="1">
        <f t="shared" si="6"/>
        <v>584387.18000000005</v>
      </c>
      <c r="S26" s="1">
        <f t="shared" si="7"/>
        <v>3660109</v>
      </c>
      <c r="T26" s="1">
        <f t="shared" si="8"/>
        <v>3660109</v>
      </c>
      <c r="U26" s="22" t="s">
        <v>184</v>
      </c>
      <c r="V26" s="22" t="s">
        <v>149</v>
      </c>
      <c r="W26" s="36" t="s">
        <v>191</v>
      </c>
      <c r="X26" s="2">
        <v>3262736</v>
      </c>
      <c r="Y26" s="30">
        <v>0.19</v>
      </c>
      <c r="Z26" s="1">
        <f>X26*Y26</f>
        <v>619919.84</v>
      </c>
      <c r="AA26" s="1">
        <f>ROUND(X26+Z26,0)</f>
        <v>3882656</v>
      </c>
      <c r="AB26" s="1">
        <f>AA26*F26</f>
        <v>3882656</v>
      </c>
      <c r="AC26" s="34" t="s">
        <v>206</v>
      </c>
      <c r="AD26" s="34" t="s">
        <v>207</v>
      </c>
      <c r="AE26" s="3" t="s">
        <v>59</v>
      </c>
      <c r="AF26" s="2">
        <v>3108800</v>
      </c>
      <c r="AG26" s="30">
        <v>0.19</v>
      </c>
      <c r="AH26" s="1">
        <f t="shared" si="18"/>
        <v>590672</v>
      </c>
      <c r="AI26" s="1">
        <f t="shared" si="19"/>
        <v>3699472</v>
      </c>
      <c r="AJ26" s="1">
        <f t="shared" si="20"/>
        <v>3699472</v>
      </c>
      <c r="AK26" s="22" t="s">
        <v>218</v>
      </c>
      <c r="AL26" s="22" t="s">
        <v>149</v>
      </c>
      <c r="AM26" s="3" t="s">
        <v>233</v>
      </c>
      <c r="AN26" s="2">
        <v>2800000</v>
      </c>
      <c r="AO26" s="30">
        <v>0.19</v>
      </c>
      <c r="AP26" s="1">
        <f t="shared" si="0"/>
        <v>532000</v>
      </c>
      <c r="AQ26" s="1">
        <f t="shared" si="1"/>
        <v>3332000</v>
      </c>
      <c r="AR26" s="1">
        <f t="shared" si="9"/>
        <v>3332000</v>
      </c>
      <c r="AS26" s="22">
        <v>10</v>
      </c>
      <c r="AT26" s="22" t="s">
        <v>149</v>
      </c>
      <c r="AU26" s="3"/>
      <c r="AV26" s="2"/>
      <c r="AW26" s="30"/>
      <c r="AX26" s="1"/>
      <c r="AY26" s="1"/>
      <c r="AZ26" s="1"/>
      <c r="BA26" s="22"/>
      <c r="BB26" s="22"/>
      <c r="BC26" s="3"/>
      <c r="BD26" s="2"/>
      <c r="BE26" s="30"/>
      <c r="BF26" s="1"/>
      <c r="BG26" s="1"/>
      <c r="BH26" s="1"/>
      <c r="BI26" s="22"/>
      <c r="BJ26" s="22"/>
      <c r="BK26" s="3" t="s">
        <v>266</v>
      </c>
      <c r="BL26" s="2">
        <v>2900000</v>
      </c>
      <c r="BM26" s="30">
        <v>0.19</v>
      </c>
      <c r="BN26" s="1">
        <f t="shared" si="10"/>
        <v>551000</v>
      </c>
      <c r="BO26" s="1">
        <f t="shared" si="11"/>
        <v>3451000</v>
      </c>
      <c r="BP26" s="1">
        <f t="shared" si="12"/>
        <v>3451000</v>
      </c>
      <c r="BQ26" s="22" t="s">
        <v>286</v>
      </c>
      <c r="BR26" s="22" t="s">
        <v>287</v>
      </c>
      <c r="BS26" s="3" t="s">
        <v>59</v>
      </c>
      <c r="BT26" s="2">
        <v>2985450</v>
      </c>
      <c r="BU26" s="30">
        <v>0.19</v>
      </c>
      <c r="BV26" s="1">
        <f t="shared" si="4"/>
        <v>567235.5</v>
      </c>
      <c r="BW26" s="1">
        <f t="shared" si="5"/>
        <v>3552686</v>
      </c>
      <c r="BX26" s="1">
        <f t="shared" si="13"/>
        <v>3552686</v>
      </c>
      <c r="BY26" s="22">
        <v>45</v>
      </c>
      <c r="BZ26" s="22" t="s">
        <v>149</v>
      </c>
      <c r="CA26" s="39">
        <f t="shared" si="14"/>
        <v>3332000</v>
      </c>
      <c r="CB26" s="39">
        <f t="shared" si="15"/>
        <v>3332000</v>
      </c>
      <c r="CC26" s="34" t="str">
        <f t="shared" si="16"/>
        <v>MULTITINTAS.INK SAS</v>
      </c>
      <c r="CD26" s="39">
        <v>4700500</v>
      </c>
      <c r="CE26" s="39">
        <f t="shared" si="17"/>
        <v>1368500</v>
      </c>
    </row>
    <row r="27" spans="1:83" ht="146.25" x14ac:dyDescent="0.2">
      <c r="A27" s="18">
        <v>18</v>
      </c>
      <c r="B27" s="16" t="s">
        <v>60</v>
      </c>
      <c r="C27" s="17" t="s">
        <v>61</v>
      </c>
      <c r="D27" s="18" t="s">
        <v>17</v>
      </c>
      <c r="E27" s="18" t="s">
        <v>18</v>
      </c>
      <c r="F27" s="18">
        <v>1</v>
      </c>
      <c r="G27" s="3" t="s">
        <v>141</v>
      </c>
      <c r="H27" s="2">
        <v>3885372</v>
      </c>
      <c r="I27" s="30">
        <v>0.19</v>
      </c>
      <c r="J27" s="1">
        <f t="shared" si="24"/>
        <v>738220.68</v>
      </c>
      <c r="K27" s="1">
        <f t="shared" si="25"/>
        <v>4623593</v>
      </c>
      <c r="L27" s="1">
        <f t="shared" si="26"/>
        <v>4623593</v>
      </c>
      <c r="M27" s="22">
        <v>8</v>
      </c>
      <c r="N27" s="22" t="s">
        <v>149</v>
      </c>
      <c r="O27" s="3" t="s">
        <v>165</v>
      </c>
      <c r="P27" s="2">
        <v>3741758</v>
      </c>
      <c r="Q27" s="30">
        <v>0.19</v>
      </c>
      <c r="R27" s="1">
        <f t="shared" si="6"/>
        <v>710934.02</v>
      </c>
      <c r="S27" s="1">
        <f t="shared" si="7"/>
        <v>4452692</v>
      </c>
      <c r="T27" s="1">
        <f t="shared" si="8"/>
        <v>4452692</v>
      </c>
      <c r="U27" s="22" t="s">
        <v>184</v>
      </c>
      <c r="V27" s="22" t="s">
        <v>149</v>
      </c>
      <c r="W27" s="36" t="s">
        <v>192</v>
      </c>
      <c r="X27" s="2">
        <v>4006868</v>
      </c>
      <c r="Y27" s="30">
        <v>0.19</v>
      </c>
      <c r="Z27" s="1">
        <f>X27*Y27</f>
        <v>761304.92</v>
      </c>
      <c r="AA27" s="1">
        <f>ROUND(X27+Z27,0)</f>
        <v>4768173</v>
      </c>
      <c r="AB27" s="1">
        <f>AA27*F27</f>
        <v>4768173</v>
      </c>
      <c r="AC27" s="34" t="s">
        <v>206</v>
      </c>
      <c r="AD27" s="34" t="s">
        <v>207</v>
      </c>
      <c r="AE27" s="3" t="s">
        <v>61</v>
      </c>
      <c r="AF27" s="2">
        <v>3817800</v>
      </c>
      <c r="AG27" s="30">
        <v>0.19</v>
      </c>
      <c r="AH27" s="1">
        <f t="shared" si="18"/>
        <v>725382</v>
      </c>
      <c r="AI27" s="1">
        <f t="shared" si="19"/>
        <v>4543182</v>
      </c>
      <c r="AJ27" s="1">
        <f t="shared" si="20"/>
        <v>4543182</v>
      </c>
      <c r="AK27" s="22" t="s">
        <v>218</v>
      </c>
      <c r="AL27" s="22" t="s">
        <v>149</v>
      </c>
      <c r="AM27" s="3" t="s">
        <v>234</v>
      </c>
      <c r="AN27" s="2">
        <v>3662000</v>
      </c>
      <c r="AO27" s="30">
        <v>0.19</v>
      </c>
      <c r="AP27" s="1">
        <f t="shared" si="0"/>
        <v>695780</v>
      </c>
      <c r="AQ27" s="1">
        <f t="shared" si="1"/>
        <v>4357780</v>
      </c>
      <c r="AR27" s="1">
        <f t="shared" si="9"/>
        <v>4357780</v>
      </c>
      <c r="AS27" s="22">
        <v>15</v>
      </c>
      <c r="AT27" s="22" t="s">
        <v>149</v>
      </c>
      <c r="AU27" s="3"/>
      <c r="AV27" s="2"/>
      <c r="AW27" s="30"/>
      <c r="AX27" s="1"/>
      <c r="AY27" s="1"/>
      <c r="AZ27" s="1"/>
      <c r="BA27" s="22"/>
      <c r="BB27" s="22"/>
      <c r="BC27" s="3"/>
      <c r="BD27" s="2"/>
      <c r="BE27" s="30"/>
      <c r="BF27" s="1"/>
      <c r="BG27" s="1"/>
      <c r="BH27" s="1"/>
      <c r="BI27" s="22"/>
      <c r="BJ27" s="22"/>
      <c r="BK27" s="3" t="s">
        <v>267</v>
      </c>
      <c r="BL27" s="2">
        <v>3800000</v>
      </c>
      <c r="BM27" s="30">
        <v>0.19</v>
      </c>
      <c r="BN27" s="1">
        <f t="shared" si="10"/>
        <v>722000</v>
      </c>
      <c r="BO27" s="1">
        <f t="shared" si="11"/>
        <v>4522000</v>
      </c>
      <c r="BP27" s="1">
        <f t="shared" si="12"/>
        <v>4522000</v>
      </c>
      <c r="BQ27" s="22" t="s">
        <v>286</v>
      </c>
      <c r="BR27" s="22" t="s">
        <v>287</v>
      </c>
      <c r="BS27" s="3" t="s">
        <v>61</v>
      </c>
      <c r="BT27" s="2">
        <v>3688200</v>
      </c>
      <c r="BU27" s="30">
        <v>0.19</v>
      </c>
      <c r="BV27" s="1">
        <f t="shared" si="4"/>
        <v>700758</v>
      </c>
      <c r="BW27" s="1">
        <f t="shared" si="5"/>
        <v>4388958</v>
      </c>
      <c r="BX27" s="1">
        <f t="shared" si="13"/>
        <v>4388958</v>
      </c>
      <c r="BY27" s="22">
        <v>8</v>
      </c>
      <c r="BZ27" s="22" t="s">
        <v>149</v>
      </c>
      <c r="CA27" s="39">
        <f t="shared" si="14"/>
        <v>4357780</v>
      </c>
      <c r="CB27" s="39">
        <f t="shared" si="15"/>
        <v>4357780</v>
      </c>
      <c r="CC27" s="34" t="str">
        <f t="shared" si="16"/>
        <v>MULTITINTAS.INK SAS</v>
      </c>
      <c r="CD27" s="39">
        <v>5057500</v>
      </c>
      <c r="CE27" s="39">
        <f t="shared" si="17"/>
        <v>699720</v>
      </c>
    </row>
    <row r="28" spans="1:83" ht="180.75" customHeight="1" x14ac:dyDescent="0.2">
      <c r="A28" s="18">
        <v>19</v>
      </c>
      <c r="B28" s="16" t="s">
        <v>62</v>
      </c>
      <c r="C28" s="17" t="s">
        <v>63</v>
      </c>
      <c r="D28" s="18" t="s">
        <v>21</v>
      </c>
      <c r="E28" s="18" t="s">
        <v>18</v>
      </c>
      <c r="F28" s="18">
        <v>1</v>
      </c>
      <c r="G28" s="3"/>
      <c r="H28" s="2"/>
      <c r="I28" s="30"/>
      <c r="J28" s="1"/>
      <c r="K28" s="1"/>
      <c r="L28" s="1"/>
      <c r="M28" s="22"/>
      <c r="N28" s="22"/>
      <c r="O28" s="3" t="s">
        <v>166</v>
      </c>
      <c r="P28" s="2">
        <v>7783477</v>
      </c>
      <c r="Q28" s="30">
        <v>0.19</v>
      </c>
      <c r="R28" s="1">
        <f t="shared" si="6"/>
        <v>1478860.6300000001</v>
      </c>
      <c r="S28" s="1">
        <f t="shared" si="7"/>
        <v>9262338</v>
      </c>
      <c r="T28" s="1">
        <f t="shared" si="8"/>
        <v>9262338</v>
      </c>
      <c r="U28" s="22" t="s">
        <v>184</v>
      </c>
      <c r="V28" s="22" t="s">
        <v>150</v>
      </c>
      <c r="W28" s="36" t="s">
        <v>193</v>
      </c>
      <c r="X28" s="2">
        <v>8518462</v>
      </c>
      <c r="Y28" s="30">
        <v>0.19</v>
      </c>
      <c r="Z28" s="1">
        <f>X28*Y28</f>
        <v>1618507.78</v>
      </c>
      <c r="AA28" s="1">
        <f>ROUND(X28+Z28,0)</f>
        <v>10136970</v>
      </c>
      <c r="AB28" s="1">
        <f>AA28*F28</f>
        <v>10136970</v>
      </c>
      <c r="AC28" s="34" t="s">
        <v>211</v>
      </c>
      <c r="AD28" s="34" t="s">
        <v>209</v>
      </c>
      <c r="AE28" s="3" t="s">
        <v>63</v>
      </c>
      <c r="AF28" s="2">
        <v>8342700</v>
      </c>
      <c r="AG28" s="30">
        <v>0.19</v>
      </c>
      <c r="AH28" s="1">
        <f t="shared" si="18"/>
        <v>1585113</v>
      </c>
      <c r="AI28" s="1">
        <f t="shared" si="19"/>
        <v>9927813</v>
      </c>
      <c r="AJ28" s="1">
        <f t="shared" si="20"/>
        <v>9927813</v>
      </c>
      <c r="AK28" s="22" t="s">
        <v>218</v>
      </c>
      <c r="AL28" s="22" t="s">
        <v>150</v>
      </c>
      <c r="AM28" s="3"/>
      <c r="AN28" s="2"/>
      <c r="AO28" s="30"/>
      <c r="AP28" s="1"/>
      <c r="AQ28" s="1"/>
      <c r="AR28" s="1"/>
      <c r="AS28" s="22"/>
      <c r="AT28" s="22"/>
      <c r="AU28" s="3" t="s">
        <v>63</v>
      </c>
      <c r="AV28" s="2">
        <v>8699998.3193277307</v>
      </c>
      <c r="AW28" s="30">
        <v>0.19</v>
      </c>
      <c r="AX28" s="1">
        <f t="shared" si="21"/>
        <v>1652999.6806722688</v>
      </c>
      <c r="AY28" s="1">
        <f t="shared" si="22"/>
        <v>10352998</v>
      </c>
      <c r="AZ28" s="1">
        <f t="shared" si="23"/>
        <v>10352998</v>
      </c>
      <c r="BA28" s="22" t="s">
        <v>252</v>
      </c>
      <c r="BB28" s="22" t="s">
        <v>209</v>
      </c>
      <c r="BC28" s="3"/>
      <c r="BD28" s="2"/>
      <c r="BE28" s="30"/>
      <c r="BF28" s="1"/>
      <c r="BG28" s="1"/>
      <c r="BH28" s="1"/>
      <c r="BI28" s="22"/>
      <c r="BJ28" s="22"/>
      <c r="BK28" s="3"/>
      <c r="BL28" s="2"/>
      <c r="BM28" s="30"/>
      <c r="BN28" s="1"/>
      <c r="BO28" s="1"/>
      <c r="BP28" s="1"/>
      <c r="BQ28" s="22"/>
      <c r="BR28" s="22"/>
      <c r="BS28" s="3"/>
      <c r="BT28" s="2"/>
      <c r="BU28" s="30"/>
      <c r="BV28" s="1"/>
      <c r="BW28" s="1"/>
      <c r="BX28" s="1"/>
      <c r="BY28" s="22"/>
      <c r="BZ28" s="22"/>
      <c r="CA28" s="39">
        <f t="shared" si="14"/>
        <v>9262338</v>
      </c>
      <c r="CB28" s="39">
        <f t="shared" si="15"/>
        <v>9262338</v>
      </c>
      <c r="CC28" s="34" t="str">
        <f t="shared" si="16"/>
        <v xml:space="preserve">GTI - ALBERTO ALVAREZ LOPEZ SAS </v>
      </c>
      <c r="CD28" s="39">
        <v>10353000</v>
      </c>
      <c r="CE28" s="39">
        <f t="shared" si="17"/>
        <v>1090662</v>
      </c>
    </row>
    <row r="29" spans="1:83" ht="191.25" customHeight="1" x14ac:dyDescent="0.2">
      <c r="A29" s="15">
        <v>20</v>
      </c>
      <c r="B29" s="16" t="s">
        <v>64</v>
      </c>
      <c r="C29" s="17" t="s">
        <v>65</v>
      </c>
      <c r="D29" s="18" t="s">
        <v>17</v>
      </c>
      <c r="E29" s="18" t="s">
        <v>18</v>
      </c>
      <c r="F29" s="18">
        <v>1</v>
      </c>
      <c r="G29" s="45"/>
      <c r="H29" s="46"/>
      <c r="I29" s="47"/>
      <c r="J29" s="42"/>
      <c r="K29" s="42"/>
      <c r="L29" s="42"/>
      <c r="M29" s="48"/>
      <c r="N29" s="48"/>
      <c r="O29" s="3" t="s">
        <v>167</v>
      </c>
      <c r="P29" s="2">
        <v>1446923</v>
      </c>
      <c r="Q29" s="30">
        <v>0.19</v>
      </c>
      <c r="R29" s="1">
        <f t="shared" si="6"/>
        <v>274915.37</v>
      </c>
      <c r="S29" s="1">
        <f t="shared" si="7"/>
        <v>1721838</v>
      </c>
      <c r="T29" s="1">
        <f t="shared" si="8"/>
        <v>1721838</v>
      </c>
      <c r="U29" s="22" t="s">
        <v>184</v>
      </c>
      <c r="V29" s="22" t="s">
        <v>149</v>
      </c>
      <c r="W29" s="49"/>
      <c r="X29" s="46"/>
      <c r="Y29" s="47"/>
      <c r="Z29" s="42"/>
      <c r="AA29" s="42"/>
      <c r="AB29" s="42"/>
      <c r="AC29" s="44"/>
      <c r="AD29" s="44"/>
      <c r="AE29" s="3" t="s">
        <v>217</v>
      </c>
      <c r="AF29" s="2">
        <v>1363500</v>
      </c>
      <c r="AG29" s="30">
        <v>0.19</v>
      </c>
      <c r="AH29" s="1">
        <f t="shared" si="18"/>
        <v>259065</v>
      </c>
      <c r="AI29" s="1">
        <f t="shared" si="19"/>
        <v>1622565</v>
      </c>
      <c r="AJ29" s="1">
        <f t="shared" si="20"/>
        <v>1622565</v>
      </c>
      <c r="AK29" s="22" t="s">
        <v>218</v>
      </c>
      <c r="AL29" s="22" t="s">
        <v>149</v>
      </c>
      <c r="AM29" s="3"/>
      <c r="AN29" s="2"/>
      <c r="AO29" s="30"/>
      <c r="AP29" s="1"/>
      <c r="AQ29" s="1"/>
      <c r="AR29" s="1"/>
      <c r="AS29" s="22"/>
      <c r="AT29" s="22"/>
      <c r="AU29" s="3"/>
      <c r="AV29" s="2"/>
      <c r="AW29" s="30"/>
      <c r="AX29" s="1"/>
      <c r="AY29" s="1"/>
      <c r="AZ29" s="1"/>
      <c r="BA29" s="22"/>
      <c r="BB29" s="22"/>
      <c r="BC29" s="3"/>
      <c r="BD29" s="2"/>
      <c r="BE29" s="30"/>
      <c r="BF29" s="1"/>
      <c r="BG29" s="1"/>
      <c r="BH29" s="1"/>
      <c r="BI29" s="22"/>
      <c r="BJ29" s="22"/>
      <c r="BK29" s="45" t="s">
        <v>306</v>
      </c>
      <c r="BL29" s="46">
        <v>1250000</v>
      </c>
      <c r="BM29" s="47">
        <v>0.19</v>
      </c>
      <c r="BN29" s="1">
        <f t="shared" si="10"/>
        <v>237500</v>
      </c>
      <c r="BO29" s="1">
        <f t="shared" si="11"/>
        <v>1487500</v>
      </c>
      <c r="BP29" s="1">
        <f t="shared" si="12"/>
        <v>1487500</v>
      </c>
      <c r="BQ29" s="48" t="s">
        <v>286</v>
      </c>
      <c r="BR29" s="48" t="s">
        <v>287</v>
      </c>
      <c r="BS29" s="3"/>
      <c r="BT29" s="2"/>
      <c r="BU29" s="30"/>
      <c r="BV29" s="1"/>
      <c r="BW29" s="1"/>
      <c r="BX29" s="1"/>
      <c r="BY29" s="22"/>
      <c r="BZ29" s="22"/>
      <c r="CA29" s="39">
        <f t="shared" si="14"/>
        <v>1487500</v>
      </c>
      <c r="CB29" s="39">
        <f t="shared" si="15"/>
        <v>1487500</v>
      </c>
      <c r="CC29" s="34" t="str">
        <f t="shared" si="16"/>
        <v>TECNOPHONE COLOMBIA S.A.S.</v>
      </c>
      <c r="CD29" s="39">
        <v>2915500</v>
      </c>
      <c r="CE29" s="39">
        <f t="shared" si="17"/>
        <v>1428000</v>
      </c>
    </row>
    <row r="30" spans="1:83" ht="247.5" x14ac:dyDescent="0.2">
      <c r="A30" s="15">
        <v>21</v>
      </c>
      <c r="B30" s="16" t="s">
        <v>66</v>
      </c>
      <c r="C30" s="17" t="s">
        <v>67</v>
      </c>
      <c r="D30" s="18" t="s">
        <v>17</v>
      </c>
      <c r="E30" s="18" t="s">
        <v>18</v>
      </c>
      <c r="F30" s="18">
        <v>1</v>
      </c>
      <c r="G30" s="45"/>
      <c r="H30" s="46"/>
      <c r="I30" s="47"/>
      <c r="J30" s="42"/>
      <c r="K30" s="42"/>
      <c r="L30" s="42"/>
      <c r="M30" s="48"/>
      <c r="N30" s="48"/>
      <c r="O30" s="3" t="s">
        <v>168</v>
      </c>
      <c r="P30" s="2">
        <v>4241758</v>
      </c>
      <c r="Q30" s="30">
        <v>0.19</v>
      </c>
      <c r="R30" s="1">
        <f t="shared" si="6"/>
        <v>805934.02</v>
      </c>
      <c r="S30" s="1">
        <f t="shared" si="7"/>
        <v>5047692</v>
      </c>
      <c r="T30" s="1">
        <f t="shared" si="8"/>
        <v>5047692</v>
      </c>
      <c r="U30" s="22" t="s">
        <v>184</v>
      </c>
      <c r="V30" s="22" t="s">
        <v>149</v>
      </c>
      <c r="W30" s="36" t="s">
        <v>194</v>
      </c>
      <c r="X30" s="2">
        <v>4590036</v>
      </c>
      <c r="Y30" s="30">
        <v>0.19</v>
      </c>
      <c r="Z30" s="1">
        <f>X30*Y30</f>
        <v>872106.84</v>
      </c>
      <c r="AA30" s="1">
        <f>ROUND(X30+Z30,0)</f>
        <v>5462143</v>
      </c>
      <c r="AB30" s="1">
        <f>AA30*F30</f>
        <v>5462143</v>
      </c>
      <c r="AC30" s="34" t="s">
        <v>212</v>
      </c>
      <c r="AD30" s="34" t="s">
        <v>207</v>
      </c>
      <c r="AE30" s="3" t="s">
        <v>67</v>
      </c>
      <c r="AF30" s="2">
        <v>4203500</v>
      </c>
      <c r="AG30" s="30">
        <v>0.19</v>
      </c>
      <c r="AH30" s="1">
        <f t="shared" si="18"/>
        <v>798665</v>
      </c>
      <c r="AI30" s="1">
        <f t="shared" si="19"/>
        <v>5002165</v>
      </c>
      <c r="AJ30" s="1">
        <f t="shared" si="20"/>
        <v>5002165</v>
      </c>
      <c r="AK30" s="22" t="s">
        <v>218</v>
      </c>
      <c r="AL30" s="22" t="s">
        <v>149</v>
      </c>
      <c r="AM30" s="3" t="s">
        <v>235</v>
      </c>
      <c r="AN30" s="2">
        <v>4127200</v>
      </c>
      <c r="AO30" s="30">
        <v>0.19</v>
      </c>
      <c r="AP30" s="1">
        <f t="shared" si="0"/>
        <v>784168</v>
      </c>
      <c r="AQ30" s="1">
        <f t="shared" si="1"/>
        <v>4911368</v>
      </c>
      <c r="AR30" s="1">
        <f t="shared" si="9"/>
        <v>4911368</v>
      </c>
      <c r="AS30" s="22">
        <v>15</v>
      </c>
      <c r="AT30" s="22" t="s">
        <v>149</v>
      </c>
      <c r="AU30" s="3"/>
      <c r="AV30" s="2"/>
      <c r="AW30" s="30"/>
      <c r="AX30" s="1"/>
      <c r="AY30" s="1"/>
      <c r="AZ30" s="1"/>
      <c r="BA30" s="22"/>
      <c r="BB30" s="22"/>
      <c r="BC30" s="3"/>
      <c r="BD30" s="2"/>
      <c r="BE30" s="30"/>
      <c r="BF30" s="1"/>
      <c r="BG30" s="1"/>
      <c r="BH30" s="1"/>
      <c r="BI30" s="22"/>
      <c r="BJ30" s="22"/>
      <c r="BK30" s="45" t="s">
        <v>307</v>
      </c>
      <c r="BL30" s="46">
        <v>3700000</v>
      </c>
      <c r="BM30" s="47">
        <v>0.19</v>
      </c>
      <c r="BN30" s="1">
        <f t="shared" si="10"/>
        <v>703000</v>
      </c>
      <c r="BO30" s="1">
        <f t="shared" si="11"/>
        <v>4403000</v>
      </c>
      <c r="BP30" s="1">
        <f t="shared" si="12"/>
        <v>4403000</v>
      </c>
      <c r="BQ30" s="48" t="s">
        <v>286</v>
      </c>
      <c r="BR30" s="48" t="s">
        <v>287</v>
      </c>
      <c r="BS30" s="3"/>
      <c r="BT30" s="2"/>
      <c r="BU30" s="30"/>
      <c r="BV30" s="1"/>
      <c r="BW30" s="1"/>
      <c r="BX30" s="1"/>
      <c r="BY30" s="22"/>
      <c r="BZ30" s="22"/>
      <c r="CA30" s="39">
        <f t="shared" si="14"/>
        <v>4403000</v>
      </c>
      <c r="CB30" s="39">
        <f t="shared" si="15"/>
        <v>4403000</v>
      </c>
      <c r="CC30" s="34" t="str">
        <f t="shared" si="16"/>
        <v>TECNOPHONE COLOMBIA S.A.S.</v>
      </c>
      <c r="CD30" s="39">
        <v>5890500</v>
      </c>
      <c r="CE30" s="39">
        <f t="shared" si="17"/>
        <v>1487500</v>
      </c>
    </row>
    <row r="31" spans="1:83" ht="191.25" x14ac:dyDescent="0.2">
      <c r="A31" s="18">
        <v>22</v>
      </c>
      <c r="B31" s="16" t="s">
        <v>22</v>
      </c>
      <c r="C31" s="17" t="s">
        <v>23</v>
      </c>
      <c r="D31" s="18" t="s">
        <v>24</v>
      </c>
      <c r="E31" s="18" t="s">
        <v>18</v>
      </c>
      <c r="F31" s="18">
        <v>1</v>
      </c>
      <c r="G31" s="3"/>
      <c r="H31" s="2"/>
      <c r="I31" s="30"/>
      <c r="J31" s="1"/>
      <c r="K31" s="1"/>
      <c r="L31" s="1"/>
      <c r="M31" s="22"/>
      <c r="N31" s="22"/>
      <c r="O31" s="3"/>
      <c r="P31" s="2"/>
      <c r="Q31" s="30"/>
      <c r="R31" s="1"/>
      <c r="S31" s="1"/>
      <c r="T31" s="1"/>
      <c r="U31" s="22"/>
      <c r="V31" s="22"/>
      <c r="W31" s="36"/>
      <c r="X31" s="2"/>
      <c r="Y31" s="30"/>
      <c r="Z31" s="1"/>
      <c r="AA31" s="1"/>
      <c r="AB31" s="1"/>
      <c r="AC31" s="34"/>
      <c r="AD31" s="34"/>
      <c r="AE31" s="3"/>
      <c r="AF31" s="2"/>
      <c r="AG31" s="30"/>
      <c r="AH31" s="1"/>
      <c r="AI31" s="1"/>
      <c r="AJ31" s="1"/>
      <c r="AK31" s="22"/>
      <c r="AL31" s="22"/>
      <c r="AM31" s="3"/>
      <c r="AN31" s="2"/>
      <c r="AO31" s="30"/>
      <c r="AP31" s="1"/>
      <c r="AQ31" s="1"/>
      <c r="AR31" s="1"/>
      <c r="AS31" s="22"/>
      <c r="AT31" s="22"/>
      <c r="AU31" s="3"/>
      <c r="AV31" s="2"/>
      <c r="AW31" s="30"/>
      <c r="AX31" s="1"/>
      <c r="AY31" s="1"/>
      <c r="AZ31" s="1"/>
      <c r="BA31" s="22"/>
      <c r="BB31" s="22"/>
      <c r="BC31" s="3"/>
      <c r="BD31" s="2"/>
      <c r="BE31" s="30"/>
      <c r="BF31" s="1"/>
      <c r="BG31" s="1"/>
      <c r="BH31" s="1"/>
      <c r="BI31" s="22"/>
      <c r="BJ31" s="22"/>
      <c r="BK31" s="3" t="s">
        <v>268</v>
      </c>
      <c r="BL31" s="2">
        <v>1140000</v>
      </c>
      <c r="BM31" s="30">
        <v>0.19</v>
      </c>
      <c r="BN31" s="1">
        <f t="shared" si="10"/>
        <v>216600</v>
      </c>
      <c r="BO31" s="1">
        <f t="shared" si="11"/>
        <v>1356600</v>
      </c>
      <c r="BP31" s="1">
        <f t="shared" si="12"/>
        <v>1356600</v>
      </c>
      <c r="BQ31" s="22" t="s">
        <v>286</v>
      </c>
      <c r="BR31" s="22" t="s">
        <v>287</v>
      </c>
      <c r="BS31" s="3"/>
      <c r="BT31" s="2"/>
      <c r="BU31" s="30"/>
      <c r="BV31" s="1"/>
      <c r="BW31" s="1"/>
      <c r="BX31" s="1"/>
      <c r="BY31" s="22"/>
      <c r="BZ31" s="22"/>
      <c r="CA31" s="39">
        <f t="shared" si="14"/>
        <v>1356600</v>
      </c>
      <c r="CB31" s="39">
        <f t="shared" si="15"/>
        <v>1356600</v>
      </c>
      <c r="CC31" s="34" t="str">
        <f t="shared" si="16"/>
        <v>TECNOPHONE COLOMBIA S.A.S.</v>
      </c>
      <c r="CD31" s="39">
        <v>2201500</v>
      </c>
      <c r="CE31" s="39">
        <f t="shared" si="17"/>
        <v>844900</v>
      </c>
    </row>
    <row r="32" spans="1:83" ht="197.25" customHeight="1" x14ac:dyDescent="0.2">
      <c r="A32" s="18">
        <v>23</v>
      </c>
      <c r="B32" s="16" t="s">
        <v>68</v>
      </c>
      <c r="C32" s="17" t="s">
        <v>69</v>
      </c>
      <c r="D32" s="18" t="s">
        <v>17</v>
      </c>
      <c r="E32" s="18" t="s">
        <v>18</v>
      </c>
      <c r="F32" s="18">
        <v>8</v>
      </c>
      <c r="G32" s="45"/>
      <c r="H32" s="46"/>
      <c r="I32" s="47"/>
      <c r="J32" s="42"/>
      <c r="K32" s="42"/>
      <c r="L32" s="42"/>
      <c r="M32" s="48"/>
      <c r="N32" s="48"/>
      <c r="O32" s="3" t="s">
        <v>169</v>
      </c>
      <c r="P32" s="2">
        <v>1764192</v>
      </c>
      <c r="Q32" s="30">
        <v>0.19</v>
      </c>
      <c r="R32" s="1">
        <f t="shared" si="6"/>
        <v>335196.48</v>
      </c>
      <c r="S32" s="1">
        <f t="shared" si="7"/>
        <v>2099388</v>
      </c>
      <c r="T32" s="1">
        <f t="shared" si="8"/>
        <v>16795104</v>
      </c>
      <c r="U32" s="22" t="s">
        <v>184</v>
      </c>
      <c r="V32" s="22" t="s">
        <v>149</v>
      </c>
      <c r="W32" s="36" t="s">
        <v>195</v>
      </c>
      <c r="X32" s="2">
        <v>1888952</v>
      </c>
      <c r="Y32" s="30">
        <v>0.19</v>
      </c>
      <c r="Z32" s="1">
        <f>X32*Y32</f>
        <v>358900.88</v>
      </c>
      <c r="AA32" s="1">
        <f>ROUND(X32+Z32,0)</f>
        <v>2247853</v>
      </c>
      <c r="AB32" s="1">
        <f>AA32*F32</f>
        <v>17982824</v>
      </c>
      <c r="AC32" s="34" t="s">
        <v>206</v>
      </c>
      <c r="AD32" s="34" t="s">
        <v>207</v>
      </c>
      <c r="AE32" s="3" t="s">
        <v>69</v>
      </c>
      <c r="AF32" s="2">
        <v>1924600</v>
      </c>
      <c r="AG32" s="30">
        <v>0.19</v>
      </c>
      <c r="AH32" s="1">
        <f t="shared" si="18"/>
        <v>365674</v>
      </c>
      <c r="AI32" s="1">
        <f t="shared" si="19"/>
        <v>2290274</v>
      </c>
      <c r="AJ32" s="1">
        <f t="shared" si="20"/>
        <v>18322192</v>
      </c>
      <c r="AK32" s="22" t="s">
        <v>218</v>
      </c>
      <c r="AL32" s="22" t="s">
        <v>149</v>
      </c>
      <c r="AM32" s="3" t="s">
        <v>236</v>
      </c>
      <c r="AN32" s="2">
        <v>1765000</v>
      </c>
      <c r="AO32" s="30"/>
      <c r="AP32" s="1">
        <f t="shared" si="0"/>
        <v>0</v>
      </c>
      <c r="AQ32" s="1">
        <f t="shared" si="1"/>
        <v>1765000</v>
      </c>
      <c r="AR32" s="1">
        <f t="shared" si="9"/>
        <v>14120000</v>
      </c>
      <c r="AS32" s="22">
        <v>15</v>
      </c>
      <c r="AT32" s="22" t="s">
        <v>149</v>
      </c>
      <c r="AU32" s="45"/>
      <c r="AV32" s="46"/>
      <c r="AW32" s="47"/>
      <c r="AX32" s="42"/>
      <c r="AY32" s="42"/>
      <c r="AZ32" s="42"/>
      <c r="BA32" s="48"/>
      <c r="BB32" s="48"/>
      <c r="BC32" s="45"/>
      <c r="BD32" s="46"/>
      <c r="BE32" s="47"/>
      <c r="BF32" s="42"/>
      <c r="BG32" s="42"/>
      <c r="BH32" s="42"/>
      <c r="BI32" s="48"/>
      <c r="BJ32" s="48"/>
      <c r="BK32" s="3" t="s">
        <v>269</v>
      </c>
      <c r="BL32" s="2">
        <v>1815000</v>
      </c>
      <c r="BM32" s="30">
        <v>0.19</v>
      </c>
      <c r="BN32" s="1">
        <f t="shared" si="10"/>
        <v>344850</v>
      </c>
      <c r="BO32" s="1">
        <f t="shared" si="11"/>
        <v>2159850</v>
      </c>
      <c r="BP32" s="1">
        <f t="shared" si="12"/>
        <v>17278800</v>
      </c>
      <c r="BQ32" s="22" t="s">
        <v>286</v>
      </c>
      <c r="BR32" s="22" t="s">
        <v>287</v>
      </c>
      <c r="BS32" s="3" t="s">
        <v>293</v>
      </c>
      <c r="BT32" s="2">
        <v>1762400</v>
      </c>
      <c r="BU32" s="30">
        <v>0.19</v>
      </c>
      <c r="BV32" s="1">
        <f t="shared" si="4"/>
        <v>334856</v>
      </c>
      <c r="BW32" s="1">
        <f t="shared" si="5"/>
        <v>2097256</v>
      </c>
      <c r="BX32" s="1">
        <f t="shared" si="13"/>
        <v>16778048</v>
      </c>
      <c r="BY32" s="22">
        <v>8</v>
      </c>
      <c r="BZ32" s="22" t="s">
        <v>149</v>
      </c>
      <c r="CA32" s="39">
        <f t="shared" si="14"/>
        <v>1765000</v>
      </c>
      <c r="CB32" s="39">
        <f t="shared" si="15"/>
        <v>14120000</v>
      </c>
      <c r="CC32" s="34" t="str">
        <f t="shared" si="16"/>
        <v>MULTITINTAS.INK SAS</v>
      </c>
      <c r="CD32" s="39">
        <v>36175999.994000003</v>
      </c>
      <c r="CE32" s="39">
        <f t="shared" si="17"/>
        <v>22055999.994000003</v>
      </c>
    </row>
    <row r="33" spans="1:83" ht="329.25" customHeight="1" x14ac:dyDescent="0.2">
      <c r="A33" s="18">
        <v>24</v>
      </c>
      <c r="B33" s="16" t="s">
        <v>70</v>
      </c>
      <c r="C33" s="17" t="s">
        <v>71</v>
      </c>
      <c r="D33" s="18" t="s">
        <v>38</v>
      </c>
      <c r="E33" s="18" t="s">
        <v>18</v>
      </c>
      <c r="F33" s="18">
        <v>2</v>
      </c>
      <c r="G33" s="3" t="s">
        <v>142</v>
      </c>
      <c r="H33" s="2">
        <v>115404</v>
      </c>
      <c r="I33" s="30">
        <v>0.19</v>
      </c>
      <c r="J33" s="1">
        <f t="shared" si="24"/>
        <v>21926.760000000002</v>
      </c>
      <c r="K33" s="1">
        <f t="shared" si="25"/>
        <v>137331</v>
      </c>
      <c r="L33" s="1">
        <f t="shared" si="26"/>
        <v>274662</v>
      </c>
      <c r="M33" s="22">
        <v>8</v>
      </c>
      <c r="N33" s="22" t="s">
        <v>149</v>
      </c>
      <c r="O33" s="3" t="s">
        <v>170</v>
      </c>
      <c r="P33" s="2">
        <v>112500</v>
      </c>
      <c r="Q33" s="30">
        <v>0.19</v>
      </c>
      <c r="R33" s="1">
        <f t="shared" si="6"/>
        <v>21375</v>
      </c>
      <c r="S33" s="1">
        <f t="shared" si="7"/>
        <v>133875</v>
      </c>
      <c r="T33" s="1">
        <f t="shared" si="8"/>
        <v>267750</v>
      </c>
      <c r="U33" s="22" t="s">
        <v>184</v>
      </c>
      <c r="V33" s="22" t="s">
        <v>149</v>
      </c>
      <c r="W33" s="36" t="s">
        <v>196</v>
      </c>
      <c r="X33" s="2">
        <v>157346</v>
      </c>
      <c r="Y33" s="30">
        <v>0.19</v>
      </c>
      <c r="Z33" s="1">
        <f>X33*Y33</f>
        <v>29895.74</v>
      </c>
      <c r="AA33" s="1">
        <f>ROUND(X33+Z33,0)</f>
        <v>187242</v>
      </c>
      <c r="AB33" s="1">
        <f>AA33*F33</f>
        <v>374484</v>
      </c>
      <c r="AC33" s="34" t="s">
        <v>206</v>
      </c>
      <c r="AD33" s="34" t="s">
        <v>210</v>
      </c>
      <c r="AE33" s="3"/>
      <c r="AF33" s="2"/>
      <c r="AG33" s="30"/>
      <c r="AH33" s="1"/>
      <c r="AI33" s="1"/>
      <c r="AJ33" s="1"/>
      <c r="AK33" s="22"/>
      <c r="AL33" s="22"/>
      <c r="AM33" s="3" t="s">
        <v>237</v>
      </c>
      <c r="AN33" s="2">
        <v>99660</v>
      </c>
      <c r="AO33" s="30"/>
      <c r="AP33" s="1">
        <f t="shared" si="0"/>
        <v>0</v>
      </c>
      <c r="AQ33" s="1">
        <f t="shared" si="1"/>
        <v>99660</v>
      </c>
      <c r="AR33" s="1">
        <f t="shared" si="9"/>
        <v>199320</v>
      </c>
      <c r="AS33" s="22">
        <v>3</v>
      </c>
      <c r="AT33" s="22" t="s">
        <v>149</v>
      </c>
      <c r="AU33" s="3"/>
      <c r="AV33" s="2"/>
      <c r="AW33" s="30"/>
      <c r="AX33" s="1"/>
      <c r="AY33" s="1"/>
      <c r="AZ33" s="1"/>
      <c r="BA33" s="22"/>
      <c r="BB33" s="22"/>
      <c r="BC33" s="3"/>
      <c r="BD33" s="2"/>
      <c r="BE33" s="30"/>
      <c r="BF33" s="1"/>
      <c r="BG33" s="1"/>
      <c r="BH33" s="1"/>
      <c r="BI33" s="22"/>
      <c r="BJ33" s="22"/>
      <c r="BK33" s="3" t="s">
        <v>270</v>
      </c>
      <c r="BL33" s="2">
        <v>128000</v>
      </c>
      <c r="BM33" s="30">
        <v>0.19</v>
      </c>
      <c r="BN33" s="1">
        <f t="shared" si="10"/>
        <v>24320</v>
      </c>
      <c r="BO33" s="1">
        <f t="shared" si="11"/>
        <v>152320</v>
      </c>
      <c r="BP33" s="1">
        <f t="shared" si="12"/>
        <v>304640</v>
      </c>
      <c r="BQ33" s="22" t="s">
        <v>290</v>
      </c>
      <c r="BR33" s="22" t="s">
        <v>289</v>
      </c>
      <c r="BS33" s="3" t="s">
        <v>71</v>
      </c>
      <c r="BT33" s="2">
        <v>133350</v>
      </c>
      <c r="BU33" s="30">
        <v>0.19</v>
      </c>
      <c r="BV33" s="1">
        <f t="shared" si="4"/>
        <v>25336.5</v>
      </c>
      <c r="BW33" s="1">
        <f t="shared" si="5"/>
        <v>158687</v>
      </c>
      <c r="BX33" s="1">
        <f t="shared" si="13"/>
        <v>317374</v>
      </c>
      <c r="BY33" s="22">
        <v>60</v>
      </c>
      <c r="BZ33" s="22" t="s">
        <v>253</v>
      </c>
      <c r="CA33" s="39">
        <f t="shared" si="14"/>
        <v>99660</v>
      </c>
      <c r="CB33" s="39">
        <f t="shared" si="15"/>
        <v>199320</v>
      </c>
      <c r="CC33" s="34" t="str">
        <f t="shared" si="16"/>
        <v>MULTITINTAS.INK SAS</v>
      </c>
      <c r="CD33" s="39">
        <v>404600</v>
      </c>
      <c r="CE33" s="39">
        <f t="shared" si="17"/>
        <v>205280</v>
      </c>
    </row>
    <row r="34" spans="1:83" ht="180" x14ac:dyDescent="0.2">
      <c r="A34" s="15">
        <v>25</v>
      </c>
      <c r="B34" s="16" t="s">
        <v>72</v>
      </c>
      <c r="C34" s="17" t="s">
        <v>73</v>
      </c>
      <c r="D34" s="18" t="s">
        <v>21</v>
      </c>
      <c r="E34" s="18" t="s">
        <v>18</v>
      </c>
      <c r="F34" s="18">
        <v>1</v>
      </c>
      <c r="G34" s="3"/>
      <c r="H34" s="2"/>
      <c r="I34" s="30"/>
      <c r="J34" s="1"/>
      <c r="K34" s="1"/>
      <c r="L34" s="1"/>
      <c r="M34" s="22"/>
      <c r="N34" s="22"/>
      <c r="O34" s="3" t="s">
        <v>171</v>
      </c>
      <c r="P34" s="2">
        <v>10566174</v>
      </c>
      <c r="Q34" s="30">
        <v>0.19</v>
      </c>
      <c r="R34" s="1">
        <f t="shared" si="6"/>
        <v>2007573.06</v>
      </c>
      <c r="S34" s="1">
        <f t="shared" si="7"/>
        <v>12573747</v>
      </c>
      <c r="T34" s="1">
        <f t="shared" si="8"/>
        <v>12573747</v>
      </c>
      <c r="U34" s="22" t="s">
        <v>184</v>
      </c>
      <c r="V34" s="22" t="s">
        <v>150</v>
      </c>
      <c r="W34" s="36"/>
      <c r="X34" s="2"/>
      <c r="Y34" s="30"/>
      <c r="Z34" s="1"/>
      <c r="AA34" s="1"/>
      <c r="AB34" s="1"/>
      <c r="AC34" s="34"/>
      <c r="AD34" s="34"/>
      <c r="AE34" s="3" t="s">
        <v>73</v>
      </c>
      <c r="AF34" s="2">
        <v>9290600</v>
      </c>
      <c r="AG34" s="30">
        <v>0.19</v>
      </c>
      <c r="AH34" s="1">
        <f t="shared" si="18"/>
        <v>1765214</v>
      </c>
      <c r="AI34" s="1">
        <f t="shared" si="19"/>
        <v>11055814</v>
      </c>
      <c r="AJ34" s="1">
        <f t="shared" si="20"/>
        <v>11055814</v>
      </c>
      <c r="AK34" s="22" t="s">
        <v>218</v>
      </c>
      <c r="AL34" s="22" t="s">
        <v>150</v>
      </c>
      <c r="AM34" s="3"/>
      <c r="AN34" s="2"/>
      <c r="AO34" s="30"/>
      <c r="AP34" s="1"/>
      <c r="AQ34" s="1"/>
      <c r="AR34" s="1"/>
      <c r="AS34" s="22"/>
      <c r="AT34" s="22"/>
      <c r="AU34" s="3" t="s">
        <v>73</v>
      </c>
      <c r="AV34" s="2">
        <v>10479432.773109244</v>
      </c>
      <c r="AW34" s="30">
        <v>0.19</v>
      </c>
      <c r="AX34" s="1">
        <f t="shared" si="21"/>
        <v>1991092.2268907565</v>
      </c>
      <c r="AY34" s="1">
        <f t="shared" si="22"/>
        <v>12470525</v>
      </c>
      <c r="AZ34" s="1">
        <f t="shared" si="23"/>
        <v>12470525</v>
      </c>
      <c r="BA34" s="22" t="s">
        <v>252</v>
      </c>
      <c r="BB34" s="22" t="s">
        <v>209</v>
      </c>
      <c r="BC34" s="3"/>
      <c r="BD34" s="2"/>
      <c r="BE34" s="30"/>
      <c r="BF34" s="1"/>
      <c r="BG34" s="1"/>
      <c r="BH34" s="1"/>
      <c r="BI34" s="22"/>
      <c r="BJ34" s="22"/>
      <c r="BK34" s="3" t="s">
        <v>271</v>
      </c>
      <c r="BL34" s="2">
        <v>10700000</v>
      </c>
      <c r="BM34" s="30">
        <v>0.19</v>
      </c>
      <c r="BN34" s="1">
        <f t="shared" si="10"/>
        <v>2033000</v>
      </c>
      <c r="BO34" s="1">
        <f t="shared" si="11"/>
        <v>12733000</v>
      </c>
      <c r="BP34" s="1">
        <f t="shared" si="12"/>
        <v>12733000</v>
      </c>
      <c r="BQ34" s="22" t="s">
        <v>288</v>
      </c>
      <c r="BR34" s="22" t="s">
        <v>289</v>
      </c>
      <c r="BS34" s="3" t="s">
        <v>294</v>
      </c>
      <c r="BT34" s="2">
        <v>10894150</v>
      </c>
      <c r="BU34" s="30">
        <v>0.19</v>
      </c>
      <c r="BV34" s="1">
        <f t="shared" si="4"/>
        <v>2069888.5</v>
      </c>
      <c r="BW34" s="1">
        <f t="shared" si="5"/>
        <v>12964039</v>
      </c>
      <c r="BX34" s="1">
        <f t="shared" si="13"/>
        <v>12964039</v>
      </c>
      <c r="BY34" s="22" t="s">
        <v>297</v>
      </c>
      <c r="BZ34" s="22" t="s">
        <v>298</v>
      </c>
      <c r="CA34" s="39">
        <f t="shared" si="14"/>
        <v>11055814</v>
      </c>
      <c r="CB34" s="39">
        <f t="shared" si="15"/>
        <v>11055814</v>
      </c>
      <c r="CC34" s="34" t="str">
        <f t="shared" si="16"/>
        <v xml:space="preserve">MICRONET SAS </v>
      </c>
      <c r="CD34" s="39">
        <v>13506500</v>
      </c>
      <c r="CE34" s="39">
        <f t="shared" si="17"/>
        <v>2450686</v>
      </c>
    </row>
    <row r="35" spans="1:83" ht="123.75" x14ac:dyDescent="0.2">
      <c r="A35" s="15">
        <v>26</v>
      </c>
      <c r="B35" s="16" t="s">
        <v>74</v>
      </c>
      <c r="C35" s="17" t="s">
        <v>133</v>
      </c>
      <c r="D35" s="18" t="s">
        <v>21</v>
      </c>
      <c r="E35" s="18" t="s">
        <v>18</v>
      </c>
      <c r="F35" s="18">
        <v>1</v>
      </c>
      <c r="G35" s="3" t="s">
        <v>143</v>
      </c>
      <c r="H35" s="2">
        <v>6538498</v>
      </c>
      <c r="I35" s="30">
        <v>0.19</v>
      </c>
      <c r="J35" s="1">
        <f t="shared" si="24"/>
        <v>1242314.6200000001</v>
      </c>
      <c r="K35" s="1">
        <f t="shared" si="25"/>
        <v>7780813</v>
      </c>
      <c r="L35" s="1">
        <f t="shared" si="26"/>
        <v>7780813</v>
      </c>
      <c r="M35" s="22">
        <v>8</v>
      </c>
      <c r="N35" s="22" t="s">
        <v>150</v>
      </c>
      <c r="O35" s="3" t="s">
        <v>172</v>
      </c>
      <c r="P35" s="2">
        <v>5401192</v>
      </c>
      <c r="Q35" s="30">
        <v>0.19</v>
      </c>
      <c r="R35" s="1">
        <f t="shared" si="6"/>
        <v>1026226.48</v>
      </c>
      <c r="S35" s="1">
        <f t="shared" si="7"/>
        <v>6427418</v>
      </c>
      <c r="T35" s="1">
        <f t="shared" si="8"/>
        <v>6427418</v>
      </c>
      <c r="U35" s="22" t="s">
        <v>184</v>
      </c>
      <c r="V35" s="22" t="s">
        <v>150</v>
      </c>
      <c r="W35" s="36"/>
      <c r="X35" s="2"/>
      <c r="Y35" s="30"/>
      <c r="Z35" s="1"/>
      <c r="AA35" s="1"/>
      <c r="AB35" s="1"/>
      <c r="AC35" s="34"/>
      <c r="AD35" s="34"/>
      <c r="AE35" s="3" t="s">
        <v>143</v>
      </c>
      <c r="AF35" s="2">
        <v>5621800</v>
      </c>
      <c r="AG35" s="30">
        <v>0.19</v>
      </c>
      <c r="AH35" s="1">
        <f t="shared" si="18"/>
        <v>1068142</v>
      </c>
      <c r="AI35" s="1">
        <f t="shared" si="19"/>
        <v>6689942</v>
      </c>
      <c r="AJ35" s="1">
        <f t="shared" si="20"/>
        <v>6689942</v>
      </c>
      <c r="AK35" s="22" t="s">
        <v>218</v>
      </c>
      <c r="AL35" s="22" t="s">
        <v>150</v>
      </c>
      <c r="AM35" s="3" t="s">
        <v>238</v>
      </c>
      <c r="AN35" s="2">
        <v>5678100</v>
      </c>
      <c r="AO35" s="30">
        <v>0.19</v>
      </c>
      <c r="AP35" s="1">
        <f t="shared" si="0"/>
        <v>1078839</v>
      </c>
      <c r="AQ35" s="1">
        <f t="shared" si="1"/>
        <v>6756939</v>
      </c>
      <c r="AR35" s="1">
        <f t="shared" si="9"/>
        <v>6756939</v>
      </c>
      <c r="AS35" s="22">
        <v>5</v>
      </c>
      <c r="AT35" s="22" t="s">
        <v>150</v>
      </c>
      <c r="AU35" s="3"/>
      <c r="AV35" s="2"/>
      <c r="AW35" s="30"/>
      <c r="AX35" s="1"/>
      <c r="AY35" s="1"/>
      <c r="AZ35" s="1"/>
      <c r="BA35" s="22"/>
      <c r="BB35" s="22"/>
      <c r="BC35" s="3"/>
      <c r="BD35" s="2"/>
      <c r="BE35" s="30"/>
      <c r="BF35" s="1"/>
      <c r="BG35" s="1"/>
      <c r="BH35" s="1"/>
      <c r="BI35" s="22"/>
      <c r="BJ35" s="22"/>
      <c r="BK35" s="3" t="s">
        <v>272</v>
      </c>
      <c r="BL35" s="2">
        <v>6400000</v>
      </c>
      <c r="BM35" s="30">
        <v>0.19</v>
      </c>
      <c r="BN35" s="1">
        <f t="shared" si="10"/>
        <v>1216000</v>
      </c>
      <c r="BO35" s="1">
        <f t="shared" si="11"/>
        <v>7616000</v>
      </c>
      <c r="BP35" s="1">
        <f t="shared" si="12"/>
        <v>7616000</v>
      </c>
      <c r="BQ35" s="22" t="s">
        <v>288</v>
      </c>
      <c r="BR35" s="22" t="s">
        <v>289</v>
      </c>
      <c r="BS35" s="3" t="s">
        <v>143</v>
      </c>
      <c r="BT35" s="2">
        <v>5618400</v>
      </c>
      <c r="BU35" s="30">
        <v>0.19</v>
      </c>
      <c r="BV35" s="1">
        <f t="shared" si="4"/>
        <v>1067496</v>
      </c>
      <c r="BW35" s="1">
        <f t="shared" si="5"/>
        <v>6685896</v>
      </c>
      <c r="BX35" s="1">
        <f t="shared" si="13"/>
        <v>6685896</v>
      </c>
      <c r="BY35" s="22">
        <v>45</v>
      </c>
      <c r="BZ35" s="22" t="s">
        <v>150</v>
      </c>
      <c r="CA35" s="39">
        <f t="shared" si="14"/>
        <v>6427418</v>
      </c>
      <c r="CB35" s="39">
        <f t="shared" si="15"/>
        <v>6427418</v>
      </c>
      <c r="CC35" s="34" t="str">
        <f t="shared" si="16"/>
        <v xml:space="preserve">GTI - ALBERTO ALVAREZ LOPEZ SAS </v>
      </c>
      <c r="CD35" s="39">
        <v>8211000</v>
      </c>
      <c r="CE35" s="39">
        <f t="shared" si="17"/>
        <v>1783582</v>
      </c>
    </row>
    <row r="36" spans="1:83" ht="141.75" customHeight="1" x14ac:dyDescent="0.2">
      <c r="A36" s="18">
        <v>27</v>
      </c>
      <c r="B36" s="16" t="s">
        <v>128</v>
      </c>
      <c r="C36" s="17" t="s">
        <v>75</v>
      </c>
      <c r="D36" s="18" t="s">
        <v>21</v>
      </c>
      <c r="E36" s="18" t="s">
        <v>18</v>
      </c>
      <c r="F36" s="18">
        <v>2</v>
      </c>
      <c r="G36" s="3"/>
      <c r="H36" s="2"/>
      <c r="I36" s="30"/>
      <c r="J36" s="1"/>
      <c r="K36" s="1"/>
      <c r="L36" s="1"/>
      <c r="M36" s="22"/>
      <c r="N36" s="22"/>
      <c r="O36" s="3" t="s">
        <v>173</v>
      </c>
      <c r="P36" s="2">
        <v>484105</v>
      </c>
      <c r="Q36" s="30">
        <v>0.19</v>
      </c>
      <c r="R36" s="1">
        <f t="shared" si="6"/>
        <v>91979.95</v>
      </c>
      <c r="S36" s="1">
        <f t="shared" si="7"/>
        <v>576085</v>
      </c>
      <c r="T36" s="1">
        <f t="shared" si="8"/>
        <v>1152170</v>
      </c>
      <c r="U36" s="22" t="s">
        <v>184</v>
      </c>
      <c r="V36" s="22" t="s">
        <v>149</v>
      </c>
      <c r="W36" s="36" t="s">
        <v>197</v>
      </c>
      <c r="X36" s="2">
        <v>497952</v>
      </c>
      <c r="Y36" s="30">
        <v>0.19</v>
      </c>
      <c r="Z36" s="1">
        <f>X36*Y36</f>
        <v>94610.880000000005</v>
      </c>
      <c r="AA36" s="1">
        <f>ROUND(X36+Z36,0)</f>
        <v>592563</v>
      </c>
      <c r="AB36" s="1">
        <f>AA36*F36</f>
        <v>1185126</v>
      </c>
      <c r="AC36" s="34" t="s">
        <v>206</v>
      </c>
      <c r="AD36" s="34" t="s">
        <v>207</v>
      </c>
      <c r="AE36" s="3"/>
      <c r="AF36" s="2"/>
      <c r="AG36" s="30"/>
      <c r="AH36" s="1"/>
      <c r="AI36" s="1"/>
      <c r="AJ36" s="1"/>
      <c r="AK36" s="22"/>
      <c r="AL36" s="22"/>
      <c r="AM36" s="3"/>
      <c r="AN36" s="2"/>
      <c r="AO36" s="30"/>
      <c r="AP36" s="1"/>
      <c r="AQ36" s="1"/>
      <c r="AR36" s="1"/>
      <c r="AS36" s="22"/>
      <c r="AT36" s="22"/>
      <c r="AU36" s="3"/>
      <c r="AV36" s="2"/>
      <c r="AW36" s="30"/>
      <c r="AX36" s="1"/>
      <c r="AY36" s="1"/>
      <c r="AZ36" s="1"/>
      <c r="BA36" s="22"/>
      <c r="BB36" s="22"/>
      <c r="BC36" s="3"/>
      <c r="BD36" s="2"/>
      <c r="BE36" s="30"/>
      <c r="BF36" s="1"/>
      <c r="BG36" s="1"/>
      <c r="BH36" s="1"/>
      <c r="BI36" s="22"/>
      <c r="BJ36" s="22"/>
      <c r="BK36" s="3"/>
      <c r="BL36" s="2"/>
      <c r="BM36" s="30"/>
      <c r="BN36" s="1"/>
      <c r="BO36" s="1"/>
      <c r="BP36" s="1"/>
      <c r="BQ36" s="22"/>
      <c r="BR36" s="22"/>
      <c r="BS36" s="3" t="s">
        <v>75</v>
      </c>
      <c r="BT36" s="2">
        <v>491300</v>
      </c>
      <c r="BU36" s="30">
        <v>0.19</v>
      </c>
      <c r="BV36" s="1">
        <f t="shared" si="4"/>
        <v>93347</v>
      </c>
      <c r="BW36" s="1">
        <f t="shared" si="5"/>
        <v>584647</v>
      </c>
      <c r="BX36" s="1">
        <f t="shared" si="13"/>
        <v>1169294</v>
      </c>
      <c r="BY36" s="22">
        <v>45</v>
      </c>
      <c r="BZ36" s="22" t="s">
        <v>149</v>
      </c>
      <c r="CA36" s="39">
        <f t="shared" si="14"/>
        <v>576085</v>
      </c>
      <c r="CB36" s="39">
        <f t="shared" si="15"/>
        <v>1152170</v>
      </c>
      <c r="CC36" s="34" t="str">
        <f t="shared" si="16"/>
        <v xml:space="preserve">GTI - ALBERTO ALVAREZ LOPEZ SAS </v>
      </c>
      <c r="CD36" s="39">
        <v>1356600</v>
      </c>
      <c r="CE36" s="39">
        <f t="shared" si="17"/>
        <v>204430</v>
      </c>
    </row>
    <row r="37" spans="1:83" ht="67.5" x14ac:dyDescent="0.2">
      <c r="A37" s="18">
        <v>28</v>
      </c>
      <c r="B37" s="16" t="s">
        <v>118</v>
      </c>
      <c r="C37" s="17" t="s">
        <v>119</v>
      </c>
      <c r="D37" s="18"/>
      <c r="E37" s="18" t="s">
        <v>18</v>
      </c>
      <c r="F37" s="18">
        <v>19</v>
      </c>
      <c r="G37" s="3" t="s">
        <v>144</v>
      </c>
      <c r="H37" s="2">
        <v>290476</v>
      </c>
      <c r="I37" s="30">
        <v>0.19</v>
      </c>
      <c r="J37" s="1">
        <f t="shared" si="24"/>
        <v>55190.44</v>
      </c>
      <c r="K37" s="1">
        <f t="shared" si="25"/>
        <v>345666</v>
      </c>
      <c r="L37" s="1">
        <f t="shared" si="26"/>
        <v>6567654</v>
      </c>
      <c r="M37" s="22">
        <v>8</v>
      </c>
      <c r="N37" s="22" t="s">
        <v>149</v>
      </c>
      <c r="O37" s="3" t="s">
        <v>119</v>
      </c>
      <c r="P37" s="2">
        <v>336582</v>
      </c>
      <c r="Q37" s="30">
        <v>0.19</v>
      </c>
      <c r="R37" s="1">
        <f t="shared" si="6"/>
        <v>63950.58</v>
      </c>
      <c r="S37" s="1">
        <f t="shared" si="7"/>
        <v>400533</v>
      </c>
      <c r="T37" s="1">
        <f t="shared" si="8"/>
        <v>7610127</v>
      </c>
      <c r="U37" s="22" t="s">
        <v>184</v>
      </c>
      <c r="V37" s="22" t="s">
        <v>149</v>
      </c>
      <c r="W37" s="36"/>
      <c r="X37" s="2"/>
      <c r="Y37" s="30"/>
      <c r="Z37" s="1"/>
      <c r="AA37" s="1"/>
      <c r="AB37" s="1"/>
      <c r="AC37" s="34"/>
      <c r="AD37" s="34"/>
      <c r="AE37" s="3"/>
      <c r="AF37" s="2"/>
      <c r="AG37" s="30"/>
      <c r="AH37" s="1"/>
      <c r="AI37" s="1"/>
      <c r="AJ37" s="1"/>
      <c r="AK37" s="22"/>
      <c r="AL37" s="22"/>
      <c r="AM37" s="3" t="s">
        <v>239</v>
      </c>
      <c r="AN37" s="2">
        <v>236500</v>
      </c>
      <c r="AO37" s="30">
        <v>0.19</v>
      </c>
      <c r="AP37" s="1">
        <f t="shared" si="0"/>
        <v>44935</v>
      </c>
      <c r="AQ37" s="1">
        <f t="shared" si="1"/>
        <v>281435</v>
      </c>
      <c r="AR37" s="1">
        <f t="shared" si="9"/>
        <v>5347265</v>
      </c>
      <c r="AS37" s="22">
        <v>5</v>
      </c>
      <c r="AT37" s="22" t="s">
        <v>149</v>
      </c>
      <c r="AU37" s="3"/>
      <c r="AV37" s="2"/>
      <c r="AW37" s="30"/>
      <c r="AX37" s="1"/>
      <c r="AY37" s="1"/>
      <c r="AZ37" s="1"/>
      <c r="BA37" s="22"/>
      <c r="BB37" s="22"/>
      <c r="BC37" s="3"/>
      <c r="BD37" s="2"/>
      <c r="BE37" s="30"/>
      <c r="BF37" s="1"/>
      <c r="BG37" s="1"/>
      <c r="BH37" s="1"/>
      <c r="BI37" s="22"/>
      <c r="BJ37" s="22"/>
      <c r="BK37" s="3" t="s">
        <v>273</v>
      </c>
      <c r="BL37" s="2">
        <v>300000</v>
      </c>
      <c r="BM37" s="30">
        <v>0.19</v>
      </c>
      <c r="BN37" s="1">
        <f t="shared" si="10"/>
        <v>57000</v>
      </c>
      <c r="BO37" s="1">
        <f t="shared" si="11"/>
        <v>357000</v>
      </c>
      <c r="BP37" s="1">
        <f t="shared" si="12"/>
        <v>6783000</v>
      </c>
      <c r="BQ37" s="22" t="s">
        <v>290</v>
      </c>
      <c r="BR37" s="22" t="s">
        <v>287</v>
      </c>
      <c r="BS37" s="3"/>
      <c r="BT37" s="2"/>
      <c r="BU37" s="30"/>
      <c r="BV37" s="1"/>
      <c r="BW37" s="1"/>
      <c r="BX37" s="1"/>
      <c r="BY37" s="22"/>
      <c r="BZ37" s="22"/>
      <c r="CA37" s="39">
        <f t="shared" si="14"/>
        <v>281435</v>
      </c>
      <c r="CB37" s="39">
        <f t="shared" si="15"/>
        <v>5347265</v>
      </c>
      <c r="CC37" s="34" t="str">
        <f t="shared" si="16"/>
        <v>MULTITINTAS.INK SAS</v>
      </c>
      <c r="CD37" s="39">
        <v>6783000</v>
      </c>
      <c r="CE37" s="39">
        <f t="shared" si="17"/>
        <v>1435735</v>
      </c>
    </row>
    <row r="38" spans="1:83" ht="27.75" customHeight="1" x14ac:dyDescent="0.2">
      <c r="A38" s="18">
        <v>29</v>
      </c>
      <c r="B38" s="16" t="s">
        <v>120</v>
      </c>
      <c r="C38" s="17" t="s">
        <v>126</v>
      </c>
      <c r="D38" s="18"/>
      <c r="E38" s="18" t="s">
        <v>18</v>
      </c>
      <c r="F38" s="18">
        <v>6</v>
      </c>
      <c r="G38" s="3" t="s">
        <v>145</v>
      </c>
      <c r="H38" s="2">
        <v>523112</v>
      </c>
      <c r="I38" s="30">
        <v>0.19</v>
      </c>
      <c r="J38" s="1">
        <f t="shared" si="24"/>
        <v>99391.28</v>
      </c>
      <c r="K38" s="1">
        <f t="shared" si="25"/>
        <v>622503</v>
      </c>
      <c r="L38" s="1">
        <f t="shared" si="26"/>
        <v>3735018</v>
      </c>
      <c r="M38" s="22">
        <v>8</v>
      </c>
      <c r="N38" s="22" t="s">
        <v>149</v>
      </c>
      <c r="O38" s="3" t="s">
        <v>126</v>
      </c>
      <c r="P38" s="2">
        <v>541053</v>
      </c>
      <c r="Q38" s="30">
        <v>0.19</v>
      </c>
      <c r="R38" s="1">
        <f t="shared" si="6"/>
        <v>102800.07</v>
      </c>
      <c r="S38" s="1">
        <f t="shared" si="7"/>
        <v>643853</v>
      </c>
      <c r="T38" s="1">
        <f t="shared" si="8"/>
        <v>3863118</v>
      </c>
      <c r="U38" s="22" t="s">
        <v>184</v>
      </c>
      <c r="V38" s="22" t="s">
        <v>149</v>
      </c>
      <c r="W38" s="36"/>
      <c r="X38" s="2"/>
      <c r="Y38" s="30"/>
      <c r="Z38" s="1"/>
      <c r="AA38" s="1"/>
      <c r="AB38" s="1"/>
      <c r="AC38" s="34"/>
      <c r="AD38" s="34"/>
      <c r="AE38" s="3"/>
      <c r="AF38" s="2"/>
      <c r="AG38" s="30"/>
      <c r="AH38" s="1"/>
      <c r="AI38" s="1"/>
      <c r="AJ38" s="1"/>
      <c r="AK38" s="22"/>
      <c r="AL38" s="22"/>
      <c r="AM38" s="3" t="s">
        <v>240</v>
      </c>
      <c r="AN38" s="2">
        <v>369500</v>
      </c>
      <c r="AO38" s="30">
        <v>0.19</v>
      </c>
      <c r="AP38" s="1">
        <f t="shared" si="0"/>
        <v>70205</v>
      </c>
      <c r="AQ38" s="1">
        <f t="shared" si="1"/>
        <v>439705</v>
      </c>
      <c r="AR38" s="1">
        <f t="shared" si="9"/>
        <v>2638230</v>
      </c>
      <c r="AS38" s="22">
        <v>5</v>
      </c>
      <c r="AT38" s="22" t="s">
        <v>149</v>
      </c>
      <c r="AU38" s="3"/>
      <c r="AV38" s="2"/>
      <c r="AW38" s="30"/>
      <c r="AX38" s="1"/>
      <c r="AY38" s="1"/>
      <c r="AZ38" s="1"/>
      <c r="BA38" s="22"/>
      <c r="BB38" s="22"/>
      <c r="BC38" s="3"/>
      <c r="BD38" s="2"/>
      <c r="BE38" s="30"/>
      <c r="BF38" s="1"/>
      <c r="BG38" s="1"/>
      <c r="BH38" s="1"/>
      <c r="BI38" s="22"/>
      <c r="BJ38" s="22"/>
      <c r="BK38" s="3" t="s">
        <v>274</v>
      </c>
      <c r="BL38" s="2">
        <v>560000</v>
      </c>
      <c r="BM38" s="30">
        <v>0.19</v>
      </c>
      <c r="BN38" s="1">
        <f t="shared" si="10"/>
        <v>106400</v>
      </c>
      <c r="BO38" s="1">
        <f t="shared" si="11"/>
        <v>666400</v>
      </c>
      <c r="BP38" s="1">
        <f t="shared" si="12"/>
        <v>3998400</v>
      </c>
      <c r="BQ38" s="22" t="s">
        <v>290</v>
      </c>
      <c r="BR38" s="22" t="s">
        <v>287</v>
      </c>
      <c r="BS38" s="3"/>
      <c r="BT38" s="2"/>
      <c r="BU38" s="30"/>
      <c r="BV38" s="1"/>
      <c r="BW38" s="1"/>
      <c r="BX38" s="1"/>
      <c r="BY38" s="22"/>
      <c r="BZ38" s="22"/>
      <c r="CA38" s="39">
        <f t="shared" si="14"/>
        <v>439705</v>
      </c>
      <c r="CB38" s="39">
        <f t="shared" si="15"/>
        <v>2638230</v>
      </c>
      <c r="CC38" s="34" t="str">
        <f t="shared" si="16"/>
        <v>MULTITINTAS.INK SAS</v>
      </c>
      <c r="CD38" s="39">
        <v>4284000</v>
      </c>
      <c r="CE38" s="39">
        <f t="shared" si="17"/>
        <v>1645770</v>
      </c>
    </row>
    <row r="39" spans="1:83" ht="67.5" customHeight="1" x14ac:dyDescent="0.2">
      <c r="A39" s="15">
        <v>30</v>
      </c>
      <c r="B39" s="16" t="s">
        <v>76</v>
      </c>
      <c r="C39" s="17" t="s">
        <v>113</v>
      </c>
      <c r="D39" s="18" t="s">
        <v>77</v>
      </c>
      <c r="E39" s="18" t="s">
        <v>18</v>
      </c>
      <c r="F39" s="18">
        <v>5</v>
      </c>
      <c r="G39" s="3"/>
      <c r="H39" s="2"/>
      <c r="I39" s="30"/>
      <c r="J39" s="1"/>
      <c r="K39" s="1"/>
      <c r="L39" s="1"/>
      <c r="M39" s="22"/>
      <c r="N39" s="22"/>
      <c r="O39" s="3"/>
      <c r="P39" s="2"/>
      <c r="Q39" s="30"/>
      <c r="R39" s="1"/>
      <c r="S39" s="1"/>
      <c r="T39" s="1"/>
      <c r="U39" s="22"/>
      <c r="V39" s="22"/>
      <c r="W39" s="36"/>
      <c r="X39" s="2"/>
      <c r="Y39" s="30"/>
      <c r="Z39" s="1"/>
      <c r="AA39" s="1"/>
      <c r="AB39" s="1"/>
      <c r="AC39" s="34"/>
      <c r="AD39" s="34"/>
      <c r="AE39" s="3"/>
      <c r="AF39" s="2"/>
      <c r="AG39" s="30"/>
      <c r="AH39" s="1"/>
      <c r="AI39" s="1"/>
      <c r="AJ39" s="1"/>
      <c r="AK39" s="22"/>
      <c r="AL39" s="22"/>
      <c r="AM39" s="3"/>
      <c r="AN39" s="2"/>
      <c r="AO39" s="30"/>
      <c r="AP39" s="1"/>
      <c r="AQ39" s="1"/>
      <c r="AR39" s="1"/>
      <c r="AS39" s="22"/>
      <c r="AT39" s="22"/>
      <c r="AU39" s="3"/>
      <c r="AV39" s="2"/>
      <c r="AW39" s="30"/>
      <c r="AX39" s="1"/>
      <c r="AY39" s="1"/>
      <c r="AZ39" s="1"/>
      <c r="BA39" s="22"/>
      <c r="BB39" s="22"/>
      <c r="BC39" s="3"/>
      <c r="BD39" s="2"/>
      <c r="BE39" s="30"/>
      <c r="BF39" s="1"/>
      <c r="BG39" s="1"/>
      <c r="BH39" s="1"/>
      <c r="BI39" s="22"/>
      <c r="BJ39" s="22"/>
      <c r="BK39" s="3"/>
      <c r="BL39" s="2"/>
      <c r="BM39" s="30"/>
      <c r="BN39" s="1"/>
      <c r="BO39" s="1"/>
      <c r="BP39" s="1"/>
      <c r="BQ39" s="22"/>
      <c r="BR39" s="22"/>
      <c r="BS39" s="3"/>
      <c r="BT39" s="2"/>
      <c r="BU39" s="30"/>
      <c r="BV39" s="1"/>
      <c r="BW39" s="1"/>
      <c r="BX39" s="1"/>
      <c r="BY39" s="22"/>
      <c r="BZ39" s="22"/>
      <c r="CA39" s="39"/>
      <c r="CB39" s="39"/>
      <c r="CC39" s="34" t="s">
        <v>305</v>
      </c>
      <c r="CD39" s="39"/>
      <c r="CE39" s="39"/>
    </row>
    <row r="40" spans="1:83" ht="27" customHeight="1" x14ac:dyDescent="0.2">
      <c r="A40" s="15">
        <v>31</v>
      </c>
      <c r="B40" s="16" t="s">
        <v>78</v>
      </c>
      <c r="C40" s="17" t="s">
        <v>79</v>
      </c>
      <c r="D40" s="18" t="s">
        <v>25</v>
      </c>
      <c r="E40" s="18" t="s">
        <v>18</v>
      </c>
      <c r="F40" s="18">
        <v>4</v>
      </c>
      <c r="G40" s="3"/>
      <c r="H40" s="2"/>
      <c r="I40" s="30"/>
      <c r="J40" s="1"/>
      <c r="K40" s="1"/>
      <c r="L40" s="1"/>
      <c r="M40" s="22"/>
      <c r="N40" s="22"/>
      <c r="O40" s="3" t="s">
        <v>79</v>
      </c>
      <c r="P40" s="2">
        <v>266492</v>
      </c>
      <c r="Q40" s="30">
        <v>0</v>
      </c>
      <c r="R40" s="1">
        <f t="shared" si="6"/>
        <v>0</v>
      </c>
      <c r="S40" s="1">
        <f t="shared" si="7"/>
        <v>266492</v>
      </c>
      <c r="T40" s="1">
        <f t="shared" si="8"/>
        <v>1065968</v>
      </c>
      <c r="U40" s="22" t="s">
        <v>185</v>
      </c>
      <c r="V40" s="22" t="s">
        <v>186</v>
      </c>
      <c r="W40" s="36"/>
      <c r="X40" s="2"/>
      <c r="Y40" s="30"/>
      <c r="Z40" s="1"/>
      <c r="AA40" s="1"/>
      <c r="AB40" s="1"/>
      <c r="AC40" s="34"/>
      <c r="AD40" s="34"/>
      <c r="AE40" s="3" t="s">
        <v>79</v>
      </c>
      <c r="AF40" s="2">
        <v>271400</v>
      </c>
      <c r="AG40" s="30"/>
      <c r="AH40" s="1">
        <f t="shared" si="18"/>
        <v>0</v>
      </c>
      <c r="AI40" s="1">
        <f t="shared" si="19"/>
        <v>271400</v>
      </c>
      <c r="AJ40" s="1">
        <f t="shared" si="20"/>
        <v>1085600</v>
      </c>
      <c r="AK40" s="22" t="s">
        <v>219</v>
      </c>
      <c r="AL40" s="22"/>
      <c r="AM40" s="3" t="s">
        <v>241</v>
      </c>
      <c r="AN40" s="2">
        <v>280900</v>
      </c>
      <c r="AO40" s="30">
        <v>0</v>
      </c>
      <c r="AP40" s="1">
        <f t="shared" si="0"/>
        <v>0</v>
      </c>
      <c r="AQ40" s="1">
        <f t="shared" si="1"/>
        <v>280900</v>
      </c>
      <c r="AR40" s="1">
        <f t="shared" si="9"/>
        <v>1123600</v>
      </c>
      <c r="AS40" s="22">
        <v>1</v>
      </c>
      <c r="AT40" s="22" t="s">
        <v>150</v>
      </c>
      <c r="AU40" s="3"/>
      <c r="AV40" s="2"/>
      <c r="AW40" s="30"/>
      <c r="AX40" s="1"/>
      <c r="AY40" s="1"/>
      <c r="AZ40" s="1"/>
      <c r="BA40" s="22"/>
      <c r="BB40" s="22"/>
      <c r="BC40" s="3"/>
      <c r="BD40" s="2"/>
      <c r="BE40" s="30"/>
      <c r="BF40" s="1"/>
      <c r="BG40" s="1"/>
      <c r="BH40" s="1"/>
      <c r="BI40" s="22"/>
      <c r="BJ40" s="22"/>
      <c r="BK40" s="3" t="s">
        <v>275</v>
      </c>
      <c r="BL40" s="2">
        <v>115000</v>
      </c>
      <c r="BM40" s="30">
        <v>0.19</v>
      </c>
      <c r="BN40" s="1">
        <f t="shared" si="10"/>
        <v>21850</v>
      </c>
      <c r="BO40" s="1">
        <f t="shared" si="11"/>
        <v>136850</v>
      </c>
      <c r="BP40" s="1">
        <f t="shared" si="12"/>
        <v>547400</v>
      </c>
      <c r="BQ40" s="22" t="s">
        <v>290</v>
      </c>
      <c r="BR40" s="22" t="s">
        <v>291</v>
      </c>
      <c r="BS40" s="3" t="s">
        <v>79</v>
      </c>
      <c r="BT40" s="2">
        <v>265800</v>
      </c>
      <c r="BU40" s="30">
        <v>0</v>
      </c>
      <c r="BV40" s="1">
        <f t="shared" si="4"/>
        <v>0</v>
      </c>
      <c r="BW40" s="1">
        <f t="shared" si="5"/>
        <v>265800</v>
      </c>
      <c r="BX40" s="1">
        <f t="shared" si="13"/>
        <v>1063200</v>
      </c>
      <c r="BY40" s="22">
        <v>5</v>
      </c>
      <c r="BZ40" s="22" t="s">
        <v>299</v>
      </c>
      <c r="CA40" s="39">
        <f t="shared" si="14"/>
        <v>136850</v>
      </c>
      <c r="CB40" s="39">
        <f t="shared" si="15"/>
        <v>547400</v>
      </c>
      <c r="CC40" s="34" t="str">
        <f t="shared" si="16"/>
        <v>TECNOPHONE COLOMBIA S.A.S.</v>
      </c>
      <c r="CD40" s="39">
        <v>1260000</v>
      </c>
      <c r="CE40" s="39">
        <f t="shared" si="17"/>
        <v>712600</v>
      </c>
    </row>
    <row r="41" spans="1:83" ht="78.75" x14ac:dyDescent="0.2">
      <c r="A41" s="18">
        <v>32</v>
      </c>
      <c r="B41" s="16" t="s">
        <v>26</v>
      </c>
      <c r="C41" s="17" t="s">
        <v>80</v>
      </c>
      <c r="D41" s="18" t="s">
        <v>25</v>
      </c>
      <c r="E41" s="18" t="s">
        <v>18</v>
      </c>
      <c r="F41" s="18">
        <v>42</v>
      </c>
      <c r="G41" s="3"/>
      <c r="H41" s="2"/>
      <c r="I41" s="30"/>
      <c r="J41" s="1"/>
      <c r="K41" s="1"/>
      <c r="L41" s="1"/>
      <c r="M41" s="22"/>
      <c r="N41" s="22"/>
      <c r="O41" s="3" t="s">
        <v>80</v>
      </c>
      <c r="P41" s="2">
        <v>363383</v>
      </c>
      <c r="Q41" s="30">
        <v>0</v>
      </c>
      <c r="R41" s="1">
        <f t="shared" si="6"/>
        <v>0</v>
      </c>
      <c r="S41" s="1">
        <f t="shared" si="7"/>
        <v>363383</v>
      </c>
      <c r="T41" s="1">
        <f t="shared" si="8"/>
        <v>15262086</v>
      </c>
      <c r="U41" s="22" t="s">
        <v>185</v>
      </c>
      <c r="V41" s="22" t="s">
        <v>186</v>
      </c>
      <c r="W41" s="36"/>
      <c r="X41" s="2"/>
      <c r="Y41" s="30"/>
      <c r="Z41" s="1"/>
      <c r="AA41" s="1"/>
      <c r="AB41" s="1"/>
      <c r="AC41" s="34"/>
      <c r="AD41" s="34"/>
      <c r="AE41" s="3" t="s">
        <v>80</v>
      </c>
      <c r="AF41" s="2">
        <v>370100</v>
      </c>
      <c r="AG41" s="30"/>
      <c r="AH41" s="1">
        <f t="shared" si="18"/>
        <v>0</v>
      </c>
      <c r="AI41" s="1">
        <f t="shared" si="19"/>
        <v>370100</v>
      </c>
      <c r="AJ41" s="1">
        <f t="shared" si="20"/>
        <v>15544200</v>
      </c>
      <c r="AK41" s="22" t="s">
        <v>219</v>
      </c>
      <c r="AL41" s="22"/>
      <c r="AM41" s="3" t="s">
        <v>242</v>
      </c>
      <c r="AN41" s="2">
        <v>383000</v>
      </c>
      <c r="AO41" s="30">
        <v>0</v>
      </c>
      <c r="AP41" s="1">
        <f t="shared" si="0"/>
        <v>0</v>
      </c>
      <c r="AQ41" s="1">
        <f t="shared" si="1"/>
        <v>383000</v>
      </c>
      <c r="AR41" s="1">
        <f t="shared" si="9"/>
        <v>16086000</v>
      </c>
      <c r="AS41" s="22">
        <v>1</v>
      </c>
      <c r="AT41" s="22" t="s">
        <v>150</v>
      </c>
      <c r="AU41" s="3" t="s">
        <v>80</v>
      </c>
      <c r="AV41" s="2">
        <v>378149.57983193279</v>
      </c>
      <c r="AW41" s="30">
        <v>0.19</v>
      </c>
      <c r="AX41" s="1">
        <f t="shared" si="21"/>
        <v>71848.420168067227</v>
      </c>
      <c r="AY41" s="1">
        <f t="shared" si="22"/>
        <v>449998</v>
      </c>
      <c r="AZ41" s="1">
        <f t="shared" si="23"/>
        <v>18899916</v>
      </c>
      <c r="BA41" s="22" t="s">
        <v>252</v>
      </c>
      <c r="BB41" s="22" t="s">
        <v>253</v>
      </c>
      <c r="BC41" s="3"/>
      <c r="BD41" s="2"/>
      <c r="BE41" s="30"/>
      <c r="BF41" s="1"/>
      <c r="BG41" s="1"/>
      <c r="BH41" s="1"/>
      <c r="BI41" s="22"/>
      <c r="BJ41" s="22"/>
      <c r="BK41" s="3"/>
      <c r="BL41" s="2"/>
      <c r="BM41" s="30"/>
      <c r="BN41" s="1"/>
      <c r="BO41" s="1"/>
      <c r="BP41" s="1"/>
      <c r="BQ41" s="22"/>
      <c r="BR41" s="22"/>
      <c r="BS41" s="3" t="s">
        <v>80</v>
      </c>
      <c r="BT41" s="2">
        <v>362400</v>
      </c>
      <c r="BU41" s="30">
        <v>0</v>
      </c>
      <c r="BV41" s="1">
        <f t="shared" si="4"/>
        <v>0</v>
      </c>
      <c r="BW41" s="1">
        <f t="shared" si="5"/>
        <v>362400</v>
      </c>
      <c r="BX41" s="1">
        <f t="shared" si="13"/>
        <v>15220800</v>
      </c>
      <c r="BY41" s="22">
        <v>5</v>
      </c>
      <c r="BZ41" s="22" t="s">
        <v>299</v>
      </c>
      <c r="CA41" s="39">
        <f t="shared" si="14"/>
        <v>362400</v>
      </c>
      <c r="CB41" s="39">
        <f t="shared" si="15"/>
        <v>15220800</v>
      </c>
      <c r="CC41" s="34" t="str">
        <f t="shared" si="16"/>
        <v>TEK SOLUCIONES TECNOLOGICAS SAS</v>
      </c>
      <c r="CD41" s="39">
        <v>18900000</v>
      </c>
      <c r="CE41" s="39">
        <f t="shared" si="17"/>
        <v>3679200</v>
      </c>
    </row>
    <row r="42" spans="1:83" ht="327" customHeight="1" x14ac:dyDescent="0.2">
      <c r="A42" s="18">
        <v>33</v>
      </c>
      <c r="B42" s="16" t="s">
        <v>121</v>
      </c>
      <c r="C42" s="17" t="s">
        <v>122</v>
      </c>
      <c r="D42" s="18" t="s">
        <v>123</v>
      </c>
      <c r="E42" s="18" t="s">
        <v>18</v>
      </c>
      <c r="F42" s="18">
        <v>3</v>
      </c>
      <c r="G42" s="3"/>
      <c r="H42" s="2"/>
      <c r="I42" s="30"/>
      <c r="J42" s="1"/>
      <c r="K42" s="1"/>
      <c r="L42" s="1"/>
      <c r="M42" s="22"/>
      <c r="N42" s="22"/>
      <c r="O42" s="3" t="s">
        <v>174</v>
      </c>
      <c r="P42" s="2">
        <v>447284</v>
      </c>
      <c r="Q42" s="30">
        <v>0.19</v>
      </c>
      <c r="R42" s="1">
        <f t="shared" si="6"/>
        <v>84983.96</v>
      </c>
      <c r="S42" s="1">
        <f t="shared" si="7"/>
        <v>532268</v>
      </c>
      <c r="T42" s="1">
        <f t="shared" si="8"/>
        <v>1596804</v>
      </c>
      <c r="U42" s="22" t="s">
        <v>184</v>
      </c>
      <c r="V42" s="22" t="s">
        <v>149</v>
      </c>
      <c r="W42" s="36" t="s">
        <v>198</v>
      </c>
      <c r="X42" s="2">
        <v>538327</v>
      </c>
      <c r="Y42" s="30">
        <v>0.19</v>
      </c>
      <c r="Z42" s="1">
        <f>X42*Y42</f>
        <v>102282.13</v>
      </c>
      <c r="AA42" s="1">
        <f>ROUND(X42+Z42,0)</f>
        <v>640609</v>
      </c>
      <c r="AB42" s="1">
        <f>AA42*F42</f>
        <v>1921827</v>
      </c>
      <c r="AC42" s="34" t="s">
        <v>206</v>
      </c>
      <c r="AD42" s="34" t="s">
        <v>207</v>
      </c>
      <c r="AE42" s="3"/>
      <c r="AF42" s="2"/>
      <c r="AG42" s="30"/>
      <c r="AH42" s="1"/>
      <c r="AI42" s="1"/>
      <c r="AJ42" s="1"/>
      <c r="AK42" s="22"/>
      <c r="AL42" s="22"/>
      <c r="AM42" s="3" t="s">
        <v>243</v>
      </c>
      <c r="AN42" s="2">
        <v>465800</v>
      </c>
      <c r="AO42" s="30">
        <v>0.19</v>
      </c>
      <c r="AP42" s="1">
        <f t="shared" si="0"/>
        <v>88502</v>
      </c>
      <c r="AQ42" s="1">
        <f t="shared" si="1"/>
        <v>554302</v>
      </c>
      <c r="AR42" s="1">
        <f t="shared" si="9"/>
        <v>1662906</v>
      </c>
      <c r="AS42" s="22">
        <v>10</v>
      </c>
      <c r="AT42" s="22" t="s">
        <v>149</v>
      </c>
      <c r="AU42" s="3"/>
      <c r="AV42" s="2"/>
      <c r="AW42" s="30"/>
      <c r="AX42" s="1"/>
      <c r="AY42" s="1"/>
      <c r="AZ42" s="1"/>
      <c r="BA42" s="22"/>
      <c r="BB42" s="22"/>
      <c r="BC42" s="3"/>
      <c r="BD42" s="2"/>
      <c r="BE42" s="30"/>
      <c r="BF42" s="1"/>
      <c r="BG42" s="1"/>
      <c r="BH42" s="1"/>
      <c r="BI42" s="22"/>
      <c r="BJ42" s="22"/>
      <c r="BK42" s="3" t="s">
        <v>276</v>
      </c>
      <c r="BL42" s="2">
        <v>488000</v>
      </c>
      <c r="BM42" s="30">
        <v>0.19</v>
      </c>
      <c r="BN42" s="1">
        <f t="shared" si="10"/>
        <v>92720</v>
      </c>
      <c r="BO42" s="1">
        <f t="shared" si="11"/>
        <v>580720</v>
      </c>
      <c r="BP42" s="1">
        <f t="shared" si="12"/>
        <v>1742160</v>
      </c>
      <c r="BQ42" s="22" t="s">
        <v>290</v>
      </c>
      <c r="BR42" s="22" t="s">
        <v>289</v>
      </c>
      <c r="BS42" s="3"/>
      <c r="BT42" s="2"/>
      <c r="BU42" s="30"/>
      <c r="BV42" s="1"/>
      <c r="BW42" s="1"/>
      <c r="BX42" s="1"/>
      <c r="BY42" s="22"/>
      <c r="BZ42" s="22"/>
      <c r="CA42" s="39">
        <f t="shared" si="14"/>
        <v>532268</v>
      </c>
      <c r="CB42" s="39">
        <f t="shared" si="15"/>
        <v>1596804</v>
      </c>
      <c r="CC42" s="34" t="str">
        <f t="shared" si="16"/>
        <v xml:space="preserve">GTI - ALBERTO ALVAREZ LOPEZ SAS </v>
      </c>
      <c r="CD42" s="39">
        <v>2409036</v>
      </c>
      <c r="CE42" s="39">
        <f t="shared" si="17"/>
        <v>812232</v>
      </c>
    </row>
    <row r="43" spans="1:83" ht="129.75" customHeight="1" x14ac:dyDescent="0.2">
      <c r="A43" s="18">
        <v>34</v>
      </c>
      <c r="B43" s="16" t="s">
        <v>102</v>
      </c>
      <c r="C43" s="17" t="s">
        <v>124</v>
      </c>
      <c r="D43" s="18" t="s">
        <v>29</v>
      </c>
      <c r="E43" s="18" t="s">
        <v>18</v>
      </c>
      <c r="F43" s="18">
        <v>3</v>
      </c>
      <c r="G43" s="3" t="s">
        <v>124</v>
      </c>
      <c r="H43" s="2">
        <v>767419</v>
      </c>
      <c r="I43" s="30">
        <v>0.19</v>
      </c>
      <c r="J43" s="1">
        <f t="shared" si="24"/>
        <v>145809.61000000002</v>
      </c>
      <c r="K43" s="1">
        <f t="shared" si="25"/>
        <v>913229</v>
      </c>
      <c r="L43" s="1">
        <f t="shared" si="26"/>
        <v>2739687</v>
      </c>
      <c r="M43" s="22">
        <v>8</v>
      </c>
      <c r="N43" s="22" t="s">
        <v>150</v>
      </c>
      <c r="O43" s="3" t="s">
        <v>124</v>
      </c>
      <c r="P43" s="2">
        <v>779197</v>
      </c>
      <c r="Q43" s="30">
        <v>0.19</v>
      </c>
      <c r="R43" s="1">
        <f t="shared" si="6"/>
        <v>148047.43</v>
      </c>
      <c r="S43" s="1">
        <f t="shared" si="7"/>
        <v>927244</v>
      </c>
      <c r="T43" s="1">
        <f t="shared" si="8"/>
        <v>2781732</v>
      </c>
      <c r="U43" s="22" t="s">
        <v>184</v>
      </c>
      <c r="V43" s="22" t="s">
        <v>150</v>
      </c>
      <c r="W43" s="49"/>
      <c r="X43" s="46"/>
      <c r="Y43" s="47"/>
      <c r="Z43" s="42"/>
      <c r="AA43" s="42"/>
      <c r="AB43" s="42"/>
      <c r="AC43" s="44"/>
      <c r="AD43" s="44"/>
      <c r="AE43" s="3"/>
      <c r="AF43" s="2"/>
      <c r="AG43" s="30"/>
      <c r="AH43" s="1"/>
      <c r="AI43" s="1"/>
      <c r="AJ43" s="1"/>
      <c r="AK43" s="22"/>
      <c r="AL43" s="22"/>
      <c r="AM43" s="3" t="s">
        <v>244</v>
      </c>
      <c r="AN43" s="2">
        <v>795100</v>
      </c>
      <c r="AO43" s="30">
        <v>0.19</v>
      </c>
      <c r="AP43" s="1">
        <f t="shared" si="0"/>
        <v>151069</v>
      </c>
      <c r="AQ43" s="1">
        <f t="shared" si="1"/>
        <v>946169</v>
      </c>
      <c r="AR43" s="1">
        <f t="shared" si="9"/>
        <v>2838507</v>
      </c>
      <c r="AS43" s="22">
        <v>15</v>
      </c>
      <c r="AT43" s="22" t="s">
        <v>150</v>
      </c>
      <c r="AU43" s="3"/>
      <c r="AV43" s="2"/>
      <c r="AW43" s="30"/>
      <c r="AX43" s="1"/>
      <c r="AY43" s="1"/>
      <c r="AZ43" s="1"/>
      <c r="BA43" s="22"/>
      <c r="BB43" s="22"/>
      <c r="BC43" s="3"/>
      <c r="BD43" s="2"/>
      <c r="BE43" s="30"/>
      <c r="BF43" s="1"/>
      <c r="BG43" s="1"/>
      <c r="BH43" s="1"/>
      <c r="BI43" s="22"/>
      <c r="BJ43" s="22"/>
      <c r="BK43" s="57"/>
      <c r="BL43" s="2"/>
      <c r="BM43" s="30"/>
      <c r="BN43" s="1"/>
      <c r="BO43" s="1"/>
      <c r="BP43" s="1"/>
      <c r="BQ43" s="58"/>
      <c r="BR43" s="58"/>
      <c r="BS43" s="3"/>
      <c r="BT43" s="2"/>
      <c r="BU43" s="30"/>
      <c r="BV43" s="1"/>
      <c r="BW43" s="1"/>
      <c r="BX43" s="1"/>
      <c r="BY43" s="22"/>
      <c r="BZ43" s="22"/>
      <c r="CA43" s="39">
        <f t="shared" si="14"/>
        <v>913229</v>
      </c>
      <c r="CB43" s="39">
        <f t="shared" si="15"/>
        <v>2739687</v>
      </c>
      <c r="CC43" s="34" t="str">
        <f t="shared" si="16"/>
        <v>111 TECNOLOGICA SAS</v>
      </c>
      <c r="CD43" s="39">
        <v>2841969.9000000004</v>
      </c>
      <c r="CE43" s="39">
        <f t="shared" si="17"/>
        <v>102282.90000000037</v>
      </c>
    </row>
    <row r="44" spans="1:83" ht="409.5" customHeight="1" x14ac:dyDescent="0.2">
      <c r="A44" s="15">
        <v>35</v>
      </c>
      <c r="B44" s="20" t="s">
        <v>81</v>
      </c>
      <c r="C44" s="21" t="s">
        <v>82</v>
      </c>
      <c r="D44" s="22" t="s">
        <v>83</v>
      </c>
      <c r="E44" s="18" t="s">
        <v>18</v>
      </c>
      <c r="F44" s="18">
        <v>2</v>
      </c>
      <c r="G44" s="3" t="s">
        <v>146</v>
      </c>
      <c r="H44" s="2">
        <v>1076829</v>
      </c>
      <c r="I44" s="30">
        <v>0.19</v>
      </c>
      <c r="J44" s="1">
        <f t="shared" si="24"/>
        <v>204597.51</v>
      </c>
      <c r="K44" s="1">
        <f t="shared" si="25"/>
        <v>1281427</v>
      </c>
      <c r="L44" s="1">
        <f t="shared" si="26"/>
        <v>2562854</v>
      </c>
      <c r="M44" s="22">
        <v>8</v>
      </c>
      <c r="N44" s="22" t="s">
        <v>150</v>
      </c>
      <c r="O44" s="3" t="s">
        <v>82</v>
      </c>
      <c r="P44" s="2">
        <v>985444</v>
      </c>
      <c r="Q44" s="30">
        <v>0.19</v>
      </c>
      <c r="R44" s="1">
        <f t="shared" si="6"/>
        <v>187234.36000000002</v>
      </c>
      <c r="S44" s="1">
        <f t="shared" si="7"/>
        <v>1172678</v>
      </c>
      <c r="T44" s="1">
        <f t="shared" si="8"/>
        <v>2345356</v>
      </c>
      <c r="U44" s="22" t="s">
        <v>184</v>
      </c>
      <c r="V44" s="22" t="s">
        <v>150</v>
      </c>
      <c r="W44" s="36" t="s">
        <v>199</v>
      </c>
      <c r="X44" s="2">
        <v>1090000</v>
      </c>
      <c r="Y44" s="30">
        <v>0.19</v>
      </c>
      <c r="Z44" s="1">
        <f>X44*Y44</f>
        <v>207100</v>
      </c>
      <c r="AA44" s="1">
        <f>ROUND(X44+Z44,0)</f>
        <v>1297100</v>
      </c>
      <c r="AB44" s="1">
        <f>AA44*F44</f>
        <v>2594200</v>
      </c>
      <c r="AC44" s="34" t="s">
        <v>206</v>
      </c>
      <c r="AD44" s="34" t="s">
        <v>207</v>
      </c>
      <c r="AE44" s="3"/>
      <c r="AF44" s="2"/>
      <c r="AG44" s="30"/>
      <c r="AH44" s="1"/>
      <c r="AI44" s="1"/>
      <c r="AJ44" s="1"/>
      <c r="AK44" s="22"/>
      <c r="AL44" s="22"/>
      <c r="AM44" s="3" t="s">
        <v>245</v>
      </c>
      <c r="AN44" s="2">
        <v>1095100</v>
      </c>
      <c r="AO44" s="30">
        <v>0.19</v>
      </c>
      <c r="AP44" s="1">
        <f t="shared" si="0"/>
        <v>208069</v>
      </c>
      <c r="AQ44" s="1">
        <f t="shared" si="1"/>
        <v>1303169</v>
      </c>
      <c r="AR44" s="1">
        <f t="shared" si="9"/>
        <v>2606338</v>
      </c>
      <c r="AS44" s="22">
        <v>15</v>
      </c>
      <c r="AT44" s="22" t="s">
        <v>150</v>
      </c>
      <c r="AU44" s="3"/>
      <c r="AV44" s="2"/>
      <c r="AW44" s="30"/>
      <c r="AX44" s="1"/>
      <c r="AY44" s="1"/>
      <c r="AZ44" s="1"/>
      <c r="BA44" s="22"/>
      <c r="BB44" s="22"/>
      <c r="BC44" s="3"/>
      <c r="BD44" s="2"/>
      <c r="BE44" s="30"/>
      <c r="BF44" s="1"/>
      <c r="BG44" s="1"/>
      <c r="BH44" s="1"/>
      <c r="BI44" s="22"/>
      <c r="BJ44" s="22"/>
      <c r="BK44" s="3" t="s">
        <v>277</v>
      </c>
      <c r="BL44" s="2">
        <v>990000</v>
      </c>
      <c r="BM44" s="30">
        <v>0.19</v>
      </c>
      <c r="BN44" s="1">
        <f t="shared" si="10"/>
        <v>188100</v>
      </c>
      <c r="BO44" s="1">
        <f t="shared" si="11"/>
        <v>1178100</v>
      </c>
      <c r="BP44" s="1">
        <f t="shared" si="12"/>
        <v>2356200</v>
      </c>
      <c r="BQ44" s="22" t="s">
        <v>290</v>
      </c>
      <c r="BR44" s="22" t="s">
        <v>289</v>
      </c>
      <c r="BS44" s="3"/>
      <c r="BT44" s="2"/>
      <c r="BU44" s="30"/>
      <c r="BV44" s="1"/>
      <c r="BW44" s="1"/>
      <c r="BX44" s="1"/>
      <c r="BY44" s="22"/>
      <c r="BZ44" s="22"/>
      <c r="CA44" s="39">
        <f t="shared" si="14"/>
        <v>1172678</v>
      </c>
      <c r="CB44" s="39">
        <f t="shared" si="15"/>
        <v>2345356</v>
      </c>
      <c r="CC44" s="34" t="str">
        <f t="shared" si="16"/>
        <v xml:space="preserve">GTI - ALBERTO ALVAREZ LOPEZ SAS </v>
      </c>
      <c r="CD44" s="39">
        <v>2618000</v>
      </c>
      <c r="CE44" s="39">
        <f t="shared" si="17"/>
        <v>272644</v>
      </c>
    </row>
    <row r="45" spans="1:83" ht="157.5" x14ac:dyDescent="0.2">
      <c r="A45" s="15">
        <v>36</v>
      </c>
      <c r="B45" s="16" t="s">
        <v>95</v>
      </c>
      <c r="C45" s="17" t="s">
        <v>96</v>
      </c>
      <c r="D45" s="18" t="s">
        <v>21</v>
      </c>
      <c r="E45" s="18" t="s">
        <v>18</v>
      </c>
      <c r="F45" s="18">
        <v>3</v>
      </c>
      <c r="G45" s="3"/>
      <c r="H45" s="2"/>
      <c r="I45" s="30"/>
      <c r="J45" s="1"/>
      <c r="K45" s="1"/>
      <c r="L45" s="1"/>
      <c r="M45" s="22"/>
      <c r="N45" s="22"/>
      <c r="O45" s="3"/>
      <c r="P45" s="2"/>
      <c r="Q45" s="30"/>
      <c r="R45" s="1"/>
      <c r="S45" s="1"/>
      <c r="T45" s="1"/>
      <c r="U45" s="22"/>
      <c r="V45" s="22"/>
      <c r="W45" s="36" t="s">
        <v>200</v>
      </c>
      <c r="X45" s="2">
        <v>399566</v>
      </c>
      <c r="Y45" s="30">
        <v>0.19</v>
      </c>
      <c r="Z45" s="1">
        <f>X45*Y45</f>
        <v>75917.540000000008</v>
      </c>
      <c r="AA45" s="1">
        <f>ROUND(X45+Z45,0)</f>
        <v>475484</v>
      </c>
      <c r="AB45" s="1">
        <f>AA45*F45</f>
        <v>1426452</v>
      </c>
      <c r="AC45" s="34" t="s">
        <v>206</v>
      </c>
      <c r="AD45" s="34" t="s">
        <v>207</v>
      </c>
      <c r="AE45" s="3"/>
      <c r="AF45" s="2"/>
      <c r="AG45" s="30"/>
      <c r="AH45" s="1"/>
      <c r="AI45" s="1"/>
      <c r="AJ45" s="1"/>
      <c r="AK45" s="22"/>
      <c r="AL45" s="22"/>
      <c r="AM45" s="3"/>
      <c r="AN45" s="2"/>
      <c r="AO45" s="30"/>
      <c r="AP45" s="1"/>
      <c r="AQ45" s="1"/>
      <c r="AR45" s="1"/>
      <c r="AS45" s="22"/>
      <c r="AT45" s="22"/>
      <c r="AU45" s="3"/>
      <c r="AV45" s="2"/>
      <c r="AW45" s="30"/>
      <c r="AX45" s="1"/>
      <c r="AY45" s="1"/>
      <c r="AZ45" s="1"/>
      <c r="BA45" s="22"/>
      <c r="BB45" s="22"/>
      <c r="BC45" s="3"/>
      <c r="BD45" s="2"/>
      <c r="BE45" s="30"/>
      <c r="BF45" s="1"/>
      <c r="BG45" s="1"/>
      <c r="BH45" s="1"/>
      <c r="BI45" s="22"/>
      <c r="BJ45" s="22"/>
      <c r="BK45" s="3"/>
      <c r="BL45" s="2"/>
      <c r="BM45" s="30"/>
      <c r="BN45" s="1"/>
      <c r="BO45" s="1"/>
      <c r="BP45" s="1"/>
      <c r="BQ45" s="22"/>
      <c r="BR45" s="22"/>
      <c r="BS45" s="3"/>
      <c r="BT45" s="2"/>
      <c r="BU45" s="30"/>
      <c r="BV45" s="1"/>
      <c r="BW45" s="1"/>
      <c r="BX45" s="1"/>
      <c r="BY45" s="22"/>
      <c r="BZ45" s="22"/>
      <c r="CA45" s="39">
        <f t="shared" si="14"/>
        <v>475484</v>
      </c>
      <c r="CB45" s="39">
        <f t="shared" si="15"/>
        <v>1426452</v>
      </c>
      <c r="CC45" s="34" t="str">
        <f t="shared" si="16"/>
        <v>HARDWARE ASESORIAS SOFTWARE LTDA</v>
      </c>
      <c r="CD45" s="39">
        <v>1481407.2000000002</v>
      </c>
      <c r="CE45" s="39">
        <f t="shared" si="17"/>
        <v>54955.200000000186</v>
      </c>
    </row>
    <row r="46" spans="1:83" ht="57" customHeight="1" x14ac:dyDescent="0.2">
      <c r="A46" s="18">
        <v>37</v>
      </c>
      <c r="B46" s="16" t="s">
        <v>107</v>
      </c>
      <c r="C46" s="17" t="s">
        <v>108</v>
      </c>
      <c r="D46" s="18" t="s">
        <v>109</v>
      </c>
      <c r="E46" s="18" t="s">
        <v>18</v>
      </c>
      <c r="F46" s="15">
        <v>1</v>
      </c>
      <c r="G46" s="3"/>
      <c r="H46" s="2"/>
      <c r="I46" s="30"/>
      <c r="J46" s="1"/>
      <c r="K46" s="1"/>
      <c r="L46" s="1"/>
      <c r="M46" s="22"/>
      <c r="N46" s="22"/>
      <c r="O46" s="3"/>
      <c r="P46" s="2"/>
      <c r="Q46" s="30"/>
      <c r="R46" s="1"/>
      <c r="S46" s="1"/>
      <c r="T46" s="1"/>
      <c r="U46" s="22"/>
      <c r="V46" s="22"/>
      <c r="W46" s="36"/>
      <c r="X46" s="2"/>
      <c r="Y46" s="30"/>
      <c r="Z46" s="1"/>
      <c r="AA46" s="1"/>
      <c r="AB46" s="1"/>
      <c r="AC46" s="34"/>
      <c r="AD46" s="34"/>
      <c r="AE46" s="3"/>
      <c r="AF46" s="2"/>
      <c r="AG46" s="30"/>
      <c r="AH46" s="1"/>
      <c r="AI46" s="1"/>
      <c r="AJ46" s="1"/>
      <c r="AK46" s="22"/>
      <c r="AL46" s="22"/>
      <c r="AM46" s="3" t="s">
        <v>246</v>
      </c>
      <c r="AN46" s="2">
        <v>390200</v>
      </c>
      <c r="AO46" s="30">
        <v>0.19</v>
      </c>
      <c r="AP46" s="1">
        <f t="shared" si="0"/>
        <v>74138</v>
      </c>
      <c r="AQ46" s="1">
        <f t="shared" si="1"/>
        <v>464338</v>
      </c>
      <c r="AR46" s="1">
        <f t="shared" si="9"/>
        <v>464338</v>
      </c>
      <c r="AS46" s="22">
        <v>15</v>
      </c>
      <c r="AT46" s="22" t="s">
        <v>149</v>
      </c>
      <c r="AU46" s="3"/>
      <c r="AV46" s="2"/>
      <c r="AW46" s="30"/>
      <c r="AX46" s="1"/>
      <c r="AY46" s="1"/>
      <c r="AZ46" s="1"/>
      <c r="BA46" s="22"/>
      <c r="BB46" s="22"/>
      <c r="BC46" s="3"/>
      <c r="BD46" s="2"/>
      <c r="BE46" s="30"/>
      <c r="BF46" s="1"/>
      <c r="BG46" s="1"/>
      <c r="BH46" s="1"/>
      <c r="BI46" s="22"/>
      <c r="BJ46" s="22"/>
      <c r="BK46" s="3" t="s">
        <v>278</v>
      </c>
      <c r="BL46" s="2">
        <v>355000</v>
      </c>
      <c r="BM46" s="30">
        <v>0.19</v>
      </c>
      <c r="BN46" s="1">
        <f t="shared" si="10"/>
        <v>67450</v>
      </c>
      <c r="BO46" s="1">
        <f t="shared" si="11"/>
        <v>422450</v>
      </c>
      <c r="BP46" s="1">
        <f t="shared" si="12"/>
        <v>422450</v>
      </c>
      <c r="BQ46" s="22" t="s">
        <v>290</v>
      </c>
      <c r="BR46" s="22" t="s">
        <v>287</v>
      </c>
      <c r="BS46" s="3"/>
      <c r="BT46" s="2"/>
      <c r="BU46" s="30"/>
      <c r="BV46" s="1"/>
      <c r="BW46" s="1"/>
      <c r="BX46" s="1"/>
      <c r="BY46" s="22"/>
      <c r="BZ46" s="22"/>
      <c r="CA46" s="39">
        <f t="shared" si="14"/>
        <v>422450</v>
      </c>
      <c r="CB46" s="39">
        <f t="shared" si="15"/>
        <v>422450</v>
      </c>
      <c r="CC46" s="34" t="str">
        <f t="shared" si="16"/>
        <v>TECNOPHONE COLOMBIA S.A.S.</v>
      </c>
      <c r="CD46" s="39">
        <v>505750</v>
      </c>
      <c r="CE46" s="39">
        <f t="shared" si="17"/>
        <v>83300</v>
      </c>
    </row>
    <row r="47" spans="1:83" ht="33.75" customHeight="1" x14ac:dyDescent="0.2">
      <c r="A47" s="18">
        <v>38</v>
      </c>
      <c r="B47" s="16" t="s">
        <v>129</v>
      </c>
      <c r="C47" s="17" t="s">
        <v>112</v>
      </c>
      <c r="D47" s="18" t="s">
        <v>21</v>
      </c>
      <c r="E47" s="18" t="s">
        <v>18</v>
      </c>
      <c r="F47" s="18">
        <v>2</v>
      </c>
      <c r="G47" s="3"/>
      <c r="H47" s="2"/>
      <c r="I47" s="30"/>
      <c r="J47" s="1"/>
      <c r="K47" s="1"/>
      <c r="L47" s="1"/>
      <c r="M47" s="22"/>
      <c r="N47" s="22"/>
      <c r="O47" s="3" t="s">
        <v>175</v>
      </c>
      <c r="P47" s="2">
        <v>491292</v>
      </c>
      <c r="Q47" s="30">
        <v>0.19</v>
      </c>
      <c r="R47" s="1">
        <f t="shared" si="6"/>
        <v>93345.48</v>
      </c>
      <c r="S47" s="1">
        <f t="shared" si="7"/>
        <v>584637</v>
      </c>
      <c r="T47" s="1">
        <f t="shared" si="8"/>
        <v>1169274</v>
      </c>
      <c r="U47" s="22" t="s">
        <v>184</v>
      </c>
      <c r="V47" s="22" t="s">
        <v>149</v>
      </c>
      <c r="W47" s="36"/>
      <c r="X47" s="2"/>
      <c r="Y47" s="30"/>
      <c r="Z47" s="1"/>
      <c r="AA47" s="1"/>
      <c r="AB47" s="1"/>
      <c r="AC47" s="34"/>
      <c r="AD47" s="34"/>
      <c r="AE47" s="3"/>
      <c r="AF47" s="2"/>
      <c r="AG47" s="30"/>
      <c r="AH47" s="1"/>
      <c r="AI47" s="1"/>
      <c r="AJ47" s="1"/>
      <c r="AK47" s="22"/>
      <c r="AL47" s="22"/>
      <c r="AM47" s="3" t="s">
        <v>247</v>
      </c>
      <c r="AN47" s="2">
        <v>470300</v>
      </c>
      <c r="AO47" s="30">
        <v>0.19</v>
      </c>
      <c r="AP47" s="1">
        <f t="shared" si="0"/>
        <v>89357</v>
      </c>
      <c r="AQ47" s="1">
        <f t="shared" si="1"/>
        <v>559657</v>
      </c>
      <c r="AR47" s="1">
        <f t="shared" si="9"/>
        <v>1119314</v>
      </c>
      <c r="AS47" s="22">
        <v>15</v>
      </c>
      <c r="AT47" s="22" t="s">
        <v>149</v>
      </c>
      <c r="AU47" s="3"/>
      <c r="AV47" s="2"/>
      <c r="AW47" s="30"/>
      <c r="AX47" s="1"/>
      <c r="AY47" s="1"/>
      <c r="AZ47" s="1"/>
      <c r="BA47" s="22"/>
      <c r="BB47" s="22"/>
      <c r="BC47" s="3"/>
      <c r="BD47" s="2"/>
      <c r="BE47" s="30"/>
      <c r="BF47" s="1"/>
      <c r="BG47" s="1"/>
      <c r="BH47" s="1"/>
      <c r="BI47" s="22"/>
      <c r="BJ47" s="22"/>
      <c r="BK47" s="3" t="s">
        <v>279</v>
      </c>
      <c r="BL47" s="2">
        <v>520000</v>
      </c>
      <c r="BM47" s="30">
        <v>0.19</v>
      </c>
      <c r="BN47" s="1">
        <f t="shared" si="10"/>
        <v>98800</v>
      </c>
      <c r="BO47" s="1">
        <f t="shared" si="11"/>
        <v>618800</v>
      </c>
      <c r="BP47" s="1">
        <f t="shared" si="12"/>
        <v>1237600</v>
      </c>
      <c r="BQ47" s="22" t="s">
        <v>286</v>
      </c>
      <c r="BR47" s="22" t="s">
        <v>287</v>
      </c>
      <c r="BS47" s="3" t="s">
        <v>112</v>
      </c>
      <c r="BT47" s="2">
        <v>475450</v>
      </c>
      <c r="BU47" s="30">
        <v>0.19</v>
      </c>
      <c r="BV47" s="1">
        <f t="shared" si="4"/>
        <v>90335.5</v>
      </c>
      <c r="BW47" s="1">
        <f t="shared" si="5"/>
        <v>565786</v>
      </c>
      <c r="BX47" s="1">
        <f t="shared" si="13"/>
        <v>1131572</v>
      </c>
      <c r="BY47" s="22"/>
      <c r="BZ47" s="22"/>
      <c r="CA47" s="39">
        <f t="shared" si="14"/>
        <v>559657</v>
      </c>
      <c r="CB47" s="39">
        <f t="shared" si="15"/>
        <v>1119314</v>
      </c>
      <c r="CC47" s="34" t="str">
        <f t="shared" si="16"/>
        <v>MULTITINTAS.INK SAS</v>
      </c>
      <c r="CD47" s="39">
        <v>1618400</v>
      </c>
      <c r="CE47" s="39">
        <f t="shared" si="17"/>
        <v>499086</v>
      </c>
    </row>
    <row r="48" spans="1:83" ht="101.25" x14ac:dyDescent="0.2">
      <c r="A48" s="18">
        <v>39</v>
      </c>
      <c r="B48" s="16" t="s">
        <v>84</v>
      </c>
      <c r="C48" s="17" t="s">
        <v>85</v>
      </c>
      <c r="D48" s="18" t="s">
        <v>86</v>
      </c>
      <c r="E48" s="18" t="s">
        <v>18</v>
      </c>
      <c r="F48" s="18">
        <v>2</v>
      </c>
      <c r="G48" s="45"/>
      <c r="H48" s="46"/>
      <c r="I48" s="47"/>
      <c r="J48" s="42"/>
      <c r="K48" s="42"/>
      <c r="L48" s="42"/>
      <c r="M48" s="48"/>
      <c r="N48" s="48"/>
      <c r="O48" s="3" t="s">
        <v>176</v>
      </c>
      <c r="P48" s="2">
        <v>2096111</v>
      </c>
      <c r="Q48" s="30">
        <v>0.19</v>
      </c>
      <c r="R48" s="1">
        <f t="shared" si="6"/>
        <v>398261.09</v>
      </c>
      <c r="S48" s="1">
        <f t="shared" si="7"/>
        <v>2494372</v>
      </c>
      <c r="T48" s="1">
        <f t="shared" si="8"/>
        <v>4988744</v>
      </c>
      <c r="U48" s="22" t="s">
        <v>184</v>
      </c>
      <c r="V48" s="22" t="s">
        <v>150</v>
      </c>
      <c r="W48" s="36" t="s">
        <v>201</v>
      </c>
      <c r="X48" s="2">
        <v>1356565</v>
      </c>
      <c r="Y48" s="30">
        <v>0.19</v>
      </c>
      <c r="Z48" s="1">
        <f>X48*Y48</f>
        <v>257747.35</v>
      </c>
      <c r="AA48" s="1">
        <f>ROUND(X48+Z48,0)</f>
        <v>1614312</v>
      </c>
      <c r="AB48" s="1">
        <f>AA48*F48</f>
        <v>3228624</v>
      </c>
      <c r="AC48" s="34" t="s">
        <v>206</v>
      </c>
      <c r="AD48" s="34" t="s">
        <v>207</v>
      </c>
      <c r="AE48" s="3"/>
      <c r="AF48" s="2"/>
      <c r="AG48" s="30"/>
      <c r="AH48" s="1"/>
      <c r="AI48" s="1"/>
      <c r="AJ48" s="1"/>
      <c r="AK48" s="22"/>
      <c r="AL48" s="22"/>
      <c r="AM48" s="3"/>
      <c r="AN48" s="2"/>
      <c r="AO48" s="30"/>
      <c r="AP48" s="1"/>
      <c r="AQ48" s="1"/>
      <c r="AR48" s="1"/>
      <c r="AS48" s="22"/>
      <c r="AT48" s="22"/>
      <c r="AU48" s="3"/>
      <c r="AV48" s="2"/>
      <c r="AW48" s="30"/>
      <c r="AX48" s="1"/>
      <c r="AY48" s="1"/>
      <c r="AZ48" s="1"/>
      <c r="BA48" s="22"/>
      <c r="BB48" s="22"/>
      <c r="BC48" s="3"/>
      <c r="BD48" s="2"/>
      <c r="BE48" s="30"/>
      <c r="BF48" s="1"/>
      <c r="BG48" s="1"/>
      <c r="BH48" s="1"/>
      <c r="BI48" s="22"/>
      <c r="BJ48" s="22"/>
      <c r="BK48" s="3" t="s">
        <v>280</v>
      </c>
      <c r="BL48" s="2">
        <v>2450000</v>
      </c>
      <c r="BM48" s="30">
        <v>0.19</v>
      </c>
      <c r="BN48" s="1">
        <f t="shared" si="10"/>
        <v>465500</v>
      </c>
      <c r="BO48" s="1">
        <f t="shared" si="11"/>
        <v>2915500</v>
      </c>
      <c r="BP48" s="1">
        <f t="shared" si="12"/>
        <v>5831000</v>
      </c>
      <c r="BQ48" s="22" t="s">
        <v>286</v>
      </c>
      <c r="BR48" s="22" t="s">
        <v>289</v>
      </c>
      <c r="BS48" s="3"/>
      <c r="BT48" s="2"/>
      <c r="BU48" s="30"/>
      <c r="BV48" s="1"/>
      <c r="BW48" s="1"/>
      <c r="BX48" s="1"/>
      <c r="BY48" s="22"/>
      <c r="BZ48" s="22"/>
      <c r="CA48" s="39">
        <f t="shared" si="14"/>
        <v>1614312</v>
      </c>
      <c r="CB48" s="39">
        <f t="shared" si="15"/>
        <v>3228624</v>
      </c>
      <c r="CC48" s="34" t="str">
        <f t="shared" si="16"/>
        <v>HARDWARE ASESORIAS SOFTWARE LTDA</v>
      </c>
      <c r="CD48" s="39">
        <v>5950000</v>
      </c>
      <c r="CE48" s="39">
        <f t="shared" si="17"/>
        <v>2721376</v>
      </c>
    </row>
    <row r="49" spans="1:83" ht="135" x14ac:dyDescent="0.2">
      <c r="A49" s="15">
        <v>40</v>
      </c>
      <c r="B49" s="16" t="s">
        <v>27</v>
      </c>
      <c r="C49" s="17" t="s">
        <v>87</v>
      </c>
      <c r="D49" s="18" t="s">
        <v>19</v>
      </c>
      <c r="E49" s="18" t="s">
        <v>18</v>
      </c>
      <c r="F49" s="18">
        <v>6</v>
      </c>
      <c r="G49" s="3"/>
      <c r="H49" s="2"/>
      <c r="I49" s="30"/>
      <c r="J49" s="1"/>
      <c r="K49" s="1"/>
      <c r="L49" s="1"/>
      <c r="M49" s="22"/>
      <c r="N49" s="22"/>
      <c r="O49" s="3" t="s">
        <v>177</v>
      </c>
      <c r="P49" s="2">
        <v>534722</v>
      </c>
      <c r="Q49" s="30">
        <v>0.19</v>
      </c>
      <c r="R49" s="1">
        <f t="shared" si="6"/>
        <v>101597.18000000001</v>
      </c>
      <c r="S49" s="1">
        <f t="shared" si="7"/>
        <v>636319</v>
      </c>
      <c r="T49" s="1">
        <f t="shared" si="8"/>
        <v>3817914</v>
      </c>
      <c r="U49" s="22" t="s">
        <v>184</v>
      </c>
      <c r="V49" s="22" t="s">
        <v>150</v>
      </c>
      <c r="W49" s="36" t="s">
        <v>202</v>
      </c>
      <c r="X49" s="2">
        <v>492368</v>
      </c>
      <c r="Y49" s="30">
        <v>0.19</v>
      </c>
      <c r="Z49" s="1">
        <f>X49*Y49</f>
        <v>93549.92</v>
      </c>
      <c r="AA49" s="1">
        <f>ROUND(X49+Z49,0)</f>
        <v>585918</v>
      </c>
      <c r="AB49" s="1">
        <f>AA49*F49</f>
        <v>3515508</v>
      </c>
      <c r="AC49" s="34" t="s">
        <v>213</v>
      </c>
      <c r="AD49" s="34" t="s">
        <v>207</v>
      </c>
      <c r="AE49" s="3"/>
      <c r="AF49" s="2"/>
      <c r="AG49" s="30"/>
      <c r="AH49" s="1"/>
      <c r="AI49" s="1"/>
      <c r="AJ49" s="1"/>
      <c r="AK49" s="22"/>
      <c r="AL49" s="22"/>
      <c r="AM49" s="3"/>
      <c r="AN49" s="2"/>
      <c r="AO49" s="30"/>
      <c r="AP49" s="1"/>
      <c r="AQ49" s="1"/>
      <c r="AR49" s="1"/>
      <c r="AS49" s="22"/>
      <c r="AT49" s="22"/>
      <c r="AU49" s="3"/>
      <c r="AV49" s="2"/>
      <c r="AW49" s="30"/>
      <c r="AX49" s="1"/>
      <c r="AY49" s="1"/>
      <c r="AZ49" s="1"/>
      <c r="BA49" s="22"/>
      <c r="BB49" s="22"/>
      <c r="BC49" s="3"/>
      <c r="BD49" s="2"/>
      <c r="BE49" s="30"/>
      <c r="BF49" s="1"/>
      <c r="BG49" s="1"/>
      <c r="BH49" s="1"/>
      <c r="BI49" s="22"/>
      <c r="BJ49" s="22"/>
      <c r="BK49" s="3"/>
      <c r="BL49" s="2"/>
      <c r="BM49" s="30"/>
      <c r="BN49" s="1"/>
      <c r="BO49" s="1"/>
      <c r="BP49" s="1"/>
      <c r="BQ49" s="22"/>
      <c r="BR49" s="22"/>
      <c r="BS49" s="3"/>
      <c r="BT49" s="2"/>
      <c r="BU49" s="30"/>
      <c r="BV49" s="1"/>
      <c r="BW49" s="1"/>
      <c r="BX49" s="1"/>
      <c r="BY49" s="22"/>
      <c r="BZ49" s="22"/>
      <c r="CA49" s="39">
        <f t="shared" si="14"/>
        <v>585918</v>
      </c>
      <c r="CB49" s="39">
        <f t="shared" si="15"/>
        <v>3515508</v>
      </c>
      <c r="CC49" s="34" t="str">
        <f t="shared" si="16"/>
        <v>HARDWARE ASESORIAS SOFTWARE LTDA</v>
      </c>
      <c r="CD49" s="39">
        <v>4284000</v>
      </c>
      <c r="CE49" s="39">
        <f t="shared" si="17"/>
        <v>768492</v>
      </c>
    </row>
    <row r="50" spans="1:83" ht="146.25" x14ac:dyDescent="0.2">
      <c r="A50" s="15">
        <v>41</v>
      </c>
      <c r="B50" s="16" t="s">
        <v>28</v>
      </c>
      <c r="C50" s="17" t="s">
        <v>88</v>
      </c>
      <c r="D50" s="18" t="s">
        <v>19</v>
      </c>
      <c r="E50" s="18" t="s">
        <v>18</v>
      </c>
      <c r="F50" s="18">
        <v>5</v>
      </c>
      <c r="G50" s="45"/>
      <c r="H50" s="46"/>
      <c r="I50" s="47"/>
      <c r="J50" s="42"/>
      <c r="K50" s="42"/>
      <c r="L50" s="42"/>
      <c r="M50" s="48"/>
      <c r="N50" s="48"/>
      <c r="O50" s="3" t="s">
        <v>178</v>
      </c>
      <c r="P50" s="2">
        <v>4746679</v>
      </c>
      <c r="Q50" s="30">
        <v>0.19</v>
      </c>
      <c r="R50" s="1">
        <f t="shared" si="6"/>
        <v>901869.01</v>
      </c>
      <c r="S50" s="1">
        <f t="shared" si="7"/>
        <v>5648548</v>
      </c>
      <c r="T50" s="1">
        <f t="shared" si="8"/>
        <v>28242740</v>
      </c>
      <c r="U50" s="22" t="s">
        <v>184</v>
      </c>
      <c r="V50" s="22" t="s">
        <v>150</v>
      </c>
      <c r="W50" s="49"/>
      <c r="X50" s="46"/>
      <c r="Y50" s="47"/>
      <c r="Z50" s="42"/>
      <c r="AA50" s="42"/>
      <c r="AB50" s="42"/>
      <c r="AC50" s="44"/>
      <c r="AD50" s="44"/>
      <c r="AE50" s="3"/>
      <c r="AF50" s="2"/>
      <c r="AG50" s="30"/>
      <c r="AH50" s="1"/>
      <c r="AI50" s="1"/>
      <c r="AJ50" s="1"/>
      <c r="AK50" s="22"/>
      <c r="AL50" s="22"/>
      <c r="AM50" s="3" t="s">
        <v>248</v>
      </c>
      <c r="AN50" s="2">
        <v>4543400</v>
      </c>
      <c r="AO50" s="30">
        <v>0.19</v>
      </c>
      <c r="AP50" s="1">
        <f t="shared" si="0"/>
        <v>863246</v>
      </c>
      <c r="AQ50" s="1">
        <f t="shared" si="1"/>
        <v>5406646</v>
      </c>
      <c r="AR50" s="1">
        <f t="shared" si="9"/>
        <v>27033230</v>
      </c>
      <c r="AS50" s="22">
        <v>3</v>
      </c>
      <c r="AT50" s="22" t="s">
        <v>150</v>
      </c>
      <c r="AU50" s="45"/>
      <c r="AV50" s="46"/>
      <c r="AW50" s="47"/>
      <c r="AX50" s="42"/>
      <c r="AY50" s="42"/>
      <c r="AZ50" s="42"/>
      <c r="BA50" s="48"/>
      <c r="BB50" s="48"/>
      <c r="BC50" s="3"/>
      <c r="BD50" s="2"/>
      <c r="BE50" s="30"/>
      <c r="BF50" s="1"/>
      <c r="BG50" s="1"/>
      <c r="BH50" s="1"/>
      <c r="BI50" s="22"/>
      <c r="BJ50" s="22"/>
      <c r="BK50" s="3"/>
      <c r="BL50" s="2"/>
      <c r="BM50" s="30"/>
      <c r="BN50" s="1"/>
      <c r="BO50" s="1"/>
      <c r="BP50" s="1"/>
      <c r="BQ50" s="22"/>
      <c r="BR50" s="22"/>
      <c r="BS50" s="3"/>
      <c r="BT50" s="2"/>
      <c r="BU50" s="30"/>
      <c r="BV50" s="1"/>
      <c r="BW50" s="1"/>
      <c r="BX50" s="1"/>
      <c r="BY50" s="22"/>
      <c r="BZ50" s="22"/>
      <c r="CA50" s="39">
        <f t="shared" si="14"/>
        <v>5406646</v>
      </c>
      <c r="CB50" s="39">
        <f t="shared" si="15"/>
        <v>27033230</v>
      </c>
      <c r="CC50" s="34" t="str">
        <f t="shared" si="16"/>
        <v>MULTITINTAS.INK SAS</v>
      </c>
      <c r="CD50" s="39">
        <v>29750000</v>
      </c>
      <c r="CE50" s="39">
        <f t="shared" si="17"/>
        <v>2716770</v>
      </c>
    </row>
    <row r="51" spans="1:83" ht="202.5" x14ac:dyDescent="0.2">
      <c r="A51" s="18">
        <v>42</v>
      </c>
      <c r="B51" s="16" t="s">
        <v>125</v>
      </c>
      <c r="C51" s="17" t="s">
        <v>130</v>
      </c>
      <c r="D51" s="18" t="s">
        <v>21</v>
      </c>
      <c r="E51" s="18" t="s">
        <v>18</v>
      </c>
      <c r="F51" s="15">
        <v>1</v>
      </c>
      <c r="G51" s="3"/>
      <c r="H51" s="2"/>
      <c r="I51" s="30"/>
      <c r="J51" s="1"/>
      <c r="K51" s="1"/>
      <c r="L51" s="1"/>
      <c r="M51" s="22"/>
      <c r="N51" s="22"/>
      <c r="O51" s="3" t="s">
        <v>179</v>
      </c>
      <c r="P51" s="2">
        <v>4608332</v>
      </c>
      <c r="Q51" s="30">
        <v>0.19</v>
      </c>
      <c r="R51" s="1">
        <f t="shared" si="6"/>
        <v>875583.08</v>
      </c>
      <c r="S51" s="1">
        <f t="shared" si="7"/>
        <v>5483915</v>
      </c>
      <c r="T51" s="1">
        <f t="shared" si="8"/>
        <v>5483915</v>
      </c>
      <c r="U51" s="22" t="s">
        <v>184</v>
      </c>
      <c r="V51" s="22" t="s">
        <v>150</v>
      </c>
      <c r="W51" s="36" t="s">
        <v>203</v>
      </c>
      <c r="X51" s="2">
        <v>5474000</v>
      </c>
      <c r="Y51" s="30">
        <v>0.19</v>
      </c>
      <c r="Z51" s="1">
        <f>X51*Y51</f>
        <v>1040060</v>
      </c>
      <c r="AA51" s="1">
        <f>ROUND(X51+Z51,0)</f>
        <v>6514060</v>
      </c>
      <c r="AB51" s="1">
        <f>AA51*F51</f>
        <v>6514060</v>
      </c>
      <c r="AC51" s="34" t="s">
        <v>211</v>
      </c>
      <c r="AD51" s="34" t="s">
        <v>209</v>
      </c>
      <c r="AE51" s="3" t="s">
        <v>130</v>
      </c>
      <c r="AF51" s="2">
        <v>4818500</v>
      </c>
      <c r="AG51" s="30">
        <v>0.19</v>
      </c>
      <c r="AH51" s="1">
        <f t="shared" si="18"/>
        <v>915515</v>
      </c>
      <c r="AI51" s="1">
        <f t="shared" si="19"/>
        <v>5734015</v>
      </c>
      <c r="AJ51" s="1">
        <f t="shared" si="20"/>
        <v>5734015</v>
      </c>
      <c r="AK51" s="22" t="s">
        <v>218</v>
      </c>
      <c r="AL51" s="22" t="s">
        <v>150</v>
      </c>
      <c r="AM51" s="3" t="s">
        <v>249</v>
      </c>
      <c r="AN51" s="2">
        <v>4804400</v>
      </c>
      <c r="AO51" s="30">
        <v>0.19</v>
      </c>
      <c r="AP51" s="1">
        <f t="shared" si="0"/>
        <v>912836</v>
      </c>
      <c r="AQ51" s="1">
        <f t="shared" si="1"/>
        <v>5717236</v>
      </c>
      <c r="AR51" s="1">
        <f t="shared" si="9"/>
        <v>5717236</v>
      </c>
      <c r="AS51" s="22">
        <v>20</v>
      </c>
      <c r="AT51" s="22" t="s">
        <v>150</v>
      </c>
      <c r="AU51" s="3"/>
      <c r="AV51" s="2"/>
      <c r="AW51" s="30"/>
      <c r="AX51" s="1"/>
      <c r="AY51" s="1"/>
      <c r="AZ51" s="1"/>
      <c r="BA51" s="22"/>
      <c r="BB51" s="22"/>
      <c r="BC51" s="3"/>
      <c r="BD51" s="2"/>
      <c r="BE51" s="30"/>
      <c r="BF51" s="1"/>
      <c r="BG51" s="1"/>
      <c r="BH51" s="1"/>
      <c r="BI51" s="22"/>
      <c r="BJ51" s="22"/>
      <c r="BK51" s="3" t="s">
        <v>281</v>
      </c>
      <c r="BL51" s="2">
        <v>4990000</v>
      </c>
      <c r="BM51" s="30">
        <v>0.19</v>
      </c>
      <c r="BN51" s="1">
        <f t="shared" si="10"/>
        <v>948100</v>
      </c>
      <c r="BO51" s="1">
        <f t="shared" si="11"/>
        <v>5938100</v>
      </c>
      <c r="BP51" s="1">
        <f t="shared" si="12"/>
        <v>5938100</v>
      </c>
      <c r="BQ51" s="22" t="s">
        <v>286</v>
      </c>
      <c r="BR51" s="22" t="s">
        <v>289</v>
      </c>
      <c r="BS51" s="3" t="s">
        <v>130</v>
      </c>
      <c r="BT51" s="2">
        <v>4753900</v>
      </c>
      <c r="BU51" s="30">
        <v>0.19</v>
      </c>
      <c r="BV51" s="1">
        <f t="shared" si="4"/>
        <v>903241</v>
      </c>
      <c r="BW51" s="1">
        <f t="shared" si="5"/>
        <v>5657141</v>
      </c>
      <c r="BX51" s="1">
        <f t="shared" si="13"/>
        <v>5657141</v>
      </c>
      <c r="BY51" s="22">
        <v>45</v>
      </c>
      <c r="BZ51" s="22" t="s">
        <v>150</v>
      </c>
      <c r="CA51" s="39">
        <f t="shared" si="14"/>
        <v>5483915</v>
      </c>
      <c r="CB51" s="39">
        <f t="shared" si="15"/>
        <v>5483915</v>
      </c>
      <c r="CC51" s="34" t="str">
        <f t="shared" si="16"/>
        <v xml:space="preserve">GTI - ALBERTO ALVAREZ LOPEZ SAS </v>
      </c>
      <c r="CD51" s="39">
        <v>7723933</v>
      </c>
      <c r="CE51" s="39">
        <f t="shared" si="17"/>
        <v>2240018</v>
      </c>
    </row>
    <row r="52" spans="1:83" ht="22.5" x14ac:dyDescent="0.2">
      <c r="A52" s="18">
        <v>43</v>
      </c>
      <c r="B52" s="16" t="s">
        <v>89</v>
      </c>
      <c r="C52" s="17" t="s">
        <v>90</v>
      </c>
      <c r="D52" s="18" t="s">
        <v>91</v>
      </c>
      <c r="E52" s="18" t="s">
        <v>18</v>
      </c>
      <c r="F52" s="18">
        <v>10</v>
      </c>
      <c r="G52" s="3"/>
      <c r="H52" s="2"/>
      <c r="I52" s="30"/>
      <c r="J52" s="1"/>
      <c r="K52" s="1"/>
      <c r="L52" s="1"/>
      <c r="M52" s="22"/>
      <c r="N52" s="22"/>
      <c r="O52" s="3"/>
      <c r="P52" s="2"/>
      <c r="Q52" s="30"/>
      <c r="R52" s="1"/>
      <c r="S52" s="1"/>
      <c r="T52" s="1"/>
      <c r="U52" s="22"/>
      <c r="V52" s="22"/>
      <c r="W52" s="49"/>
      <c r="X52" s="46"/>
      <c r="Y52" s="47"/>
      <c r="Z52" s="42"/>
      <c r="AA52" s="42"/>
      <c r="AB52" s="42"/>
      <c r="AC52" s="44"/>
      <c r="AD52" s="44"/>
      <c r="AE52" s="3"/>
      <c r="AF52" s="2"/>
      <c r="AG52" s="30"/>
      <c r="AH52" s="1"/>
      <c r="AI52" s="1"/>
      <c r="AJ52" s="1"/>
      <c r="AK52" s="22"/>
      <c r="AL52" s="22"/>
      <c r="AM52" s="3"/>
      <c r="AN52" s="2"/>
      <c r="AO52" s="30"/>
      <c r="AP52" s="1"/>
      <c r="AQ52" s="1"/>
      <c r="AR52" s="1"/>
      <c r="AS52" s="22"/>
      <c r="AT52" s="22"/>
      <c r="AU52" s="45"/>
      <c r="AV52" s="46"/>
      <c r="AW52" s="47"/>
      <c r="AX52" s="42"/>
      <c r="AY52" s="42"/>
      <c r="AZ52" s="42"/>
      <c r="BA52" s="48"/>
      <c r="BB52" s="48"/>
      <c r="BC52" s="3"/>
      <c r="BD52" s="2"/>
      <c r="BE52" s="30"/>
      <c r="BF52" s="1"/>
      <c r="BG52" s="1"/>
      <c r="BH52" s="1"/>
      <c r="BI52" s="22"/>
      <c r="BJ52" s="22"/>
      <c r="BK52" s="3" t="s">
        <v>282</v>
      </c>
      <c r="BL52" s="2">
        <v>730000</v>
      </c>
      <c r="BM52" s="30">
        <v>0</v>
      </c>
      <c r="BN52" s="1">
        <f t="shared" si="10"/>
        <v>0</v>
      </c>
      <c r="BO52" s="1">
        <f t="shared" si="11"/>
        <v>730000</v>
      </c>
      <c r="BP52" s="1">
        <f t="shared" si="12"/>
        <v>7300000</v>
      </c>
      <c r="BQ52" s="22" t="s">
        <v>290</v>
      </c>
      <c r="BR52" s="22" t="s">
        <v>287</v>
      </c>
      <c r="BS52" s="3"/>
      <c r="BT52" s="2"/>
      <c r="BU52" s="30"/>
      <c r="BV52" s="1"/>
      <c r="BW52" s="1"/>
      <c r="BX52" s="1"/>
      <c r="BY52" s="22"/>
      <c r="BZ52" s="22"/>
      <c r="CA52" s="39">
        <f t="shared" si="14"/>
        <v>730000</v>
      </c>
      <c r="CB52" s="39">
        <f t="shared" si="15"/>
        <v>7300000</v>
      </c>
      <c r="CC52" s="34" t="str">
        <f t="shared" si="16"/>
        <v>TECNOPHONE COLOMBIA S.A.S.</v>
      </c>
      <c r="CD52" s="39">
        <v>10115000</v>
      </c>
      <c r="CE52" s="39">
        <f t="shared" si="17"/>
        <v>2815000</v>
      </c>
    </row>
    <row r="53" spans="1:83" ht="157.5" x14ac:dyDescent="0.2">
      <c r="A53" s="18">
        <v>44</v>
      </c>
      <c r="B53" s="16" t="s">
        <v>105</v>
      </c>
      <c r="C53" s="17" t="s">
        <v>106</v>
      </c>
      <c r="D53" s="18" t="s">
        <v>91</v>
      </c>
      <c r="E53" s="18" t="s">
        <v>18</v>
      </c>
      <c r="F53" s="15">
        <v>1</v>
      </c>
      <c r="G53" s="3"/>
      <c r="H53" s="2"/>
      <c r="I53" s="30"/>
      <c r="J53" s="1"/>
      <c r="K53" s="1"/>
      <c r="L53" s="1"/>
      <c r="M53" s="22"/>
      <c r="N53" s="22"/>
      <c r="O53" s="3" t="s">
        <v>180</v>
      </c>
      <c r="P53" s="2">
        <v>1835166</v>
      </c>
      <c r="Q53" s="30">
        <v>0.19</v>
      </c>
      <c r="R53" s="1">
        <f t="shared" si="6"/>
        <v>348681.54</v>
      </c>
      <c r="S53" s="1">
        <f t="shared" si="7"/>
        <v>2183848</v>
      </c>
      <c r="T53" s="1">
        <f t="shared" si="8"/>
        <v>2183848</v>
      </c>
      <c r="U53" s="22" t="s">
        <v>184</v>
      </c>
      <c r="V53" s="22" t="s">
        <v>149</v>
      </c>
      <c r="W53" s="36" t="s">
        <v>204</v>
      </c>
      <c r="X53" s="2">
        <v>1951922</v>
      </c>
      <c r="Y53" s="30">
        <v>0</v>
      </c>
      <c r="Z53" s="1">
        <f>X53*Y53</f>
        <v>0</v>
      </c>
      <c r="AA53" s="1">
        <f>ROUND(X53+Z53,0)</f>
        <v>1951922</v>
      </c>
      <c r="AB53" s="1">
        <f>AA53*F53</f>
        <v>1951922</v>
      </c>
      <c r="AC53" s="34" t="s">
        <v>206</v>
      </c>
      <c r="AD53" s="34" t="s">
        <v>214</v>
      </c>
      <c r="AE53" s="3"/>
      <c r="AF53" s="2"/>
      <c r="AG53" s="30"/>
      <c r="AH53" s="1"/>
      <c r="AI53" s="1"/>
      <c r="AJ53" s="1"/>
      <c r="AK53" s="22"/>
      <c r="AL53" s="22"/>
      <c r="AM53" s="3"/>
      <c r="AN53" s="2"/>
      <c r="AO53" s="30"/>
      <c r="AP53" s="1"/>
      <c r="AQ53" s="1"/>
      <c r="AR53" s="1"/>
      <c r="AS53" s="22"/>
      <c r="AT53" s="22"/>
      <c r="AU53" s="3"/>
      <c r="AV53" s="2"/>
      <c r="AW53" s="30"/>
      <c r="AX53" s="1"/>
      <c r="AY53" s="1"/>
      <c r="AZ53" s="1"/>
      <c r="BA53" s="22"/>
      <c r="BB53" s="22"/>
      <c r="BC53" s="3"/>
      <c r="BD53" s="2"/>
      <c r="BE53" s="30"/>
      <c r="BF53" s="1"/>
      <c r="BG53" s="1"/>
      <c r="BH53" s="1"/>
      <c r="BI53" s="22"/>
      <c r="BJ53" s="22"/>
      <c r="BK53" s="3" t="s">
        <v>283</v>
      </c>
      <c r="BL53" s="2">
        <v>1980000</v>
      </c>
      <c r="BM53" s="30">
        <v>0.19</v>
      </c>
      <c r="BN53" s="1">
        <f t="shared" si="10"/>
        <v>376200</v>
      </c>
      <c r="BO53" s="1">
        <f t="shared" si="11"/>
        <v>2356200</v>
      </c>
      <c r="BP53" s="1">
        <f t="shared" si="12"/>
        <v>2356200</v>
      </c>
      <c r="BQ53" s="22" t="s">
        <v>290</v>
      </c>
      <c r="BR53" s="22" t="s">
        <v>287</v>
      </c>
      <c r="BS53" s="3"/>
      <c r="BT53" s="2"/>
      <c r="BU53" s="30"/>
      <c r="BV53" s="1"/>
      <c r="BW53" s="1"/>
      <c r="BX53" s="1"/>
      <c r="BY53" s="22"/>
      <c r="BZ53" s="22"/>
      <c r="CA53" s="39">
        <f t="shared" si="14"/>
        <v>1951922</v>
      </c>
      <c r="CB53" s="39">
        <f t="shared" si="15"/>
        <v>1951922</v>
      </c>
      <c r="CC53" s="34" t="str">
        <f t="shared" si="16"/>
        <v>HARDWARE ASESORIAS SOFTWARE LTDA</v>
      </c>
      <c r="CD53" s="39">
        <v>3276845.88</v>
      </c>
      <c r="CE53" s="39">
        <f t="shared" si="17"/>
        <v>1324923.8799999999</v>
      </c>
    </row>
    <row r="54" spans="1:83" ht="67.5" x14ac:dyDescent="0.2">
      <c r="A54" s="15">
        <v>45</v>
      </c>
      <c r="B54" s="16" t="s">
        <v>131</v>
      </c>
      <c r="C54" s="17" t="s">
        <v>132</v>
      </c>
      <c r="D54" s="18" t="s">
        <v>21</v>
      </c>
      <c r="E54" s="18" t="s">
        <v>18</v>
      </c>
      <c r="F54" s="15">
        <v>3</v>
      </c>
      <c r="G54" s="3"/>
      <c r="H54" s="2"/>
      <c r="I54" s="30"/>
      <c r="J54" s="1"/>
      <c r="K54" s="1"/>
      <c r="L54" s="1"/>
      <c r="M54" s="22"/>
      <c r="N54" s="22"/>
      <c r="O54" s="3" t="s">
        <v>181</v>
      </c>
      <c r="P54" s="2">
        <v>999523</v>
      </c>
      <c r="Q54" s="30">
        <v>0.19</v>
      </c>
      <c r="R54" s="1">
        <f t="shared" si="6"/>
        <v>189909.37</v>
      </c>
      <c r="S54" s="1">
        <f t="shared" si="7"/>
        <v>1189432</v>
      </c>
      <c r="T54" s="1">
        <f t="shared" si="8"/>
        <v>3568296</v>
      </c>
      <c r="U54" s="22" t="s">
        <v>184</v>
      </c>
      <c r="V54" s="22" t="s">
        <v>149</v>
      </c>
      <c r="W54" s="36"/>
      <c r="X54" s="2"/>
      <c r="Y54" s="30"/>
      <c r="Z54" s="1"/>
      <c r="AA54" s="1"/>
      <c r="AB54" s="1"/>
      <c r="AC54" s="34"/>
      <c r="AD54" s="34"/>
      <c r="AE54" s="3"/>
      <c r="AF54" s="2"/>
      <c r="AG54" s="30"/>
      <c r="AH54" s="1"/>
      <c r="AI54" s="1"/>
      <c r="AJ54" s="1"/>
      <c r="AK54" s="22"/>
      <c r="AL54" s="22"/>
      <c r="AM54" s="3" t="s">
        <v>250</v>
      </c>
      <c r="AN54" s="2">
        <v>956900</v>
      </c>
      <c r="AO54" s="30">
        <v>0.19</v>
      </c>
      <c r="AP54" s="1">
        <f t="shared" si="0"/>
        <v>181811</v>
      </c>
      <c r="AQ54" s="1">
        <f t="shared" si="1"/>
        <v>1138711</v>
      </c>
      <c r="AR54" s="1">
        <f t="shared" si="9"/>
        <v>3416133</v>
      </c>
      <c r="AS54" s="22">
        <v>5</v>
      </c>
      <c r="AT54" s="22" t="s">
        <v>149</v>
      </c>
      <c r="AU54" s="3"/>
      <c r="AV54" s="2"/>
      <c r="AW54" s="30"/>
      <c r="AX54" s="1"/>
      <c r="AY54" s="1"/>
      <c r="AZ54" s="1"/>
      <c r="BA54" s="22"/>
      <c r="BB54" s="22"/>
      <c r="BC54" s="3"/>
      <c r="BD54" s="2"/>
      <c r="BE54" s="30"/>
      <c r="BF54" s="1"/>
      <c r="BG54" s="1"/>
      <c r="BH54" s="1"/>
      <c r="BI54" s="22"/>
      <c r="BJ54" s="22"/>
      <c r="BK54" s="3" t="s">
        <v>284</v>
      </c>
      <c r="BL54" s="2">
        <v>990000</v>
      </c>
      <c r="BM54" s="30">
        <v>0.19</v>
      </c>
      <c r="BN54" s="1">
        <f t="shared" si="10"/>
        <v>188100</v>
      </c>
      <c r="BO54" s="1">
        <f t="shared" si="11"/>
        <v>1178100</v>
      </c>
      <c r="BP54" s="1">
        <f t="shared" si="12"/>
        <v>3534300</v>
      </c>
      <c r="BQ54" s="22" t="s">
        <v>286</v>
      </c>
      <c r="BR54" s="22" t="s">
        <v>287</v>
      </c>
      <c r="BS54" s="3" t="s">
        <v>132</v>
      </c>
      <c r="BT54" s="2">
        <v>999550</v>
      </c>
      <c r="BU54" s="30">
        <v>0.19</v>
      </c>
      <c r="BV54" s="1">
        <f t="shared" si="4"/>
        <v>189914.5</v>
      </c>
      <c r="BW54" s="1">
        <f t="shared" si="5"/>
        <v>1189465</v>
      </c>
      <c r="BX54" s="1">
        <f t="shared" si="13"/>
        <v>3568395</v>
      </c>
      <c r="BY54" s="22">
        <v>45</v>
      </c>
      <c r="BZ54" s="22" t="s">
        <v>149</v>
      </c>
      <c r="CA54" s="39">
        <f t="shared" si="14"/>
        <v>1138711</v>
      </c>
      <c r="CB54" s="39">
        <f t="shared" si="15"/>
        <v>3416133</v>
      </c>
      <c r="CC54" s="34" t="str">
        <f t="shared" si="16"/>
        <v>MULTITINTAS.INK SAS</v>
      </c>
      <c r="CD54" s="39">
        <v>3641803.41</v>
      </c>
      <c r="CE54" s="39">
        <f t="shared" si="17"/>
        <v>225670.41000000015</v>
      </c>
    </row>
    <row r="55" spans="1:83" ht="81" customHeight="1" x14ac:dyDescent="0.2">
      <c r="A55" s="15">
        <v>46</v>
      </c>
      <c r="B55" s="16" t="s">
        <v>97</v>
      </c>
      <c r="C55" s="17" t="s">
        <v>98</v>
      </c>
      <c r="D55" s="18" t="s">
        <v>99</v>
      </c>
      <c r="E55" s="18" t="s">
        <v>18</v>
      </c>
      <c r="F55" s="15">
        <v>2</v>
      </c>
      <c r="G55" s="3" t="s">
        <v>147</v>
      </c>
      <c r="H55" s="2">
        <v>703081</v>
      </c>
      <c r="I55" s="30">
        <v>0.19</v>
      </c>
      <c r="J55" s="1">
        <f t="shared" si="24"/>
        <v>133585.39000000001</v>
      </c>
      <c r="K55" s="1">
        <f t="shared" si="25"/>
        <v>836666</v>
      </c>
      <c r="L55" s="1">
        <f t="shared" si="26"/>
        <v>1673332</v>
      </c>
      <c r="M55" s="22">
        <v>8</v>
      </c>
      <c r="N55" s="22" t="s">
        <v>150</v>
      </c>
      <c r="O55" s="3" t="s">
        <v>182</v>
      </c>
      <c r="P55" s="2">
        <v>703081</v>
      </c>
      <c r="Q55" s="30">
        <v>0.19</v>
      </c>
      <c r="R55" s="1">
        <f t="shared" si="6"/>
        <v>133585.39000000001</v>
      </c>
      <c r="S55" s="1">
        <f t="shared" si="7"/>
        <v>836666</v>
      </c>
      <c r="T55" s="1">
        <f t="shared" si="8"/>
        <v>1673332</v>
      </c>
      <c r="U55" s="22" t="s">
        <v>184</v>
      </c>
      <c r="V55" s="22" t="s">
        <v>149</v>
      </c>
      <c r="W55" s="36"/>
      <c r="X55" s="2"/>
      <c r="Y55" s="30"/>
      <c r="Z55" s="1"/>
      <c r="AA55" s="1"/>
      <c r="AB55" s="1"/>
      <c r="AC55" s="34"/>
      <c r="AD55" s="34"/>
      <c r="AE55" s="3"/>
      <c r="AF55" s="2"/>
      <c r="AG55" s="30"/>
      <c r="AH55" s="1"/>
      <c r="AI55" s="1"/>
      <c r="AJ55" s="1"/>
      <c r="AK55" s="22"/>
      <c r="AL55" s="22"/>
      <c r="AM55" s="3"/>
      <c r="AN55" s="2"/>
      <c r="AO55" s="30"/>
      <c r="AP55" s="1"/>
      <c r="AQ55" s="1"/>
      <c r="AR55" s="1"/>
      <c r="AS55" s="22"/>
      <c r="AT55" s="22"/>
      <c r="AU55" s="3"/>
      <c r="AV55" s="2"/>
      <c r="AW55" s="30"/>
      <c r="AX55" s="1"/>
      <c r="AY55" s="1"/>
      <c r="AZ55" s="1"/>
      <c r="BA55" s="22"/>
      <c r="BB55" s="22"/>
      <c r="BC55" s="3"/>
      <c r="BD55" s="2"/>
      <c r="BE55" s="30"/>
      <c r="BF55" s="1"/>
      <c r="BG55" s="1"/>
      <c r="BH55" s="1"/>
      <c r="BI55" s="22"/>
      <c r="BJ55" s="22"/>
      <c r="BK55" s="3" t="s">
        <v>285</v>
      </c>
      <c r="BL55" s="2">
        <v>740000</v>
      </c>
      <c r="BM55" s="30">
        <v>0.19</v>
      </c>
      <c r="BN55" s="1">
        <f t="shared" si="10"/>
        <v>140600</v>
      </c>
      <c r="BO55" s="1">
        <f t="shared" si="11"/>
        <v>880600</v>
      </c>
      <c r="BP55" s="1">
        <f t="shared" si="12"/>
        <v>1761200</v>
      </c>
      <c r="BQ55" s="22" t="s">
        <v>290</v>
      </c>
      <c r="BR55" s="22" t="s">
        <v>289</v>
      </c>
      <c r="BS55" s="3"/>
      <c r="BT55" s="2"/>
      <c r="BU55" s="30"/>
      <c r="BV55" s="1"/>
      <c r="BW55" s="1"/>
      <c r="BX55" s="1"/>
      <c r="BY55" s="22"/>
      <c r="BZ55" s="22"/>
      <c r="CA55" s="39">
        <f t="shared" si="14"/>
        <v>836666</v>
      </c>
      <c r="CB55" s="39">
        <f t="shared" si="15"/>
        <v>1673332</v>
      </c>
      <c r="CC55" s="34" t="str">
        <f t="shared" si="16"/>
        <v>111 TECNOLOGICA SAS</v>
      </c>
      <c r="CD55" s="39">
        <v>1855581.28</v>
      </c>
      <c r="CE55" s="39">
        <f t="shared" si="17"/>
        <v>182249.28000000003</v>
      </c>
    </row>
    <row r="56" spans="1:83" ht="67.5" x14ac:dyDescent="0.2">
      <c r="A56" s="18">
        <v>47</v>
      </c>
      <c r="B56" s="16" t="s">
        <v>92</v>
      </c>
      <c r="C56" s="17" t="s">
        <v>93</v>
      </c>
      <c r="D56" s="18" t="s">
        <v>94</v>
      </c>
      <c r="E56" s="18" t="s">
        <v>18</v>
      </c>
      <c r="F56" s="18">
        <v>2</v>
      </c>
      <c r="G56" s="19" t="s">
        <v>148</v>
      </c>
      <c r="H56" s="1">
        <v>128026</v>
      </c>
      <c r="I56" s="31">
        <v>0.19</v>
      </c>
      <c r="J56" s="1">
        <f t="shared" si="24"/>
        <v>24324.94</v>
      </c>
      <c r="K56" s="1">
        <f t="shared" si="25"/>
        <v>152351</v>
      </c>
      <c r="L56" s="1">
        <f t="shared" si="26"/>
        <v>304702</v>
      </c>
      <c r="M56" s="22">
        <v>8</v>
      </c>
      <c r="N56" s="22" t="s">
        <v>150</v>
      </c>
      <c r="O56" s="19" t="s">
        <v>183</v>
      </c>
      <c r="P56" s="1">
        <v>120633</v>
      </c>
      <c r="Q56" s="31">
        <v>0.19</v>
      </c>
      <c r="R56" s="1">
        <f t="shared" si="6"/>
        <v>22920.27</v>
      </c>
      <c r="S56" s="1">
        <f t="shared" si="7"/>
        <v>143553</v>
      </c>
      <c r="T56" s="1">
        <f t="shared" si="8"/>
        <v>287106</v>
      </c>
      <c r="U56" s="22" t="s">
        <v>184</v>
      </c>
      <c r="V56" s="22" t="s">
        <v>149</v>
      </c>
      <c r="W56" s="37" t="s">
        <v>205</v>
      </c>
      <c r="X56" s="1">
        <v>123712</v>
      </c>
      <c r="Y56" s="31">
        <v>0.19</v>
      </c>
      <c r="Z56" s="1">
        <f>X56*Y56</f>
        <v>23505.279999999999</v>
      </c>
      <c r="AA56" s="1">
        <f>ROUND(X56+Z56,0)</f>
        <v>147217</v>
      </c>
      <c r="AB56" s="1">
        <f>AA56*F56</f>
        <v>294434</v>
      </c>
      <c r="AC56" s="34" t="s">
        <v>215</v>
      </c>
      <c r="AD56" s="34" t="s">
        <v>207</v>
      </c>
      <c r="AE56" s="19"/>
      <c r="AF56" s="1"/>
      <c r="AG56" s="31"/>
      <c r="AH56" s="1"/>
      <c r="AI56" s="1"/>
      <c r="AJ56" s="1"/>
      <c r="AK56" s="22"/>
      <c r="AL56" s="22"/>
      <c r="AM56" s="19"/>
      <c r="AN56" s="1"/>
      <c r="AO56" s="31"/>
      <c r="AP56" s="1"/>
      <c r="AQ56" s="1"/>
      <c r="AR56" s="1"/>
      <c r="AS56" s="22"/>
      <c r="AT56" s="22"/>
      <c r="AU56" s="19"/>
      <c r="AV56" s="1"/>
      <c r="AW56" s="31"/>
      <c r="AX56" s="1"/>
      <c r="AY56" s="1"/>
      <c r="AZ56" s="1"/>
      <c r="BA56" s="22"/>
      <c r="BB56" s="22"/>
      <c r="BC56" s="19"/>
      <c r="BD56" s="1"/>
      <c r="BE56" s="31"/>
      <c r="BF56" s="1"/>
      <c r="BG56" s="1"/>
      <c r="BH56" s="1"/>
      <c r="BI56" s="22"/>
      <c r="BJ56" s="22"/>
      <c r="BK56" s="19"/>
      <c r="BL56" s="1"/>
      <c r="BM56" s="31"/>
      <c r="BN56" s="1"/>
      <c r="BO56" s="1"/>
      <c r="BP56" s="1"/>
      <c r="BQ56" s="22"/>
      <c r="BR56" s="22"/>
      <c r="BS56" s="19" t="s">
        <v>93</v>
      </c>
      <c r="BT56" s="1">
        <v>124300</v>
      </c>
      <c r="BU56" s="31">
        <v>0.19</v>
      </c>
      <c r="BV56" s="1">
        <f t="shared" si="4"/>
        <v>23617</v>
      </c>
      <c r="BW56" s="1">
        <f t="shared" si="5"/>
        <v>147917</v>
      </c>
      <c r="BX56" s="1">
        <f t="shared" si="13"/>
        <v>295834</v>
      </c>
      <c r="BY56" s="22">
        <v>8</v>
      </c>
      <c r="BZ56" s="22" t="s">
        <v>149</v>
      </c>
      <c r="CA56" s="39">
        <f t="shared" si="14"/>
        <v>143553</v>
      </c>
      <c r="CB56" s="39">
        <f t="shared" si="15"/>
        <v>287106</v>
      </c>
      <c r="CC56" s="34" t="str">
        <f t="shared" si="16"/>
        <v xml:space="preserve">GTI - ALBERTO ALVAREZ LOPEZ SAS </v>
      </c>
      <c r="CD56" s="39">
        <v>380800</v>
      </c>
      <c r="CE56" s="39">
        <f t="shared" si="17"/>
        <v>93694</v>
      </c>
    </row>
    <row r="57" spans="1:83" ht="25.5" customHeight="1" x14ac:dyDescent="0.2">
      <c r="A57" s="55" t="s">
        <v>14</v>
      </c>
      <c r="B57" s="55"/>
      <c r="C57" s="55"/>
      <c r="D57" s="55"/>
      <c r="E57" s="55"/>
      <c r="F57" s="55"/>
      <c r="G57" s="25"/>
      <c r="H57" s="25"/>
      <c r="I57" s="32"/>
      <c r="J57" s="25"/>
      <c r="K57" s="25"/>
      <c r="L57" s="26">
        <f>SUM(L10:L56)</f>
        <v>36166998</v>
      </c>
      <c r="O57" s="25"/>
      <c r="P57" s="25"/>
      <c r="Q57" s="32"/>
      <c r="R57" s="25"/>
      <c r="S57" s="25"/>
      <c r="T57" s="26">
        <f>SUM(T10:T56)</f>
        <v>459825925</v>
      </c>
      <c r="W57" s="38"/>
      <c r="X57" s="25"/>
      <c r="Y57" s="32"/>
      <c r="Z57" s="25"/>
      <c r="AA57" s="25"/>
      <c r="AB57" s="26">
        <f>SUM(AB10:AB56)</f>
        <v>72443560</v>
      </c>
      <c r="AE57" s="25"/>
      <c r="AF57" s="25"/>
      <c r="AG57" s="32"/>
      <c r="AH57" s="25"/>
      <c r="AI57" s="25"/>
      <c r="AJ57" s="26">
        <f t="shared" ref="AJ57" si="27">SUM(AJ10:AJ56)</f>
        <v>127983693</v>
      </c>
      <c r="AM57" s="25"/>
      <c r="AN57" s="25"/>
      <c r="AO57" s="32"/>
      <c r="AP57" s="25"/>
      <c r="AQ57" s="25"/>
      <c r="AR57" s="26">
        <f>SUM(AR10:AR56)</f>
        <v>158196090</v>
      </c>
      <c r="AU57" s="25"/>
      <c r="AV57" s="25"/>
      <c r="AW57" s="32"/>
      <c r="AX57" s="25"/>
      <c r="AY57" s="25"/>
      <c r="AZ57" s="26">
        <f t="shared" ref="AZ57" si="28">SUM(AZ10:AZ56)</f>
        <v>81743954</v>
      </c>
      <c r="BC57" s="25"/>
      <c r="BD57" s="25"/>
      <c r="BE57" s="32"/>
      <c r="BF57" s="25"/>
      <c r="BG57" s="25"/>
      <c r="BH57" s="26">
        <f t="shared" ref="BH57" si="29">SUM(BH10:BH56)</f>
        <v>0</v>
      </c>
      <c r="BK57" s="25"/>
      <c r="BL57" s="25"/>
      <c r="BM57" s="32"/>
      <c r="BN57" s="25"/>
      <c r="BO57" s="25"/>
      <c r="BP57" s="26">
        <f>SUM(BP10:BP56)</f>
        <v>153768770</v>
      </c>
      <c r="BS57" s="25"/>
      <c r="BT57" s="25"/>
      <c r="BU57" s="32"/>
      <c r="BV57" s="25"/>
      <c r="BW57" s="25"/>
      <c r="BX57" s="26">
        <f t="shared" ref="BX57" si="30">SUM(BX10:BX56)</f>
        <v>118558758</v>
      </c>
      <c r="CB57" s="26">
        <f>SUM(CB10:CB56)</f>
        <v>457746275</v>
      </c>
      <c r="CD57" s="26">
        <f>SUM(CD10:CD56)</f>
        <v>530063423.67399997</v>
      </c>
    </row>
    <row r="59" spans="1:83" x14ac:dyDescent="0.2">
      <c r="CB59" s="50"/>
    </row>
    <row r="60" spans="1:83" x14ac:dyDescent="0.2">
      <c r="CB60" s="50"/>
    </row>
  </sheetData>
  <autoFilter ref="CA9:CE9" xr:uid="{00000000-0001-0000-0000-000000000000}"/>
  <sortState xmlns:xlrd2="http://schemas.microsoft.com/office/spreadsheetml/2017/richdata2" ref="A12:N75">
    <sortCondition ref="B12:B75"/>
  </sortState>
  <mergeCells count="16">
    <mergeCell ref="BC8:BJ8"/>
    <mergeCell ref="BK8:BR8"/>
    <mergeCell ref="BS8:BZ8"/>
    <mergeCell ref="O8:V8"/>
    <mergeCell ref="W8:AD8"/>
    <mergeCell ref="AE8:AL8"/>
    <mergeCell ref="AM8:AT8"/>
    <mergeCell ref="AU8:BB8"/>
    <mergeCell ref="A8:F8"/>
    <mergeCell ref="G8:N8"/>
    <mergeCell ref="A57:F57"/>
    <mergeCell ref="A6:B6"/>
    <mergeCell ref="A1:N1"/>
    <mergeCell ref="A2:N2"/>
    <mergeCell ref="A3:N3"/>
    <mergeCell ref="A4:N4"/>
  </mergeCells>
  <pageMargins left="0.7" right="0.7" top="0.75" bottom="0.75" header="0.3" footer="0.3"/>
  <pageSetup paperSize="9" orientation="portrait" r:id="rId1"/>
  <ignoredErrors>
    <ignoredError sqref="J16:L16 J19:L20 J22:L22 J25:L25 J27:L27 J33:L33 J35:L35 J37:L38 J43:L44 J55:L56 R11:S13 R10:T10 T11:T13 R15:S23 T15:T23 R26:S30 T26:T30 R32:S38 T32:T38 R40:S44 T40:T44 R47:S51 T47:T51 R53:S56 T53:T56 Z10:AB12 AH12:AJ12 AH26:AJ56 AP10:AR16 AP19:AR22 AP25:AR27 AP30:AR30 AP32:AR33 AP35:AR35 AP37:AR38 AP40:AR44 AP46:AR47 AP50:AR51 AP54:AR54 AX28:AZ31 AX51:AZ51 BN10:BP10 BV10:BX13 BV15:BX16 BV26:BX27 BV32:BX36 BV40:BX41 BV47:BX47 BV51:BX51 BV54:BX54 BV56:BX56 Z14:AB28 Z30:AB42 Z44:AB49 Z51:AB51 Z53:AB56 AX33:AZ48 AX53:AZ56 BN11:BP1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Yined Marcela García Parrado</cp:lastModifiedBy>
  <dcterms:created xsi:type="dcterms:W3CDTF">2022-11-10T20:04:45Z</dcterms:created>
  <dcterms:modified xsi:type="dcterms:W3CDTF">2026-06-01T14:21:16Z</dcterms:modified>
</cp:coreProperties>
</file>