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Xiomara Bedoya G\COMPRAS-2026\COMPRAS EN TRAMITE\INVITACIÓN PUBLICA EQUIPOS- LEY DE GARANTIAS\PROPUESTAS\"/>
    </mc:Choice>
  </mc:AlternateContent>
  <xr:revisionPtr revIDLastSave="0" documentId="13_ncr:1_{42378BF5-55C6-4726-BDC3-E00B07CB7885}" xr6:coauthVersionLast="47" xr6:coauthVersionMax="47" xr10:uidLastSave="{00000000-0000-0000-0000-000000000000}"/>
  <bookViews>
    <workbookView xWindow="-120" yWindow="-120" windowWidth="29040" windowHeight="15720" xr2:uid="{4B46A4DF-CE68-4B13-9FE2-209252C56A4C}"/>
  </bookViews>
  <sheets>
    <sheet name="ANEXO 3 ITEM 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K12" i="1" l="1"/>
  <c r="AM9" i="1"/>
  <c r="AK9" i="1"/>
  <c r="AD11" i="1" l="1"/>
  <c r="AE11" i="1" s="1"/>
  <c r="AF11" i="1" s="1"/>
  <c r="AD10" i="1"/>
  <c r="AE10" i="1" s="1"/>
  <c r="AF10" i="1" s="1"/>
  <c r="AD9" i="1"/>
  <c r="AE9" i="1" s="1"/>
  <c r="AF9" i="1" s="1"/>
  <c r="T11" i="1"/>
  <c r="U11" i="1" s="1"/>
  <c r="V11" i="1" s="1"/>
  <c r="T10" i="1"/>
  <c r="U10" i="1" s="1"/>
  <c r="V10" i="1" s="1"/>
  <c r="T9" i="1"/>
  <c r="U9" i="1" s="1"/>
  <c r="J11" i="1"/>
  <c r="K11" i="1" s="1"/>
  <c r="L11" i="1" s="1"/>
  <c r="J10" i="1"/>
  <c r="K10" i="1" s="1"/>
  <c r="L10" i="1" s="1"/>
  <c r="J9" i="1"/>
  <c r="K9" i="1" s="1"/>
  <c r="L9" i="1" s="1"/>
  <c r="V9" i="1" l="1"/>
  <c r="V12" i="1" s="1"/>
  <c r="L12" i="1"/>
  <c r="AF12" i="1"/>
</calcChain>
</file>

<file path=xl/sharedStrings.xml><?xml version="1.0" encoding="utf-8"?>
<sst xmlns="http://schemas.openxmlformats.org/spreadsheetml/2006/main" count="92" uniqueCount="49">
  <si>
    <t xml:space="preserve">UNIVERSIDAD TECNOLÓGICA DE PEREIRA </t>
  </si>
  <si>
    <t>INVITACIÓN PÚBLICA  BS 25 DE 2026</t>
  </si>
  <si>
    <t>“COMPRA DE MATERIALES Y EQUIPO PARA LOS PROGRAMAS DE MECANICA APLICADA, MECATRÓNICA Y LABORATORIO DE FISÍCA”</t>
  </si>
  <si>
    <t xml:space="preserve">ANEXO 3 COMPRA DE MATERIALES Y EQUIPOS LABORATORIO DE FÍSICA </t>
  </si>
  <si>
    <t>ÍTEM</t>
  </si>
  <si>
    <t>NOMBREL DEL ELEMENTO</t>
  </si>
  <si>
    <t>DESCRIPCIÓN ESPECIFICACIONES</t>
  </si>
  <si>
    <t xml:space="preserve">MARCA </t>
  </si>
  <si>
    <t>UNIDAD DE MEDIDA</t>
  </si>
  <si>
    <t>CANTIDAD</t>
  </si>
  <si>
    <t>DESCRIPCION MARCA/ REFERENCIA/ESPECIFICACIONES OFERTADAS</t>
  </si>
  <si>
    <t>VALOR UNITARIO ANTES DE IVA</t>
  </si>
  <si>
    <t>PORCENTAJE IVA 
( % )</t>
  </si>
  <si>
    <t>VALOR IVA</t>
  </si>
  <si>
    <t>VALOR UNITARIO IVA INCLUIDO</t>
  </si>
  <si>
    <t>TOTAL IVA INCLUIDO</t>
  </si>
  <si>
    <t>TIEMPO DE ENTREGA
 (Días Calendario)</t>
  </si>
  <si>
    <r>
      <t>TIEMPO DE GARANTIA</t>
    </r>
    <r>
      <rPr>
        <b/>
        <sz val="9"/>
        <rFont val="Arial"/>
        <family val="2"/>
        <charset val="1"/>
      </rPr>
      <t xml:space="preserve"> 
</t>
    </r>
  </si>
  <si>
    <t xml:space="preserve">IMÁGENES DE REFERENCIA </t>
  </si>
  <si>
    <t>Cinta Metrica Magnetica 1m</t>
  </si>
  <si>
    <t>Tipo: magnetica Longitud: 1m</t>
  </si>
  <si>
    <t>Unidad</t>
  </si>
  <si>
    <t>Medidor De Distancia Laser</t>
  </si>
  <si>
    <t>Alcance: 70mTipo de pantalla: LCD Resolucion minima: 0.001mUnidades de medida: m/pies/pulgadas</t>
  </si>
  <si>
    <t>Modulo Laser, 532 Nm, Verde</t>
  </si>
  <si>
    <t>Alimentacion enchufable:
	Primario:	110 240 V, 50/60 Hz secundario:	3,3 V CC, 1,5 A 	 Laser: Clase de proteccion laser:	IIPotencia de salida:	 0,4 - 1 mW @ 20° C
Longitud de onda:	532 nm ± 0,1 nm Tamano del punto:	&lt; 9 mm Ø  ( a 5 m de distancia )Divergencia:	&lt; 1,5 mrad</t>
  </si>
  <si>
    <t xml:space="preserve">VALOR TOTAL OFERTA </t>
  </si>
  <si>
    <t xml:space="preserve">EVALUACIÓN TÉCNICA </t>
  </si>
  <si>
    <t xml:space="preserve">EVALUACION TECNICA -Cumple/ No cumple </t>
  </si>
  <si>
    <t xml:space="preserve">GRUPO CAF TECNOLOGÍA SAS </t>
  </si>
  <si>
    <t xml:space="preserve">BIOINSTRUMENTAL SAS </t>
  </si>
  <si>
    <t xml:space="preserve">IMPOINTER SAS </t>
  </si>
  <si>
    <t>Generic</t>
  </si>
  <si>
    <t>Uni T</t>
  </si>
  <si>
    <t>Módulo láser, 532 nm, verde</t>
  </si>
  <si>
    <t>1 año</t>
  </si>
  <si>
    <t>Cinta Métrica Magnética 1m Con Pulgadas Y Centímetros
Marca: Genérica 
Referencia: CMM1M</t>
  </si>
  <si>
    <t>Medidor de Distancia Láser. Alcance 70 Metros. Tipo de pantalla LCD. Mín. unidad de visualización 0.001m (Resolución). Unidades de medida: m/pies/pulgadas
Marca: Uni-T
Referencia: LM70A</t>
  </si>
  <si>
    <t>Modulo Laser, 532 Nm, Verde. Alimentacion enchufable:
 Primario: 110 240 V, 50/60 Hz secundario: 3,3 V CC, 1,5 A   Laser: Clase de proteccion laser: IIPotencia de salida:  0,4 - 1 mW @ 20° C
Longitud de onda: 532 nm ± 0,1 nm Tamano del punto: &lt; 9 mm Ø  ( a 5 m de distancia )Divergencia: &lt; 1,5 mrad
Marca: 3B Scientific</t>
  </si>
  <si>
    <t>25 DÍAS</t>
  </si>
  <si>
    <t>12 MESES</t>
  </si>
  <si>
    <t>RELAXWEEX / HAT-Relaxweex-1014
Tipo: magnetica Longitud: 1m</t>
  </si>
  <si>
    <t>UNI-T / LM70A
Alcance: 70mTipo de pantalla: LCD Resolucion minima: 0.001mUnidades de medida: m/pies/pulgadas</t>
  </si>
  <si>
    <t>3B SCIENTIFIC / 1003202 [U22001]
Alimentacion enchufable:
	Primario:	110 240 V, 50/60 Hz secundario:	3,3 V CC, 1,5 A 	 Laser: Clase de proteccion laser:	IIPotencia de salida:	 0,4 - 1 mW @ 20° C
Longitud de onda:	532 nm ± 0,1 nm Tamano del punto:	&lt; 9 mm Ø  ( a 5 m de distancia )Divergencia:	&lt; 1,5 mrad</t>
  </si>
  <si>
    <t>90 dias</t>
  </si>
  <si>
    <t xml:space="preserve">MINIMO VALOR UNITARIO IVA INCLUIDO </t>
  </si>
  <si>
    <t xml:space="preserve">PRESUPUESTO DISPONIBLE </t>
  </si>
  <si>
    <t xml:space="preserve">DIFERENCIA </t>
  </si>
  <si>
    <t>Cumple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</si>
</sst>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-&quot;$&quot;\ * #,##0_-;\-&quot;$&quot;\ * #,##0_-;_-&quot;$&quot;\ * &quot;-&quot;_-;_-@_-"/>
    <numFmt numFmtId="44" formatCode="_-&quot;$&quot;\ * #,##0.00_-;\-&quot;$&quot;\ * #,##0.00_-;_-&quot;$&quot;\ * &quot;-&quot;??_-;_-@_-"/>
    <numFmt numFmtId="164" formatCode="_-&quot;$&quot;\ * #,##0_-;\-&quot;$&quot;\ * #,##0_-;_-&quot;$&quot;\ * &quot;-&quot;??_-;_-@_-"/>
    <numFmt numFmtId="165" formatCode="_-&quot;$&quot;\ * #,##0_-;\-&quot;$&quot;\ * #,##0_-;_-&quot;$&quot;\ * &quot;-&quot;??_-;_-@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</font>
    <font>
      <b/>
      <sz val="8"/>
      <name val="Calibri"/>
      <family val="2"/>
      <scheme val="minor"/>
    </font>
    <font>
      <sz val="9"/>
      <name val="Calibri"/>
      <family val="2"/>
      <scheme val="minor"/>
    </font>
    <font>
      <sz val="11"/>
      <color indexed="8"/>
      <name val="Calibri"/>
      <family val="2"/>
      <charset val="1"/>
    </font>
    <font>
      <b/>
      <sz val="9"/>
      <name val="Arial"/>
      <family val="2"/>
      <charset val="1"/>
    </font>
    <font>
      <b/>
      <sz val="9"/>
      <name val="Arial"/>
      <family val="2"/>
    </font>
    <font>
      <sz val="9"/>
      <color theme="1"/>
      <name val="Calibri"/>
      <family val="2"/>
      <scheme val="minor"/>
    </font>
    <font>
      <sz val="9"/>
      <color theme="0"/>
      <name val="Calibri"/>
      <family val="2"/>
    </font>
    <font>
      <b/>
      <sz val="9"/>
      <name val="Calibri"/>
      <family val="2"/>
    </font>
    <font>
      <sz val="9"/>
      <color theme="1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42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/>
    <xf numFmtId="44" fontId="1" fillId="0" borderId="0" applyFont="0" applyFill="0" applyBorder="0" applyAlignment="0" applyProtection="0"/>
  </cellStyleXfs>
  <cellXfs count="61">
    <xf numFmtId="0" fontId="0" fillId="0" borderId="0" xfId="0"/>
    <xf numFmtId="0" fontId="3" fillId="0" borderId="0" xfId="0" applyFont="1"/>
    <xf numFmtId="0" fontId="4" fillId="2" borderId="0" xfId="0" applyFont="1" applyFill="1" applyAlignment="1" applyProtection="1">
      <alignment horizontal="center" wrapText="1"/>
      <protection locked="0"/>
    </xf>
    <xf numFmtId="0" fontId="2" fillId="2" borderId="0" xfId="0" applyFont="1" applyFill="1" applyAlignment="1" applyProtection="1">
      <alignment horizontal="center"/>
      <protection locked="0"/>
    </xf>
    <xf numFmtId="0" fontId="5" fillId="2" borderId="0" xfId="0" applyFont="1" applyFill="1" applyProtection="1">
      <protection locked="0"/>
    </xf>
    <xf numFmtId="0" fontId="5" fillId="2" borderId="0" xfId="0" applyFont="1" applyFill="1" applyAlignment="1" applyProtection="1">
      <alignment horizontal="center" vertical="center"/>
      <protection locked="0"/>
    </xf>
    <xf numFmtId="0" fontId="5" fillId="2" borderId="0" xfId="0" applyFont="1" applyFill="1" applyAlignment="1" applyProtection="1">
      <alignment horizontal="left"/>
      <protection locked="0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3" fontId="5" fillId="0" borderId="1" xfId="0" applyNumberFormat="1" applyFont="1" applyBorder="1" applyAlignment="1" applyProtection="1">
      <alignment horizontal="center" vertical="center" wrapText="1"/>
      <protection locked="0"/>
    </xf>
    <xf numFmtId="9" fontId="5" fillId="0" borderId="1" xfId="2" applyFont="1" applyBorder="1" applyAlignment="1" applyProtection="1">
      <alignment horizontal="center" vertical="center" wrapText="1"/>
      <protection locked="0"/>
    </xf>
    <xf numFmtId="0" fontId="3" fillId="0" borderId="1" xfId="0" applyFont="1" applyBorder="1"/>
    <xf numFmtId="0" fontId="3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9" fontId="10" fillId="0" borderId="0" xfId="2" applyFont="1" applyAlignme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/>
    </xf>
    <xf numFmtId="0" fontId="2" fillId="0" borderId="3" xfId="0" applyFont="1" applyBorder="1" applyAlignment="1">
      <alignment vertical="center"/>
    </xf>
    <xf numFmtId="0" fontId="11" fillId="4" borderId="1" xfId="0" applyFont="1" applyFill="1" applyBorder="1" applyAlignment="1">
      <alignment horizontal="center" vertical="center" wrapText="1"/>
    </xf>
    <xf numFmtId="3" fontId="2" fillId="5" borderId="1" xfId="0" applyNumberFormat="1" applyFont="1" applyFill="1" applyBorder="1" applyAlignment="1" applyProtection="1">
      <alignment horizontal="center" vertical="center" wrapText="1"/>
      <protection locked="0"/>
    </xf>
    <xf numFmtId="3" fontId="7" fillId="5" borderId="1" xfId="3" applyNumberFormat="1" applyFont="1" applyFill="1" applyBorder="1" applyAlignment="1">
      <alignment horizontal="center" vertical="center" wrapText="1"/>
    </xf>
    <xf numFmtId="3" fontId="8" fillId="5" borderId="1" xfId="3" applyNumberFormat="1" applyFont="1" applyFill="1" applyBorder="1" applyAlignment="1">
      <alignment horizontal="center" vertical="center" wrapText="1"/>
    </xf>
    <xf numFmtId="0" fontId="5" fillId="5" borderId="1" xfId="0" applyFont="1" applyFill="1" applyBorder="1" applyAlignment="1" applyProtection="1">
      <alignment horizontal="center"/>
      <protection locked="0"/>
    </xf>
    <xf numFmtId="42" fontId="2" fillId="5" borderId="3" xfId="1" applyFont="1" applyFill="1" applyBorder="1" applyAlignment="1">
      <alignment vertical="center"/>
    </xf>
    <xf numFmtId="3" fontId="2" fillId="6" borderId="1" xfId="0" applyNumberFormat="1" applyFont="1" applyFill="1" applyBorder="1" applyAlignment="1" applyProtection="1">
      <alignment horizontal="center" vertical="center" wrapText="1"/>
      <protection locked="0"/>
    </xf>
    <xf numFmtId="3" fontId="7" fillId="6" borderId="1" xfId="3" applyNumberFormat="1" applyFont="1" applyFill="1" applyBorder="1" applyAlignment="1">
      <alignment horizontal="center" vertical="center" wrapText="1"/>
    </xf>
    <xf numFmtId="3" fontId="8" fillId="6" borderId="1" xfId="3" applyNumberFormat="1" applyFont="1" applyFill="1" applyBorder="1" applyAlignment="1">
      <alignment horizontal="center" vertical="center" wrapText="1"/>
    </xf>
    <xf numFmtId="0" fontId="5" fillId="6" borderId="1" xfId="0" applyFont="1" applyFill="1" applyBorder="1" applyAlignment="1" applyProtection="1">
      <alignment horizontal="center"/>
      <protection locked="0"/>
    </xf>
    <xf numFmtId="42" fontId="2" fillId="6" borderId="3" xfId="1" applyFont="1" applyFill="1" applyBorder="1" applyAlignment="1">
      <alignment vertical="center"/>
    </xf>
    <xf numFmtId="3" fontId="2" fillId="7" borderId="1" xfId="0" applyNumberFormat="1" applyFont="1" applyFill="1" applyBorder="1" applyAlignment="1" applyProtection="1">
      <alignment horizontal="center" vertical="center" wrapText="1"/>
      <protection locked="0"/>
    </xf>
    <xf numFmtId="3" fontId="7" fillId="7" borderId="1" xfId="3" applyNumberFormat="1" applyFont="1" applyFill="1" applyBorder="1" applyAlignment="1">
      <alignment horizontal="center" vertical="center" wrapText="1"/>
    </xf>
    <xf numFmtId="3" fontId="8" fillId="7" borderId="1" xfId="3" applyNumberFormat="1" applyFont="1" applyFill="1" applyBorder="1" applyAlignment="1">
      <alignment horizontal="center" vertical="center" wrapText="1"/>
    </xf>
    <xf numFmtId="42" fontId="2" fillId="7" borderId="3" xfId="1" applyFont="1" applyFill="1" applyBorder="1" applyAlignment="1">
      <alignment vertical="center"/>
    </xf>
    <xf numFmtId="164" fontId="5" fillId="0" borderId="1" xfId="4" applyNumberFormat="1" applyFont="1" applyBorder="1" applyAlignment="1" applyProtection="1">
      <alignment horizontal="center" vertical="center" wrapText="1"/>
      <protection locked="0"/>
    </xf>
    <xf numFmtId="3" fontId="12" fillId="0" borderId="6" xfId="0" applyNumberFormat="1" applyFont="1" applyBorder="1" applyAlignment="1">
      <alignment horizontal="center" vertical="center" wrapText="1"/>
    </xf>
    <xf numFmtId="165" fontId="12" fillId="0" borderId="6" xfId="0" applyNumberFormat="1" applyFont="1" applyBorder="1" applyAlignment="1">
      <alignment horizontal="center" vertical="center" wrapText="1"/>
    </xf>
    <xf numFmtId="0" fontId="11" fillId="8" borderId="1" xfId="0" applyFont="1" applyFill="1" applyBorder="1" applyAlignment="1">
      <alignment horizontal="center" vertical="center" wrapText="1"/>
    </xf>
    <xf numFmtId="0" fontId="2" fillId="2" borderId="0" xfId="0" applyFont="1" applyFill="1" applyAlignment="1" applyProtection="1">
      <alignment horizontal="center"/>
      <protection locked="0"/>
    </xf>
    <xf numFmtId="0" fontId="2" fillId="2" borderId="0" xfId="0" applyFont="1" applyFill="1" applyAlignment="1" applyProtection="1">
      <alignment horizontal="center" wrapText="1"/>
      <protection locked="0"/>
    </xf>
    <xf numFmtId="0" fontId="2" fillId="0" borderId="0" xfId="0" applyFont="1" applyAlignment="1" applyProtection="1">
      <alignment horizontal="center"/>
      <protection locked="0"/>
    </xf>
    <xf numFmtId="0" fontId="4" fillId="2" borderId="0" xfId="0" applyFont="1" applyFill="1" applyAlignment="1" applyProtection="1">
      <alignment horizontal="center" wrapText="1"/>
      <protection locked="0"/>
    </xf>
    <xf numFmtId="0" fontId="2" fillId="5" borderId="1" xfId="0" applyFont="1" applyFill="1" applyBorder="1" applyAlignment="1" applyProtection="1">
      <alignment horizontal="center" vertical="center"/>
      <protection locked="0"/>
    </xf>
    <xf numFmtId="0" fontId="2" fillId="5" borderId="4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2" fillId="6" borderId="1" xfId="0" applyFont="1" applyFill="1" applyBorder="1" applyAlignment="1" applyProtection="1">
      <alignment horizontal="center" vertical="center"/>
      <protection locked="0"/>
    </xf>
    <xf numFmtId="0" fontId="2" fillId="6" borderId="4" xfId="0" applyFont="1" applyFill="1" applyBorder="1" applyAlignment="1">
      <alignment horizontal="center" vertical="center"/>
    </xf>
    <xf numFmtId="0" fontId="2" fillId="6" borderId="2" xfId="0" applyFont="1" applyFill="1" applyBorder="1" applyAlignment="1">
      <alignment horizontal="center" vertical="center"/>
    </xf>
    <xf numFmtId="0" fontId="2" fillId="6" borderId="5" xfId="0" applyFont="1" applyFill="1" applyBorder="1" applyAlignment="1">
      <alignment horizontal="center" vertical="center"/>
    </xf>
    <xf numFmtId="0" fontId="2" fillId="7" borderId="4" xfId="0" applyFont="1" applyFill="1" applyBorder="1" applyAlignment="1">
      <alignment horizontal="center" vertical="center"/>
    </xf>
    <xf numFmtId="0" fontId="2" fillId="7" borderId="2" xfId="0" applyFont="1" applyFill="1" applyBorder="1" applyAlignment="1">
      <alignment horizontal="center" vertical="center"/>
    </xf>
    <xf numFmtId="0" fontId="2" fillId="7" borderId="5" xfId="0" applyFont="1" applyFill="1" applyBorder="1" applyAlignment="1">
      <alignment horizontal="center" vertical="center"/>
    </xf>
    <xf numFmtId="0" fontId="2" fillId="7" borderId="1" xfId="0" applyFont="1" applyFill="1" applyBorder="1" applyAlignment="1" applyProtection="1">
      <alignment horizontal="center" vertical="center"/>
      <protection locked="0"/>
    </xf>
    <xf numFmtId="42" fontId="11" fillId="0" borderId="7" xfId="0" applyNumberFormat="1" applyFont="1" applyBorder="1" applyAlignment="1">
      <alignment horizontal="center" vertical="top"/>
    </xf>
    <xf numFmtId="0" fontId="11" fillId="0" borderId="8" xfId="0" applyFont="1" applyBorder="1" applyAlignment="1">
      <alignment horizontal="center" vertical="top"/>
    </xf>
    <xf numFmtId="0" fontId="11" fillId="0" borderId="3" xfId="0" applyFont="1" applyBorder="1" applyAlignment="1">
      <alignment horizontal="center" vertical="top"/>
    </xf>
    <xf numFmtId="0" fontId="11" fillId="9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wrapText="1"/>
    </xf>
    <xf numFmtId="0" fontId="3" fillId="4" borderId="1" xfId="0" applyFont="1" applyFill="1" applyBorder="1" applyAlignment="1">
      <alignment horizontal="center" vertical="center"/>
    </xf>
  </cellXfs>
  <cellStyles count="5">
    <cellStyle name="Excel Built-in Normal" xfId="3" xr:uid="{C2C21AC3-DBE8-4F89-92E5-BFDB4C75E7FE}"/>
    <cellStyle name="Moneda" xfId="4" builtinId="4"/>
    <cellStyle name="Moneda [0]" xfId="1" builtinId="7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57151</xdr:colOff>
      <xdr:row>10</xdr:row>
      <xdr:rowOff>609600</xdr:rowOff>
    </xdr:from>
    <xdr:to>
      <xdr:col>14</xdr:col>
      <xdr:colOff>702129</xdr:colOff>
      <xdr:row>10</xdr:row>
      <xdr:rowOff>1612898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27BA49E-84CF-40F2-BEA3-B2E20ACFA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231226" y="5762625"/>
          <a:ext cx="644978" cy="1003298"/>
        </a:xfrm>
        <a:prstGeom prst="rect">
          <a:avLst/>
        </a:prstGeom>
      </xdr:spPr>
    </xdr:pic>
    <xdr:clientData/>
  </xdr:twoCellAnchor>
  <xdr:twoCellAnchor editAs="oneCell">
    <xdr:from>
      <xdr:col>24</xdr:col>
      <xdr:colOff>228602</xdr:colOff>
      <xdr:row>8</xdr:row>
      <xdr:rowOff>219075</xdr:rowOff>
    </xdr:from>
    <xdr:to>
      <xdr:col>24</xdr:col>
      <xdr:colOff>947082</xdr:colOff>
      <xdr:row>8</xdr:row>
      <xdr:rowOff>933450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DD842C04-EF53-48B3-8E8E-978A8BCB53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0003752" y="2876550"/>
          <a:ext cx="718480" cy="714375"/>
        </a:xfrm>
        <a:prstGeom prst="rect">
          <a:avLst/>
        </a:prstGeom>
      </xdr:spPr>
    </xdr:pic>
    <xdr:clientData/>
  </xdr:twoCellAnchor>
  <xdr:twoCellAnchor editAs="oneCell">
    <xdr:from>
      <xdr:col>24</xdr:col>
      <xdr:colOff>30219</xdr:colOff>
      <xdr:row>9</xdr:row>
      <xdr:rowOff>553993</xdr:rowOff>
    </xdr:from>
    <xdr:to>
      <xdr:col>24</xdr:col>
      <xdr:colOff>1190625</xdr:colOff>
      <xdr:row>9</xdr:row>
      <xdr:rowOff>1112893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D8709955-CD39-4CDC-8269-C670A88873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5400000">
          <a:off x="30106122" y="4034665"/>
          <a:ext cx="558900" cy="1160406"/>
        </a:xfrm>
        <a:prstGeom prst="rect">
          <a:avLst/>
        </a:prstGeom>
      </xdr:spPr>
    </xdr:pic>
    <xdr:clientData/>
  </xdr:twoCellAnchor>
  <xdr:twoCellAnchor editAs="oneCell">
    <xdr:from>
      <xdr:col>24</xdr:col>
      <xdr:colOff>190501</xdr:colOff>
      <xdr:row>10</xdr:row>
      <xdr:rowOff>792020</xdr:rowOff>
    </xdr:from>
    <xdr:to>
      <xdr:col>24</xdr:col>
      <xdr:colOff>990601</xdr:colOff>
      <xdr:row>10</xdr:row>
      <xdr:rowOff>2066351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2A0E5580-ACC1-4645-8BBD-A97D2766C6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9965651" y="6364145"/>
          <a:ext cx="800100" cy="1274331"/>
        </a:xfrm>
        <a:prstGeom prst="rect">
          <a:avLst/>
        </a:prstGeom>
      </xdr:spPr>
    </xdr:pic>
    <xdr:clientData/>
  </xdr:twoCellAnchor>
  <xdr:twoCellAnchor editAs="oneCell">
    <xdr:from>
      <xdr:col>34</xdr:col>
      <xdr:colOff>363539</xdr:colOff>
      <xdr:row>8</xdr:row>
      <xdr:rowOff>57150</xdr:rowOff>
    </xdr:from>
    <xdr:to>
      <xdr:col>34</xdr:col>
      <xdr:colOff>1143548</xdr:colOff>
      <xdr:row>8</xdr:row>
      <xdr:rowOff>838200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E712578C-BD05-4896-A0DD-6F25540441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8968364" y="2714625"/>
          <a:ext cx="780009" cy="781050"/>
        </a:xfrm>
        <a:prstGeom prst="rect">
          <a:avLst/>
        </a:prstGeom>
      </xdr:spPr>
    </xdr:pic>
    <xdr:clientData/>
  </xdr:twoCellAnchor>
  <xdr:twoCellAnchor editAs="oneCell">
    <xdr:from>
      <xdr:col>34</xdr:col>
      <xdr:colOff>209550</xdr:colOff>
      <xdr:row>9</xdr:row>
      <xdr:rowOff>66675</xdr:rowOff>
    </xdr:from>
    <xdr:to>
      <xdr:col>34</xdr:col>
      <xdr:colOff>1076325</xdr:colOff>
      <xdr:row>9</xdr:row>
      <xdr:rowOff>1543847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532AB040-020F-4ADB-AD04-7A99189C7BC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/>
        <a:srcRect l="20634" r="20688"/>
        <a:stretch/>
      </xdr:blipFill>
      <xdr:spPr>
        <a:xfrm>
          <a:off x="38814375" y="3848100"/>
          <a:ext cx="866775" cy="1477172"/>
        </a:xfrm>
        <a:prstGeom prst="rect">
          <a:avLst/>
        </a:prstGeom>
      </xdr:spPr>
    </xdr:pic>
    <xdr:clientData/>
  </xdr:twoCellAnchor>
  <xdr:twoCellAnchor editAs="oneCell">
    <xdr:from>
      <xdr:col>34</xdr:col>
      <xdr:colOff>247651</xdr:colOff>
      <xdr:row>10</xdr:row>
      <xdr:rowOff>438149</xdr:rowOff>
    </xdr:from>
    <xdr:to>
      <xdr:col>34</xdr:col>
      <xdr:colOff>1238649</xdr:colOff>
      <xdr:row>10</xdr:row>
      <xdr:rowOff>1990712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29A7A1FA-66C2-42F2-91CC-688BD3E150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8852476" y="6010274"/>
          <a:ext cx="990998" cy="15525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D71701-93EA-43A3-BAC5-0B1FB68038E1}">
  <sheetPr>
    <pageSetUpPr fitToPage="1"/>
  </sheetPr>
  <dimension ref="A1:AM25"/>
  <sheetViews>
    <sheetView tabSelected="1" topLeftCell="T1" zoomScaleNormal="100" workbookViewId="0">
      <pane ySplit="1" topLeftCell="A2" activePane="bottomLeft" state="frozen"/>
      <selection pane="bottomLeft" activeCell="J10" sqref="J10"/>
    </sheetView>
  </sheetViews>
  <sheetFormatPr baseColWidth="10" defaultColWidth="11.42578125" defaultRowHeight="12" x14ac:dyDescent="0.2"/>
  <cols>
    <col min="1" max="1" width="4.7109375" style="1" bestFit="1" customWidth="1"/>
    <col min="2" max="2" width="13.28515625" style="17" customWidth="1"/>
    <col min="3" max="3" width="22" style="18" customWidth="1"/>
    <col min="4" max="4" width="7" style="18" bestFit="1" customWidth="1"/>
    <col min="5" max="5" width="9.85546875" style="1" bestFit="1" customWidth="1"/>
    <col min="6" max="6" width="8.5703125" style="1" customWidth="1"/>
    <col min="7" max="7" width="17.5703125" style="1" customWidth="1"/>
    <col min="8" max="8" width="13" style="1" customWidth="1"/>
    <col min="9" max="9" width="11.42578125" style="1"/>
    <col min="10" max="10" width="10.140625" style="1" customWidth="1"/>
    <col min="11" max="11" width="9.85546875" style="1" customWidth="1"/>
    <col min="12" max="12" width="10" style="1" customWidth="1"/>
    <col min="13" max="16" width="11.42578125" style="1"/>
    <col min="17" max="17" width="19.85546875" style="1" customWidth="1"/>
    <col min="18" max="18" width="15.140625" style="1" customWidth="1"/>
    <col min="19" max="21" width="11.42578125" style="1"/>
    <col min="22" max="22" width="14" style="1" customWidth="1"/>
    <col min="23" max="24" width="11.42578125" style="1"/>
    <col min="25" max="25" width="19.42578125" style="1" customWidth="1"/>
    <col min="26" max="26" width="11.42578125" style="1"/>
    <col min="27" max="27" width="21.5703125" style="1" customWidth="1"/>
    <col min="28" max="34" width="11.42578125" style="1"/>
    <col min="35" max="35" width="21.28515625" style="1" customWidth="1"/>
    <col min="36" max="16384" width="11.42578125" style="1"/>
  </cols>
  <sheetData>
    <row r="1" spans="1:39" ht="15" customHeight="1" x14ac:dyDescent="0.2">
      <c r="A1" s="39" t="s">
        <v>0</v>
      </c>
      <c r="B1" s="39"/>
      <c r="C1" s="39"/>
      <c r="D1" s="39"/>
      <c r="E1" s="39"/>
      <c r="F1" s="39"/>
    </row>
    <row r="2" spans="1:39" ht="19.5" customHeight="1" x14ac:dyDescent="0.2">
      <c r="A2" s="39" t="s">
        <v>1</v>
      </c>
      <c r="B2" s="39"/>
      <c r="C2" s="39"/>
      <c r="D2" s="39"/>
      <c r="E2" s="39"/>
      <c r="F2" s="39"/>
    </row>
    <row r="3" spans="1:39" ht="27" customHeight="1" x14ac:dyDescent="0.2">
      <c r="A3" s="40" t="s">
        <v>2</v>
      </c>
      <c r="B3" s="39"/>
      <c r="C3" s="39"/>
      <c r="D3" s="39"/>
      <c r="E3" s="39"/>
      <c r="F3" s="39"/>
    </row>
    <row r="4" spans="1:39" ht="14.25" customHeight="1" x14ac:dyDescent="0.2">
      <c r="A4" s="41" t="s">
        <v>27</v>
      </c>
      <c r="B4" s="41"/>
      <c r="C4" s="41"/>
      <c r="D4" s="41"/>
      <c r="E4" s="41"/>
      <c r="F4" s="41"/>
    </row>
    <row r="5" spans="1:39" ht="34.5" customHeight="1" x14ac:dyDescent="0.2">
      <c r="A5" s="42" t="s">
        <v>3</v>
      </c>
      <c r="B5" s="42"/>
      <c r="C5" s="3"/>
      <c r="D5" s="3"/>
      <c r="E5" s="3"/>
      <c r="F5" s="3"/>
    </row>
    <row r="6" spans="1:39" ht="12" customHeight="1" x14ac:dyDescent="0.2">
      <c r="A6" s="2"/>
      <c r="B6" s="2"/>
      <c r="C6" s="3"/>
      <c r="D6" s="3"/>
      <c r="E6" s="3"/>
      <c r="F6" s="3"/>
    </row>
    <row r="7" spans="1:39" ht="17.25" customHeight="1" x14ac:dyDescent="0.2">
      <c r="A7" s="4"/>
      <c r="B7" s="5"/>
      <c r="C7" s="6"/>
      <c r="D7" s="6"/>
      <c r="E7" s="4"/>
      <c r="F7" s="4"/>
      <c r="G7" s="43" t="s">
        <v>29</v>
      </c>
      <c r="H7" s="43"/>
      <c r="I7" s="43"/>
      <c r="J7" s="43"/>
      <c r="K7" s="43"/>
      <c r="L7" s="43"/>
      <c r="M7" s="43"/>
      <c r="N7" s="43"/>
      <c r="O7" s="43"/>
      <c r="P7" s="24"/>
      <c r="Q7" s="47" t="s">
        <v>30</v>
      </c>
      <c r="R7" s="47"/>
      <c r="S7" s="47"/>
      <c r="T7" s="47"/>
      <c r="U7" s="47"/>
      <c r="V7" s="47"/>
      <c r="W7" s="47"/>
      <c r="X7" s="47"/>
      <c r="Y7" s="47"/>
      <c r="Z7" s="29"/>
      <c r="AA7" s="54" t="s">
        <v>31</v>
      </c>
      <c r="AB7" s="54"/>
      <c r="AC7" s="54"/>
      <c r="AD7" s="54"/>
      <c r="AE7" s="54"/>
      <c r="AF7" s="54"/>
      <c r="AG7" s="54"/>
      <c r="AH7" s="54"/>
      <c r="AI7" s="54"/>
      <c r="AJ7" s="54"/>
    </row>
    <row r="8" spans="1:39" ht="60.75" customHeight="1" x14ac:dyDescent="0.2">
      <c r="A8" s="7" t="s">
        <v>4</v>
      </c>
      <c r="B8" s="7" t="s">
        <v>5</v>
      </c>
      <c r="C8" s="7" t="s">
        <v>6</v>
      </c>
      <c r="D8" s="7" t="s">
        <v>7</v>
      </c>
      <c r="E8" s="7" t="s">
        <v>8</v>
      </c>
      <c r="F8" s="8" t="s">
        <v>9</v>
      </c>
      <c r="G8" s="21" t="s">
        <v>10</v>
      </c>
      <c r="H8" s="21" t="s">
        <v>11</v>
      </c>
      <c r="I8" s="21" t="s">
        <v>12</v>
      </c>
      <c r="J8" s="21" t="s">
        <v>13</v>
      </c>
      <c r="K8" s="21" t="s">
        <v>14</v>
      </c>
      <c r="L8" s="22" t="s">
        <v>15</v>
      </c>
      <c r="M8" s="22" t="s">
        <v>16</v>
      </c>
      <c r="N8" s="23" t="s">
        <v>17</v>
      </c>
      <c r="O8" s="23" t="s">
        <v>18</v>
      </c>
      <c r="P8" s="20" t="s">
        <v>28</v>
      </c>
      <c r="Q8" s="26" t="s">
        <v>10</v>
      </c>
      <c r="R8" s="26" t="s">
        <v>11</v>
      </c>
      <c r="S8" s="26" t="s">
        <v>12</v>
      </c>
      <c r="T8" s="26" t="s">
        <v>13</v>
      </c>
      <c r="U8" s="26" t="s">
        <v>14</v>
      </c>
      <c r="V8" s="27" t="s">
        <v>15</v>
      </c>
      <c r="W8" s="27" t="s">
        <v>16</v>
      </c>
      <c r="X8" s="28" t="s">
        <v>17</v>
      </c>
      <c r="Y8" s="28" t="s">
        <v>18</v>
      </c>
      <c r="Z8" s="20" t="s">
        <v>28</v>
      </c>
      <c r="AA8" s="31" t="s">
        <v>10</v>
      </c>
      <c r="AB8" s="31" t="s">
        <v>11</v>
      </c>
      <c r="AC8" s="31" t="s">
        <v>12</v>
      </c>
      <c r="AD8" s="31" t="s">
        <v>13</v>
      </c>
      <c r="AE8" s="31" t="s">
        <v>14</v>
      </c>
      <c r="AF8" s="32" t="s">
        <v>15</v>
      </c>
      <c r="AG8" s="32" t="s">
        <v>16</v>
      </c>
      <c r="AH8" s="33" t="s">
        <v>17</v>
      </c>
      <c r="AI8" s="33" t="s">
        <v>18</v>
      </c>
      <c r="AJ8" s="20" t="s">
        <v>28</v>
      </c>
      <c r="AK8" s="38" t="s">
        <v>45</v>
      </c>
      <c r="AL8" s="38" t="s">
        <v>46</v>
      </c>
      <c r="AM8" s="38" t="s">
        <v>47</v>
      </c>
    </row>
    <row r="9" spans="1:39" ht="88.5" customHeight="1" x14ac:dyDescent="0.2">
      <c r="A9" s="9">
        <v>1</v>
      </c>
      <c r="B9" s="10" t="s">
        <v>19</v>
      </c>
      <c r="C9" s="10" t="s">
        <v>20</v>
      </c>
      <c r="D9" s="10"/>
      <c r="E9" s="10" t="s">
        <v>21</v>
      </c>
      <c r="F9" s="10">
        <v>1</v>
      </c>
      <c r="G9" s="36" t="s">
        <v>32</v>
      </c>
      <c r="H9" s="37">
        <v>36100</v>
      </c>
      <c r="I9" s="12">
        <v>0.19</v>
      </c>
      <c r="J9" s="35">
        <f>+H9*I9</f>
        <v>6859</v>
      </c>
      <c r="K9" s="35">
        <f>+H9+J9</f>
        <v>42959</v>
      </c>
      <c r="L9" s="35">
        <f>+K9*F9</f>
        <v>42959</v>
      </c>
      <c r="M9" s="36">
        <v>30</v>
      </c>
      <c r="N9" s="36" t="s">
        <v>35</v>
      </c>
      <c r="O9" s="13"/>
      <c r="P9" s="60" t="s">
        <v>48</v>
      </c>
      <c r="Q9" s="11" t="s">
        <v>36</v>
      </c>
      <c r="R9" s="35">
        <v>80900</v>
      </c>
      <c r="S9" s="12">
        <v>0.19</v>
      </c>
      <c r="T9" s="35">
        <f>+R9*S9</f>
        <v>15371</v>
      </c>
      <c r="U9" s="35">
        <f>+R9+T9</f>
        <v>96271</v>
      </c>
      <c r="V9" s="35">
        <f>+U9*F9</f>
        <v>96271</v>
      </c>
      <c r="W9" s="11" t="s">
        <v>39</v>
      </c>
      <c r="X9" s="11" t="s">
        <v>40</v>
      </c>
      <c r="Y9" s="13"/>
      <c r="Z9" s="60" t="s">
        <v>48</v>
      </c>
      <c r="AA9" s="11" t="s">
        <v>41</v>
      </c>
      <c r="AB9" s="35">
        <v>114900</v>
      </c>
      <c r="AC9" s="12">
        <v>0.19</v>
      </c>
      <c r="AD9" s="35">
        <f>+AB9*AC9</f>
        <v>21831</v>
      </c>
      <c r="AE9" s="35">
        <f>+AB9+AD9</f>
        <v>136731</v>
      </c>
      <c r="AF9" s="35">
        <f>+AE9*F9</f>
        <v>136731</v>
      </c>
      <c r="AG9" s="11" t="s">
        <v>44</v>
      </c>
      <c r="AH9" s="11" t="s">
        <v>35</v>
      </c>
      <c r="AI9" s="13"/>
      <c r="AJ9" s="60" t="s">
        <v>48</v>
      </c>
      <c r="AK9" s="55">
        <f>MIN(L12,V12,AF12)</f>
        <v>4258891</v>
      </c>
      <c r="AL9" s="55">
        <v>5243854</v>
      </c>
      <c r="AM9" s="55">
        <f>+AL9-AK9</f>
        <v>984963</v>
      </c>
    </row>
    <row r="10" spans="1:39" ht="141" customHeight="1" x14ac:dyDescent="0.2">
      <c r="A10" s="9">
        <v>2</v>
      </c>
      <c r="B10" s="10" t="s">
        <v>22</v>
      </c>
      <c r="C10" s="10" t="s">
        <v>23</v>
      </c>
      <c r="D10" s="10"/>
      <c r="E10" s="10" t="s">
        <v>21</v>
      </c>
      <c r="F10" s="10">
        <v>4</v>
      </c>
      <c r="G10" s="36" t="s">
        <v>33</v>
      </c>
      <c r="H10" s="37">
        <v>443700</v>
      </c>
      <c r="I10" s="12">
        <v>0.19</v>
      </c>
      <c r="J10" s="35">
        <f t="shared" ref="J10:J11" si="0">+H10*I10</f>
        <v>84303</v>
      </c>
      <c r="K10" s="35">
        <f t="shared" ref="K10:K11" si="1">+H10+J10</f>
        <v>528003</v>
      </c>
      <c r="L10" s="35">
        <f>+K10*F10</f>
        <v>2112012</v>
      </c>
      <c r="M10" s="36">
        <v>30</v>
      </c>
      <c r="N10" s="36" t="s">
        <v>35</v>
      </c>
      <c r="O10" s="13"/>
      <c r="P10" s="60" t="s">
        <v>48</v>
      </c>
      <c r="Q10" s="11" t="s">
        <v>37</v>
      </c>
      <c r="R10" s="35">
        <v>203900</v>
      </c>
      <c r="S10" s="12">
        <v>0.19</v>
      </c>
      <c r="T10" s="35">
        <f t="shared" ref="T10:T11" si="2">+R10*S10</f>
        <v>38741</v>
      </c>
      <c r="U10" s="35">
        <f t="shared" ref="U10:U11" si="3">+R10+T10</f>
        <v>242641</v>
      </c>
      <c r="V10" s="35">
        <f>+U10*F10</f>
        <v>970564</v>
      </c>
      <c r="W10" s="11" t="s">
        <v>39</v>
      </c>
      <c r="X10" s="11" t="s">
        <v>40</v>
      </c>
      <c r="Y10" s="13"/>
      <c r="Z10" s="60" t="s">
        <v>48</v>
      </c>
      <c r="AA10" s="11" t="s">
        <v>42</v>
      </c>
      <c r="AB10" s="35">
        <v>141000</v>
      </c>
      <c r="AC10" s="12">
        <v>0.19</v>
      </c>
      <c r="AD10" s="35">
        <f t="shared" ref="AD10:AD11" si="4">+AB10*AC10</f>
        <v>26790</v>
      </c>
      <c r="AE10" s="35">
        <f t="shared" ref="AE10:AE11" si="5">+AB10+AD10</f>
        <v>167790</v>
      </c>
      <c r="AF10" s="35">
        <f>+AE10*F10</f>
        <v>671160</v>
      </c>
      <c r="AG10" s="11" t="s">
        <v>44</v>
      </c>
      <c r="AH10" s="11" t="s">
        <v>35</v>
      </c>
      <c r="AI10" s="13"/>
      <c r="AJ10" s="60" t="s">
        <v>48</v>
      </c>
      <c r="AK10" s="56"/>
      <c r="AL10" s="56"/>
      <c r="AM10" s="56"/>
    </row>
    <row r="11" spans="1:39" ht="225.75" customHeight="1" x14ac:dyDescent="0.2">
      <c r="A11" s="9">
        <v>3</v>
      </c>
      <c r="B11" s="10" t="s">
        <v>24</v>
      </c>
      <c r="C11" s="10" t="s">
        <v>25</v>
      </c>
      <c r="D11" s="10"/>
      <c r="E11" s="10" t="s">
        <v>21</v>
      </c>
      <c r="F11" s="10">
        <v>1</v>
      </c>
      <c r="G11" s="36" t="s">
        <v>34</v>
      </c>
      <c r="H11" s="37">
        <v>2829400</v>
      </c>
      <c r="I11" s="12">
        <v>0.19</v>
      </c>
      <c r="J11" s="35">
        <f t="shared" si="0"/>
        <v>537586</v>
      </c>
      <c r="K11" s="35">
        <f t="shared" si="1"/>
        <v>3366986</v>
      </c>
      <c r="L11" s="35">
        <f>+K11*F11</f>
        <v>3366986</v>
      </c>
      <c r="M11" s="36">
        <v>45</v>
      </c>
      <c r="N11" s="36" t="s">
        <v>35</v>
      </c>
      <c r="O11" s="13"/>
      <c r="P11" s="60" t="s">
        <v>48</v>
      </c>
      <c r="Q11" s="11" t="s">
        <v>38</v>
      </c>
      <c r="R11" s="35">
        <v>2720400</v>
      </c>
      <c r="S11" s="12">
        <v>0.19</v>
      </c>
      <c r="T11" s="35">
        <f t="shared" si="2"/>
        <v>516876</v>
      </c>
      <c r="U11" s="35">
        <f t="shared" si="3"/>
        <v>3237276</v>
      </c>
      <c r="V11" s="35">
        <f>+U11*F11</f>
        <v>3237276</v>
      </c>
      <c r="W11" s="11" t="s">
        <v>39</v>
      </c>
      <c r="X11" s="11" t="s">
        <v>40</v>
      </c>
      <c r="Y11" s="13"/>
      <c r="Z11" s="60" t="s">
        <v>48</v>
      </c>
      <c r="AA11" s="11" t="s">
        <v>43</v>
      </c>
      <c r="AB11" s="35">
        <v>2900000</v>
      </c>
      <c r="AC11" s="12">
        <v>0.19</v>
      </c>
      <c r="AD11" s="35">
        <f t="shared" si="4"/>
        <v>551000</v>
      </c>
      <c r="AE11" s="35">
        <f t="shared" si="5"/>
        <v>3451000</v>
      </c>
      <c r="AF11" s="35">
        <f>+AE11*F11</f>
        <v>3451000</v>
      </c>
      <c r="AG11" s="11" t="s">
        <v>44</v>
      </c>
      <c r="AH11" s="11" t="s">
        <v>35</v>
      </c>
      <c r="AI11" s="13"/>
      <c r="AJ11" s="60" t="s">
        <v>48</v>
      </c>
      <c r="AK11" s="57"/>
      <c r="AL11" s="57"/>
      <c r="AM11" s="57"/>
    </row>
    <row r="12" spans="1:39" s="14" customFormat="1" ht="35.25" customHeight="1" x14ac:dyDescent="0.25">
      <c r="A12" s="19"/>
      <c r="B12" s="19"/>
      <c r="C12" s="19"/>
      <c r="D12" s="19"/>
      <c r="E12" s="19"/>
      <c r="F12" s="19"/>
      <c r="G12" s="44" t="s">
        <v>26</v>
      </c>
      <c r="H12" s="45"/>
      <c r="I12" s="45"/>
      <c r="J12" s="45"/>
      <c r="K12" s="46"/>
      <c r="L12" s="25">
        <f>SUM(L9:L11)</f>
        <v>5521957</v>
      </c>
      <c r="Q12" s="48" t="s">
        <v>26</v>
      </c>
      <c r="R12" s="49"/>
      <c r="S12" s="49"/>
      <c r="T12" s="49"/>
      <c r="U12" s="50"/>
      <c r="V12" s="30">
        <f>SUM(V9:V11)</f>
        <v>4304111</v>
      </c>
      <c r="AA12" s="51" t="s">
        <v>26</v>
      </c>
      <c r="AB12" s="52"/>
      <c r="AC12" s="52"/>
      <c r="AD12" s="52"/>
      <c r="AE12" s="53"/>
      <c r="AF12" s="34">
        <f>SUM(AF9:AF11)</f>
        <v>4258891</v>
      </c>
      <c r="AK12" s="58" t="str">
        <f>IF(AK9=L12,$G$7,IF(AK9=V12,$Q$7,IF(AK9=AF12,AA7,0)))</f>
        <v xml:space="preserve">IMPOINTER SAS </v>
      </c>
      <c r="AL12" s="58"/>
    </row>
    <row r="13" spans="1:39" s="14" customFormat="1" ht="14.25" customHeight="1" x14ac:dyDescent="0.25">
      <c r="A13" s="15"/>
      <c r="B13" s="15"/>
      <c r="C13" s="15"/>
      <c r="D13" s="15"/>
      <c r="E13" s="15"/>
      <c r="F13" s="15"/>
    </row>
    <row r="14" spans="1:39" x14ac:dyDescent="0.2">
      <c r="A14" s="59"/>
      <c r="B14" s="59"/>
      <c r="C14" s="59"/>
      <c r="D14" s="59"/>
      <c r="E14" s="59"/>
      <c r="F14" s="59"/>
    </row>
    <row r="22" spans="1:6" s="17" customFormat="1" x14ac:dyDescent="0.2">
      <c r="A22" s="16">
        <v>0</v>
      </c>
      <c r="C22" s="18"/>
      <c r="D22" s="18"/>
      <c r="E22" s="1"/>
      <c r="F22" s="1"/>
    </row>
    <row r="23" spans="1:6" s="17" customFormat="1" x14ac:dyDescent="0.2">
      <c r="A23" s="16">
        <v>0.05</v>
      </c>
      <c r="C23" s="18"/>
      <c r="D23" s="18"/>
      <c r="E23" s="1"/>
      <c r="F23" s="1"/>
    </row>
    <row r="24" spans="1:6" s="17" customFormat="1" x14ac:dyDescent="0.2">
      <c r="A24" s="16">
        <v>0.1</v>
      </c>
      <c r="C24" s="18"/>
      <c r="D24" s="18"/>
      <c r="E24" s="1"/>
      <c r="F24" s="1"/>
    </row>
    <row r="25" spans="1:6" s="17" customFormat="1" x14ac:dyDescent="0.2">
      <c r="A25" s="16">
        <v>0.19</v>
      </c>
      <c r="C25" s="18"/>
      <c r="D25" s="18"/>
      <c r="E25" s="1"/>
      <c r="F25" s="1"/>
    </row>
  </sheetData>
  <mergeCells count="16">
    <mergeCell ref="AM9:AM11"/>
    <mergeCell ref="AK9:AK11"/>
    <mergeCell ref="AL9:AL11"/>
    <mergeCell ref="AK12:AL12"/>
    <mergeCell ref="A14:F14"/>
    <mergeCell ref="G7:O7"/>
    <mergeCell ref="G12:K12"/>
    <mergeCell ref="Q7:Y7"/>
    <mergeCell ref="Q12:U12"/>
    <mergeCell ref="AA12:AE12"/>
    <mergeCell ref="AA7:AJ7"/>
    <mergeCell ref="A1:F1"/>
    <mergeCell ref="A2:F2"/>
    <mergeCell ref="A3:F3"/>
    <mergeCell ref="A4:F4"/>
    <mergeCell ref="A5:B5"/>
  </mergeCells>
  <pageMargins left="0.25" right="0.25" top="0.75" bottom="0.75" header="0.3" footer="0.3"/>
  <pageSetup scale="21" orientation="landscape" r:id="rId1"/>
  <ignoredErrors>
    <ignoredError sqref="J9:L11 T9:V11 AD9:AF11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3 ITEM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Xiomara  Bedoya Giraldo</dc:creator>
  <cp:lastModifiedBy>Xiomara  Bedoya Giraldo</cp:lastModifiedBy>
  <cp:lastPrinted>2026-06-01T15:59:48Z</cp:lastPrinted>
  <dcterms:created xsi:type="dcterms:W3CDTF">2026-05-13T15:07:41Z</dcterms:created>
  <dcterms:modified xsi:type="dcterms:W3CDTF">2026-06-04T21:11:43Z</dcterms:modified>
</cp:coreProperties>
</file>