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5\CONVOCATORIA PUBLICA\COMPUTO C.PUBLICA BS 03 DE 2025\EVALUACIONES\OBSERVACIONES\"/>
    </mc:Choice>
  </mc:AlternateContent>
  <xr:revisionPtr revIDLastSave="0" documentId="13_ncr:1_{272C59A0-1AE9-40A3-B9C2-54F10CDC7864}" xr6:coauthVersionLast="47" xr6:coauthVersionMax="47" xr10:uidLastSave="{00000000-0000-0000-0000-000000000000}"/>
  <bookViews>
    <workbookView xWindow="870" yWindow="585" windowWidth="25965" windowHeight="13725" xr2:uid="{00000000-000D-0000-FFFF-FFFF00000000}"/>
  </bookViews>
  <sheets>
    <sheet name="ANEXO 1" sheetId="1" r:id="rId1"/>
  </sheets>
  <definedNames>
    <definedName name="_xlnm._FilterDatabase" localSheetId="0" hidden="1">'ANEXO 1'!$A$8:$CE$48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8" i="1" l="1"/>
  <c r="AL28" i="1" s="1"/>
  <c r="AM28" i="1" s="1"/>
  <c r="BU10" i="1"/>
  <c r="BV10" i="1" s="1"/>
  <c r="BW10" i="1" s="1"/>
  <c r="BU11" i="1"/>
  <c r="BV11" i="1" s="1"/>
  <c r="BW11" i="1" s="1"/>
  <c r="BU12" i="1"/>
  <c r="BV12" i="1" s="1"/>
  <c r="BU13" i="1"/>
  <c r="BV13" i="1" s="1"/>
  <c r="BW13" i="1" s="1"/>
  <c r="BU18" i="1"/>
  <c r="BV18" i="1" s="1"/>
  <c r="BW18" i="1" s="1"/>
  <c r="BU19" i="1"/>
  <c r="BV19" i="1" s="1"/>
  <c r="BW19" i="1" s="1"/>
  <c r="BU20" i="1"/>
  <c r="BV20" i="1" s="1"/>
  <c r="BW20" i="1" s="1"/>
  <c r="BU21" i="1"/>
  <c r="BV21" i="1" s="1"/>
  <c r="BW21" i="1" s="1"/>
  <c r="BU26" i="1"/>
  <c r="BV26" i="1" s="1"/>
  <c r="BW26" i="1" s="1"/>
  <c r="BU27" i="1"/>
  <c r="BV27" i="1" s="1"/>
  <c r="BW27" i="1" s="1"/>
  <c r="BU28" i="1"/>
  <c r="BV28" i="1" s="1"/>
  <c r="BW28" i="1" s="1"/>
  <c r="BU32" i="1"/>
  <c r="BV32" i="1" s="1"/>
  <c r="BW32" i="1" s="1"/>
  <c r="BU41" i="1"/>
  <c r="BV41" i="1" s="1"/>
  <c r="BW41" i="1" s="1"/>
  <c r="BU42" i="1"/>
  <c r="BV42" i="1" s="1"/>
  <c r="BW42" i="1" s="1"/>
  <c r="BU43" i="1"/>
  <c r="BV43" i="1" s="1"/>
  <c r="BW43" i="1" s="1"/>
  <c r="BU44" i="1"/>
  <c r="BV44" i="1" s="1"/>
  <c r="BW44" i="1" s="1"/>
  <c r="BL16" i="1"/>
  <c r="BM16" i="1" s="1"/>
  <c r="BN16" i="1" s="1"/>
  <c r="BC15" i="1"/>
  <c r="BD15" i="1" s="1"/>
  <c r="BE15" i="1" s="1"/>
  <c r="BC16" i="1"/>
  <c r="BD16" i="1" s="1"/>
  <c r="BE16" i="1" s="1"/>
  <c r="BC17" i="1"/>
  <c r="BD17" i="1" s="1"/>
  <c r="BE17" i="1" s="1"/>
  <c r="BC19" i="1"/>
  <c r="BD19" i="1" s="1"/>
  <c r="BE19" i="1" s="1"/>
  <c r="BC35" i="1"/>
  <c r="BD35" i="1" s="1"/>
  <c r="BE35" i="1" s="1"/>
  <c r="BC36" i="1"/>
  <c r="BD36" i="1" s="1"/>
  <c r="BE36" i="1" s="1"/>
  <c r="BC37" i="1"/>
  <c r="BD37" i="1" s="1"/>
  <c r="BE37" i="1" s="1"/>
  <c r="BC38" i="1"/>
  <c r="BD38" i="1" s="1"/>
  <c r="BE38" i="1" s="1"/>
  <c r="BC43" i="1"/>
  <c r="BD43" i="1" s="1"/>
  <c r="BE43" i="1" s="1"/>
  <c r="BC44" i="1"/>
  <c r="BD44" i="1" s="1"/>
  <c r="BE44" i="1" s="1"/>
  <c r="AT10" i="1"/>
  <c r="AU10" i="1" s="1"/>
  <c r="AV10" i="1" s="1"/>
  <c r="AT11" i="1"/>
  <c r="AU11" i="1" s="1"/>
  <c r="AV11" i="1" s="1"/>
  <c r="AT13" i="1"/>
  <c r="AU13" i="1" s="1"/>
  <c r="AV13" i="1" s="1"/>
  <c r="AT14" i="1"/>
  <c r="AU14" i="1" s="1"/>
  <c r="AV14" i="1" s="1"/>
  <c r="AT18" i="1"/>
  <c r="AU18" i="1" s="1"/>
  <c r="AV18" i="1" s="1"/>
  <c r="AT20" i="1"/>
  <c r="AU20" i="1" s="1"/>
  <c r="AV20" i="1" s="1"/>
  <c r="AT21" i="1"/>
  <c r="AU21" i="1" s="1"/>
  <c r="AV21" i="1" s="1"/>
  <c r="AT22" i="1"/>
  <c r="AU22" i="1" s="1"/>
  <c r="AV22" i="1" s="1"/>
  <c r="AT24" i="1"/>
  <c r="AU24" i="1" s="1"/>
  <c r="AV24" i="1" s="1"/>
  <c r="AT26" i="1"/>
  <c r="AU26" i="1" s="1"/>
  <c r="AV26" i="1" s="1"/>
  <c r="AT27" i="1"/>
  <c r="AU27" i="1" s="1"/>
  <c r="AV27" i="1" s="1"/>
  <c r="AT28" i="1"/>
  <c r="AU28" i="1" s="1"/>
  <c r="AV28" i="1" s="1"/>
  <c r="AT30" i="1"/>
  <c r="AU30" i="1" s="1"/>
  <c r="AV30" i="1" s="1"/>
  <c r="AT32" i="1"/>
  <c r="AU32" i="1" s="1"/>
  <c r="AV32" i="1" s="1"/>
  <c r="AT33" i="1"/>
  <c r="AU33" i="1" s="1"/>
  <c r="AT39" i="1"/>
  <c r="AU39" i="1" s="1"/>
  <c r="AV39" i="1" s="1"/>
  <c r="AT41" i="1"/>
  <c r="AU41" i="1" s="1"/>
  <c r="AV41" i="1" s="1"/>
  <c r="AT42" i="1"/>
  <c r="AU42" i="1" s="1"/>
  <c r="AV42" i="1" s="1"/>
  <c r="AK15" i="1"/>
  <c r="AL15" i="1" s="1"/>
  <c r="AM15" i="1" s="1"/>
  <c r="AK17" i="1"/>
  <c r="AL17" i="1" s="1"/>
  <c r="AM17" i="1" s="1"/>
  <c r="AK19" i="1"/>
  <c r="AL19" i="1" s="1"/>
  <c r="AM19" i="1" s="1"/>
  <c r="AK21" i="1"/>
  <c r="AL21" i="1" s="1"/>
  <c r="AM21" i="1" s="1"/>
  <c r="AK26" i="1"/>
  <c r="AL26" i="1" s="1"/>
  <c r="AM26" i="1" s="1"/>
  <c r="AK27" i="1"/>
  <c r="AL27" i="1" s="1"/>
  <c r="AM27" i="1" s="1"/>
  <c r="AK38" i="1"/>
  <c r="AL38" i="1" s="1"/>
  <c r="AM38" i="1" s="1"/>
  <c r="AK39" i="1"/>
  <c r="AL39" i="1" s="1"/>
  <c r="AM39" i="1" s="1"/>
  <c r="AB10" i="1"/>
  <c r="AC10" i="1" s="1"/>
  <c r="AB11" i="1"/>
  <c r="AC11" i="1" s="1"/>
  <c r="AD11" i="1" s="1"/>
  <c r="AB13" i="1"/>
  <c r="AC13" i="1" s="1"/>
  <c r="AD13" i="1" s="1"/>
  <c r="AB15" i="1"/>
  <c r="AC15" i="1" s="1"/>
  <c r="AD15" i="1" s="1"/>
  <c r="AB16" i="1"/>
  <c r="AC16" i="1" s="1"/>
  <c r="AD16" i="1" s="1"/>
  <c r="AB17" i="1"/>
  <c r="AC17" i="1" s="1"/>
  <c r="AD17" i="1" s="1"/>
  <c r="AB18" i="1"/>
  <c r="AC18" i="1" s="1"/>
  <c r="AD18" i="1" s="1"/>
  <c r="AB19" i="1"/>
  <c r="AC19" i="1" s="1"/>
  <c r="AD19" i="1" s="1"/>
  <c r="AB20" i="1"/>
  <c r="AC20" i="1" s="1"/>
  <c r="AD20" i="1" s="1"/>
  <c r="AB21" i="1"/>
  <c r="AC21" i="1" s="1"/>
  <c r="AD21" i="1" s="1"/>
  <c r="AB22" i="1"/>
  <c r="AC22" i="1" s="1"/>
  <c r="AD22" i="1" s="1"/>
  <c r="AB23" i="1"/>
  <c r="AC23" i="1" s="1"/>
  <c r="AD23" i="1" s="1"/>
  <c r="AB24" i="1"/>
  <c r="AC24" i="1" s="1"/>
  <c r="AD24" i="1" s="1"/>
  <c r="AB25" i="1"/>
  <c r="AC25" i="1" s="1"/>
  <c r="AB26" i="1"/>
  <c r="AC26" i="1" s="1"/>
  <c r="AD26" i="1" s="1"/>
  <c r="AB27" i="1"/>
  <c r="AC27" i="1" s="1"/>
  <c r="AD27" i="1" s="1"/>
  <c r="AB28" i="1"/>
  <c r="AC28" i="1" s="1"/>
  <c r="AB29" i="1"/>
  <c r="AC29" i="1" s="1"/>
  <c r="AD29" i="1" s="1"/>
  <c r="AB32" i="1"/>
  <c r="AC32" i="1" s="1"/>
  <c r="AD32" i="1" s="1"/>
  <c r="AB34" i="1"/>
  <c r="AC34" i="1" s="1"/>
  <c r="AB36" i="1"/>
  <c r="AC36" i="1" s="1"/>
  <c r="AD36" i="1" s="1"/>
  <c r="AB37" i="1"/>
  <c r="AC37" i="1" s="1"/>
  <c r="AB38" i="1"/>
  <c r="AC38" i="1" s="1"/>
  <c r="AD38" i="1" s="1"/>
  <c r="AB39" i="1"/>
  <c r="AC39" i="1" s="1"/>
  <c r="AD39" i="1" s="1"/>
  <c r="AB40" i="1"/>
  <c r="AC40" i="1" s="1"/>
  <c r="AD40" i="1" s="1"/>
  <c r="AB41" i="1"/>
  <c r="AC41" i="1" s="1"/>
  <c r="AD41" i="1" s="1"/>
  <c r="AB42" i="1"/>
  <c r="AC42" i="1" s="1"/>
  <c r="S11" i="1"/>
  <c r="T11" i="1" s="1"/>
  <c r="S13" i="1"/>
  <c r="T13" i="1" s="1"/>
  <c r="S15" i="1"/>
  <c r="T15" i="1" s="1"/>
  <c r="S16" i="1"/>
  <c r="T16" i="1" s="1"/>
  <c r="S17" i="1"/>
  <c r="T17" i="1" s="1"/>
  <c r="S18" i="1"/>
  <c r="T18" i="1" s="1"/>
  <c r="U18" i="1" s="1"/>
  <c r="S20" i="1"/>
  <c r="T20" i="1" s="1"/>
  <c r="S21" i="1"/>
  <c r="T21" i="1" s="1"/>
  <c r="S23" i="1"/>
  <c r="T23" i="1" s="1"/>
  <c r="S24" i="1"/>
  <c r="T24" i="1" s="1"/>
  <c r="S26" i="1"/>
  <c r="T26" i="1" s="1"/>
  <c r="S27" i="1"/>
  <c r="T27" i="1" s="1"/>
  <c r="S30" i="1"/>
  <c r="T30" i="1" s="1"/>
  <c r="S32" i="1"/>
  <c r="T32" i="1" s="1"/>
  <c r="S35" i="1"/>
  <c r="T35" i="1" s="1"/>
  <c r="S36" i="1"/>
  <c r="T36" i="1" s="1"/>
  <c r="S39" i="1"/>
  <c r="T39" i="1" s="1"/>
  <c r="S41" i="1"/>
  <c r="T41" i="1" s="1"/>
  <c r="U41" i="1" s="1"/>
  <c r="S43" i="1"/>
  <c r="T43" i="1" s="1"/>
  <c r="S44" i="1"/>
  <c r="T44" i="1" s="1"/>
  <c r="U44" i="1" s="1"/>
  <c r="AB9" i="1"/>
  <c r="AC9" i="1" s="1"/>
  <c r="AT9" i="1"/>
  <c r="AU9" i="1" s="1"/>
  <c r="AV9" i="1" s="1"/>
  <c r="AD9" i="1" l="1"/>
  <c r="CA9" i="1"/>
  <c r="U13" i="1"/>
  <c r="CA13" i="1"/>
  <c r="U43" i="1"/>
  <c r="CA43" i="1"/>
  <c r="U11" i="1"/>
  <c r="CA11" i="1"/>
  <c r="AD37" i="1"/>
  <c r="CA37" i="1"/>
  <c r="U32" i="1"/>
  <c r="CA32" i="1"/>
  <c r="U27" i="1"/>
  <c r="CA27" i="1"/>
  <c r="U17" i="1"/>
  <c r="CA17" i="1"/>
  <c r="U16" i="1"/>
  <c r="CA16" i="1"/>
  <c r="U15" i="1"/>
  <c r="CA15" i="1"/>
  <c r="CA38" i="1"/>
  <c r="AV33" i="1"/>
  <c r="AV45" i="1" s="1"/>
  <c r="CA33" i="1"/>
  <c r="AD42" i="1"/>
  <c r="CA42" i="1"/>
  <c r="CA40" i="1"/>
  <c r="CA14" i="1"/>
  <c r="AD10" i="1"/>
  <c r="CA10" i="1"/>
  <c r="AD34" i="1"/>
  <c r="CA34" i="1"/>
  <c r="U26" i="1"/>
  <c r="CA26" i="1"/>
  <c r="U23" i="1"/>
  <c r="AD28" i="1"/>
  <c r="CA28" i="1"/>
  <c r="U21" i="1"/>
  <c r="CA21" i="1"/>
  <c r="U20" i="1"/>
  <c r="CA20" i="1"/>
  <c r="AD25" i="1"/>
  <c r="U39" i="1"/>
  <c r="CA39" i="1"/>
  <c r="U36" i="1"/>
  <c r="CA36" i="1"/>
  <c r="U35" i="1"/>
  <c r="CA35" i="1"/>
  <c r="U30" i="1"/>
  <c r="CA30" i="1"/>
  <c r="U24" i="1"/>
  <c r="CA24" i="1"/>
  <c r="CA19" i="1"/>
  <c r="BW12" i="1"/>
  <c r="BW45" i="1" s="1"/>
  <c r="CA12" i="1"/>
  <c r="AM45" i="1"/>
  <c r="BN45" i="1"/>
  <c r="BE45" i="1"/>
  <c r="J44" i="1"/>
  <c r="K44" i="1" s="1"/>
  <c r="J41" i="1"/>
  <c r="K41" i="1" s="1"/>
  <c r="U45" i="1" l="1"/>
  <c r="AD45" i="1"/>
  <c r="CC33" i="1"/>
  <c r="CB33" i="1"/>
  <c r="CE33" i="1" s="1"/>
  <c r="CB20" i="1"/>
  <c r="CE20" i="1" s="1"/>
  <c r="CC20" i="1"/>
  <c r="CB12" i="1"/>
  <c r="CE12" i="1" s="1"/>
  <c r="CC12" i="1"/>
  <c r="CB10" i="1"/>
  <c r="CE10" i="1" s="1"/>
  <c r="CC10" i="1"/>
  <c r="CB39" i="1"/>
  <c r="CE39" i="1" s="1"/>
  <c r="CC39" i="1"/>
  <c r="L44" i="1"/>
  <c r="CA44" i="1"/>
  <c r="CB21" i="1"/>
  <c r="CC21" i="1"/>
  <c r="CC28" i="1"/>
  <c r="CB28" i="1"/>
  <c r="CE28" i="1" s="1"/>
  <c r="CB17" i="1"/>
  <c r="CE17" i="1" s="1"/>
  <c r="CC17" i="1"/>
  <c r="CB27" i="1"/>
  <c r="CE27" i="1" s="1"/>
  <c r="CC27" i="1"/>
  <c r="CC32" i="1"/>
  <c r="CB32" i="1"/>
  <c r="CE32" i="1" s="1"/>
  <c r="CC19" i="1"/>
  <c r="CB19" i="1"/>
  <c r="CE19" i="1" s="1"/>
  <c r="CB11" i="1"/>
  <c r="CE11" i="1" s="1"/>
  <c r="CC11" i="1"/>
  <c r="CB13" i="1"/>
  <c r="CE13" i="1" s="1"/>
  <c r="CC13" i="1"/>
  <c r="CB38" i="1"/>
  <c r="CE38" i="1" s="1"/>
  <c r="CC38" i="1"/>
  <c r="CB16" i="1"/>
  <c r="CC16" i="1"/>
  <c r="CC26" i="1"/>
  <c r="CB26" i="1"/>
  <c r="CC37" i="1"/>
  <c r="CB37" i="1"/>
  <c r="CE37" i="1" s="1"/>
  <c r="CB14" i="1"/>
  <c r="CE14" i="1" s="1"/>
  <c r="CC14" i="1"/>
  <c r="CB35" i="1"/>
  <c r="CC35" i="1"/>
  <c r="CB36" i="1"/>
  <c r="CE36" i="1" s="1"/>
  <c r="CC36" i="1"/>
  <c r="CB9" i="1"/>
  <c r="CC9" i="1"/>
  <c r="L41" i="1"/>
  <c r="CA41" i="1"/>
  <c r="CB15" i="1"/>
  <c r="CE15" i="1" s="1"/>
  <c r="CC15" i="1"/>
  <c r="CB34" i="1"/>
  <c r="CE34" i="1" s="1"/>
  <c r="CC34" i="1"/>
  <c r="CC24" i="1"/>
  <c r="CB24" i="1"/>
  <c r="CE24" i="1" s="1"/>
  <c r="CC30" i="1"/>
  <c r="CB30" i="1"/>
  <c r="CE30" i="1" s="1"/>
  <c r="CB43" i="1"/>
  <c r="CE43" i="1" s="1"/>
  <c r="CC43" i="1"/>
  <c r="CB40" i="1"/>
  <c r="CE40" i="1" s="1"/>
  <c r="CC40" i="1"/>
  <c r="CB42" i="1"/>
  <c r="CE42" i="1" s="1"/>
  <c r="CC42" i="1"/>
  <c r="J18" i="1"/>
  <c r="K18" i="1" s="1"/>
  <c r="J22" i="1"/>
  <c r="K22" i="1" s="1"/>
  <c r="CE9" i="1" l="1"/>
  <c r="CE16" i="1"/>
  <c r="CE35" i="1"/>
  <c r="CE26" i="1"/>
  <c r="CE21" i="1"/>
  <c r="L18" i="1"/>
  <c r="CA18" i="1"/>
  <c r="CA29" i="1"/>
  <c r="L22" i="1"/>
  <c r="CA22" i="1"/>
  <c r="CB44" i="1"/>
  <c r="CE44" i="1" s="1"/>
  <c r="CC44" i="1"/>
  <c r="CB41" i="1"/>
  <c r="CE41" i="1" s="1"/>
  <c r="CC41" i="1"/>
  <c r="L45" i="1" l="1"/>
  <c r="CC22" i="1"/>
  <c r="CB22" i="1"/>
  <c r="CB18" i="1"/>
  <c r="CC18" i="1"/>
  <c r="CB29" i="1"/>
  <c r="CE29" i="1" s="1"/>
  <c r="CC29" i="1"/>
  <c r="CB45" i="1" l="1"/>
  <c r="CE18" i="1"/>
  <c r="CE22" i="1"/>
</calcChain>
</file>

<file path=xl/sharedStrings.xml><?xml version="1.0" encoding="utf-8"?>
<sst xmlns="http://schemas.openxmlformats.org/spreadsheetml/2006/main" count="837" uniqueCount="268">
  <si>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</si>
  <si>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</si>
  <si>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</si>
  <si>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</si>
  <si>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</si>
  <si>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</si>
  <si>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</si>
  <si>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</si>
  <si>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</si>
  <si>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</si>
  <si>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</si>
  <si>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</si>
  <si>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</si>
  <si>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</si>
  <si>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</si>
  <si>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ÍTEM</t>
  </si>
  <si>
    <t>COMPRA DE EQUIPOS, PERIFÉRICOS, ACCESORIOS DE CÓMPUTO Y LICENCIAS DE OFFICE</t>
  </si>
  <si>
    <t>Unidad</t>
  </si>
  <si>
    <t>Adaptador Electrico Ekahau</t>
  </si>
  <si>
    <t>Sidekick I Power Supply Ekahau Sidekick I Power supply, 24V, 65W Cable</t>
  </si>
  <si>
    <t>Ekahau</t>
  </si>
  <si>
    <t>Adaptador Multipuerto 6 En 1</t>
  </si>
  <si>
    <t>Adaptador Multipuerto 6 en 1 USB-C a Ethernet|2 USB|HDMI|USB-C|Lector de Tarjetas</t>
  </si>
  <si>
    <t>Adaptador Multipuerto</t>
  </si>
  <si>
    <t>Cable HDMI</t>
  </si>
  <si>
    <t>CAB-HXU-0174 CABLE HDMI 4K 2160P V2.0 1.8M NEGRO 19+1 28AWG OD 7.3MMCON FILTROS XUEÂ® Garantia 1 Año</t>
  </si>
  <si>
    <t>XUE</t>
  </si>
  <si>
    <t>Carcasa Protector Para Macbook Pro</t>
  </si>
  <si>
    <t>Carcasa Protector Para Macbook Pro 14"</t>
  </si>
  <si>
    <t>Carcasa Protector</t>
  </si>
  <si>
    <t>Combo Teclado Mouse Hp</t>
  </si>
  <si>
    <t>COMBO TECLADO MOUSE HP240J7AANo ABMCombo Teclado y Mouse Alambrico HP 150 (Negro)</t>
  </si>
  <si>
    <t>HP</t>
  </si>
  <si>
    <t>Disco de Estado Solido (SSD)</t>
  </si>
  <si>
    <t>Disco duro SSD  Pcle M.2 500 Gb</t>
  </si>
  <si>
    <t>Seagate, Samsung, HP, Hitachi</t>
  </si>
  <si>
    <t>UNIDAD</t>
  </si>
  <si>
    <t>Equipo de cómputo Formato: 
Tiny, Micro, Mini</t>
  </si>
  <si>
    <t>Dell
HP
Lenovo</t>
  </si>
  <si>
    <t>Equipo SFF Intel Core Ultra 9</t>
  </si>
  <si>
    <t>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t>
  </si>
  <si>
    <t>Equipo Tipo 1 Escritorio formato SFF</t>
  </si>
  <si>
    <t>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</si>
  <si>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Escaner</t>
  </si>
  <si>
    <t>Escaner Epson DS-6500 de cama plana con alimentador de
documentos automatico conexion USB compatible Mac y
Windows. Resolucion optica 600 x 600 dpi. Cama plana tamaño
A4. Escaneo Duplex. Conexion USB alta velocidad, Software,
drivers y cables de
conexion incluidos.</t>
  </si>
  <si>
    <t>Epson</t>
  </si>
  <si>
    <t>Estacion De Trabajo</t>
  </si>
  <si>
    <t>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</si>
  <si>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Funda P/Portatil 14" Con Asas Color Negro</t>
  </si>
  <si>
    <t>Funda P/Portatil 14" con Asas color Negro (Bolsillo frontal con cremallera, Compartimento acolchado para computadora portatil con cierre seguro de cremallera, Se adapta a portatiles de hasta 14")</t>
  </si>
  <si>
    <t>Funda Portatil 14"</t>
  </si>
  <si>
    <t>iMac 24" M4</t>
  </si>
  <si>
    <t>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Color: PlataGarantia: 3 anos</t>
  </si>
  <si>
    <t>Apple</t>
  </si>
  <si>
    <t>Impresora EPSON Formato A3 EcoTank L15150</t>
  </si>
  <si>
    <t>Tamaño máximo de copiado A3 (11" x 17")
Tamaño de impresión hasta 13" x 19"
Resolución máxima de impresión 4800 x 2400 dpi
Escárer de cama plana / alimentador automático de doble cara
Resolución máxima de escaneo 1200 x 2400 dpi
Tintas de impresión 4 colores CMYK
Conectividad USB 3.0 y ethernet 10/100/1000 GbE
2 bandejas estándar de papel
Ciclo de impresion mensual recomendado 1300 páginas máximo 20000 páginas
Tipos de papel:papel normal hasta cartulinas de 255 g/m2
Compatible con Windows/Mac
Incluye cable USB
Garantía 1 año</t>
  </si>
  <si>
    <t>Impresora HL-L6415DW de Brother</t>
  </si>
  <si>
    <t>Tipo de Suministro: Tóner; Colores de Impresión: Monocromático; Tamaño del Papel:Carta-Oficio;  Resolución De Impresión: 1200 x 1200 dpi;  Velocidad De Impresión De Blanco Negro: 52 ppm; Opciones De Conectividad: USB, Wifi; Puertos USB 1 USB (2.0); Referencia Del Insumo Que Requiere: TN920XL, TN920XXL, TN920UXXL Rendimiento del toner: 25.000 pag; Ciclo de trabajo mensual máximo  Hasta 160,000 hojas. Incluye cable USB</t>
  </si>
  <si>
    <t>Brother</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</si>
  <si>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</si>
  <si>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</si>
  <si>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</si>
  <si>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iPad 11"</t>
  </si>
  <si>
    <t>11 pulgadas, Procesador chip A16, Almacenamiento 256 GB , Incluye Apple Pencil , Incluye Case con teclado</t>
  </si>
  <si>
    <t>Ipad Apple</t>
  </si>
  <si>
    <t>iPad APPLEMVXU3CL/A6228807iPad Pro M4 13-inch iPad Pro WiFi + Cellular 512GB with Standard glass -Space Black</t>
  </si>
  <si>
    <t>APPLE</t>
  </si>
  <si>
    <t>Lapiz Apple Pencil</t>
  </si>
  <si>
    <t>MX2D3AM/A6228569 Apple Pencil Pro M4 - iPad Air M2-M3 - iPad Mini A17 Pro</t>
  </si>
  <si>
    <t>Microsoft</t>
  </si>
  <si>
    <t>Macbook Pro 14" M5</t>
  </si>
  <si>
    <t>Chip: M5 de Apple con Trazado de rayos acelerado por hardware CPU: de 10 nucleos GPU: de 10 nucleos Neural Engine: de 16 nucleosMemoria: Unificada de 24 GBAlmacenamiento: SSD de 1 TBPuertos: Tres puertos Thunderbolt 4, puerto HDMI, ranura para tarjeta SDXC y puerto MagSafe 3Mouse: Trackpad Force Touch Teclado: Magic Keyboard retroiluminado con Touch ID - Espanol (Latinoamerica) Adaptador de corriente: USB-C de 70 W Color: PlataGarantia: 3 anos.</t>
  </si>
  <si>
    <t>Tarjeta de Memoria Sandisk Memoria SD Extreme Pro SDXC UHS-I De 128  Gb velocidad de 200mb/s</t>
  </si>
  <si>
    <t>Sandisk</t>
  </si>
  <si>
    <t>Memoria RAM</t>
  </si>
  <si>
    <t>MEMORIA RAM DDR4 SDRAM DIMM 2666 Mhz</t>
  </si>
  <si>
    <t>Kingston, Samsung, HL-Data, Hynix, HP</t>
  </si>
  <si>
    <t>Microsoft Office Pro Plus 2024 Ltsc Educativo</t>
  </si>
  <si>
    <t>Microsoft Office Pro Plus 2024 LTSC educativo</t>
  </si>
  <si>
    <t>MODULO DE RED</t>
  </si>
  <si>
    <t>OPCIONAL MODULO DE RED compatible con Escaner Epson DS-6500 y DS-7500</t>
  </si>
  <si>
    <t>Monitor  27" QHD conferencias</t>
  </si>
  <si>
    <t>Monitor 27" QHD USB-C Conferencias con camara integrada, altura ajustable
3 años de garantia</t>
  </si>
  <si>
    <t>Monitor 27" Altura ajustable</t>
  </si>
  <si>
    <t>MONITOR 27" FHD pantalla IPS, 1 DisplayPort 1.2, 1 HDMI 1.4, pantalla Antirreflejo, altura ajustable, Incluye cables HDMI y DisplayPort de la misma marca. Garantia 3 anos</t>
  </si>
  <si>
    <t>Monitor curvo de 34" para conferencias</t>
  </si>
  <si>
    <t>Monitor curvo de 34" para conferencias, con resolución nativa WQHD (3440 × 1440) y altura ajustable. Dispone de múltiples puertos de conexión: 1 DisplayPort 1.4, 1 conector de audio de 3,5 mm (combinación de entrada y salida), 1 HDMI 2.0, 3 puertos USB tipo A con velocidad de 5 Gbps (uno con función de carga), 1 puerto USB-B, 1 puerto USB tipo C con velocidad de 5 Gbps y hasta 15 W de suministro de energía, otro puerto USB tipo C con velocidad de 5 Gbps y hasta 100 W de suministro de energía (modo Alt DisplayPort 1.4), y 1 puerto RJ-45 (10/100/1000 Mbps). Incluye cámara web integrada de 5 MP y cuenta con una garantía de 3 años.</t>
  </si>
  <si>
    <t>Pantalla de 23" a 24" con altura e inclinación ajustable</t>
  </si>
  <si>
    <t>Tamaño de pantalla: 23.8", resolución FHD (1920 × 1080), con altura ajustable. Conectividad: 1 × HDMI 1.4 y 1 × DisplayPort 1.2. Color: negro. Accesorios incluidos: cable HDMI (del fabricante), cable DisplayPort (del fabricante) y cable de alimentación (AC power).</t>
  </si>
  <si>
    <t>Portatil 14"</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</si>
  <si>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</si>
  <si>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Portátil Apple Macbook Air 13"</t>
  </si>
  <si>
    <t>Mac Book Air 13 MDN/ 8C GPU/16GB/256GBSPAApple Portatil - Apple MacBook AirMW123E/A 34.5cm (13.6") - Apple M4 - 16GB - 256GB SSD - Garantia Extendida. Un año de Apple y dos años adicionales.</t>
  </si>
  <si>
    <t>Portátil estación de trabajo HP</t>
  </si>
  <si>
    <t>PORTATIL HP ZBOOK POWERB29VQLSNo ABMPortatil HP WS Power 16G11 Intel Ultra 7 155H 64GB 1TB SSD, NVIDIAÂ®RTX 2000 Ada 8 GB Windows 11 ProGarantia: 3 años de Garantía</t>
  </si>
  <si>
    <t>Tableta Wacom</t>
  </si>
  <si>
    <t>CTC4110WLW0A Wacom One Pen Tablet - SmallEspecificaciones:N.o de modelo: CTC4110WLW0ATamano: 188 x 141 x 8 mmAerea Activa: 152 x 95 mmPeso: 200 gLapiz digital: Lapiz estandar de Wacom OneNumero de botones: 2 botonoes personalizablesConectividad: USB tipo C , Bluetooth 5.1Requisitos Del Sistema:PC: Windows 10 o posteriorMac: MacOS 11 o posteriorSistema Operativo Android 8.0 o posteriorIncluye:Pen tablet Wacom One S y lapiz estandar de Wacom OneCable USB-CHerramienta de extraccion de puntasGuia de inicio rapidoHoja de regulacionGarantia: 12 Meses</t>
  </si>
  <si>
    <t>Wacom</t>
  </si>
  <si>
    <t xml:space="preserve">Teclados ergonómicos </t>
  </si>
  <si>
    <t>Teclado GENIUS Ergonomico ERGO KB-700</t>
  </si>
  <si>
    <t>GENIUS</t>
  </si>
  <si>
    <t>Workstation Dell Pro Max Slim Cto Base</t>
  </si>
  <si>
    <t>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</si>
  <si>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Dell</t>
  </si>
  <si>
    <t>Office Std Ltsc Para Mac 2024</t>
  </si>
  <si>
    <t>Office STD LTSC para Mac 2024</t>
  </si>
  <si>
    <t>CONVOCATORIA PÚBLICA BS 03 DE 2025</t>
  </si>
  <si>
    <t xml:space="preserve"> Work Station Intel Core Ultra 9 285k (24 Cores) Memoria 128gbddr5 Ram 128gb Nvidia Rtx 4000 Ada 20gb</t>
  </si>
  <si>
    <t>DELLL</t>
  </si>
  <si>
    <t>Memoria Micro SD</t>
  </si>
  <si>
    <t>Dell Pro Max T2Procesador: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t>
  </si>
  <si>
    <r>
      <t xml:space="preserve">Procesador Intel Core Ultra 7 256T 
vPro Enterprise
Memoria 32 GB DDR5 </t>
    </r>
    <r>
      <rPr>
        <sz val="8"/>
        <color rgb="FFFF0000"/>
        <rFont val="Arial"/>
        <family val="2"/>
      </rPr>
      <t>(1x32GB)</t>
    </r>
    <r>
      <rPr>
        <sz val="8"/>
        <color theme="1"/>
        <rFont val="Arial"/>
        <family val="2"/>
      </rPr>
      <t xml:space="preserve">
DD 1T SSD NVMe M.2
Puerto de red GbE, Wifi 6 y Bluetooth
2 Ranuras SODIMM
3 Puertos USB (Tipo A 2.0 - 3.0 - Tipo C) 
Puertos de video HDMI y DisplayPort
Altavoz interno
Incluye Montura VESA para el equipo Tiny/Mini/Micro
Windows 11 Pro OEM
Garantía 3 años</t>
    </r>
  </si>
  <si>
    <t>CUADRO COMPARATIVO</t>
  </si>
  <si>
    <t>OFERTAS</t>
  </si>
  <si>
    <t>Escaner EPSON DS 6500</t>
  </si>
  <si>
    <t>Impresora EPSON EKOTANK A3 L15150</t>
  </si>
  <si>
    <t>Wacom One S graphic tablet Black, White 152 x 95 mm USB - SKU: CTC4110WLW0A</t>
  </si>
  <si>
    <t>Work Station Intel Core Ultra 9 285k (24 Cores) Memoria 128gbddr5 Ram 128gb Nvidia Rtx 4000 Ada 20gb</t>
  </si>
  <si>
    <t>111 TECNOLOGICA SAS</t>
  </si>
  <si>
    <t>60 dias</t>
  </si>
  <si>
    <t>1 año</t>
  </si>
  <si>
    <t>3 años</t>
  </si>
  <si>
    <t>CAB-HXU-0174	CABLE HDMI 4K 2160P V2.0 1.8M NEGRO 19+1 28AWG OD 7.3MM CON FILTROS XUE® Garantía 1 Año</t>
  </si>
  <si>
    <t>Teclado y Mouse HP 150 (240J7AA)</t>
  </si>
  <si>
    <t>AR1N8AV - D03HWLS#ABM-HP ProDesk 4 Mini G1i U7265T 32GB/1TB PC + 99T54AA - HP DM v4+ VESA Sleeve + U10N3E - HP 3y Onsite DT HW Supp</t>
  </si>
  <si>
    <t>4YH35AV - C27PWLS#ABM - HP ED 8 SFF G1i U9-285 16GB 1TB + U6578E - HP 3y Onsite DT HW Supp</t>
  </si>
  <si>
    <t>4YH35AV - C27Q0LS#ABM - HP ED 8 SFF G1i U7 16GB 1TB + U6578E - HP 3y Onsite DT HW Supp</t>
  </si>
  <si>
    <t>FUNDA CORREA OXFORD NEGRA 14 Plg
· Manijas
· Correa cargadera
· Funciona como bolso
· Bolsillos para cargador
· Tela impemeable oxford
· Sistema antigolpes interno
· 14 Plgv</t>
  </si>
  <si>
    <t xml:space="preserve">MWUU3LZ/A iMac con pantalla Retina 4.5K Display de 24 pulgadas: Chip: Chip M4 de Apple con Trazado de rayos acelerado por hardware: CPU de 10 núcleos con 4 núcleos de rendimiento y 6 de eficiencia GPU de 10 núcleos; Neural Engine: de 16 núcleos;Pantalla Estandar; Memoria: Unificada de 16 GB; Almacenamiento: SSD de 256GB; Puertos: Cuatro Thunderbolt/USB 4; CON PUERTO Ethernet; Mouse: Magic Mouse; Teclado: Magic Keyboard con Touch ID2 - Español (América Latina); Entrada de 3,5 mm para audífonos, con compatibilidad avanzada para audífonos de alta impedancia; Sistema Operativo macOS, Diseñado para Apple Intelligence1 ; Color: Plata; Garantía: 1 año +  2 Años Garantía Extendida #4802170 </t>
  </si>
  <si>
    <t>impresora Láser Monocromática HL -L6415DW   Tipo de Suministro: Tóner; Colores de Impresión: Monocromático; Tamaño del Papel:Carta-Oficio;  Resolución De Impresión: 1200 x 1200 dpi;  Velocidad De Impresión De Blanco Negro: 52 ppm; Opciones De Conectividad: USB, Wifi; Puertos USB 1 USB (2.0); Referencia Del Insumo Que Requiere: TN920XL, TN920XXL, TN920UXXL Rendimiento del toner: 25.000 pag; Ciclo de trabajo mensual máximo  Hasta 160,000 hojas. Incluye cable USB</t>
  </si>
  <si>
    <t>Impresora Láser RICOH P311 - 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</si>
  <si>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B0CG8UT - HP Series 3 Pro 27 inch FHD Monitor</t>
  </si>
  <si>
    <t>9E0Z2UT - HP S5 Pro 534pm WQHD USB-C Conf MNTR</t>
  </si>
  <si>
    <t>MW123E/A MacBook Air de 13 pulgadas: Chip M4 de Apple con CPU de 8 núcleos y GPU de 10 núcleos, 16 GB, 256 GB SSD - Color Medianoche Chip: M4 de Apple con CPU de 10 núcleos, GPU de 8 núcleos y Neural Engine de 16 núcleos Memoria: Memoria unificada de 16 GB Almacenamiento: Almacenamiento SSD de 256 GB Adaptador de corriente: Adaptador de corriente USB-C de 30 W Cámara: Cámara 12MP Center Stage Thunderbolt: Dos puertos Thunderbolt 4 Puerto de carga MagSafe 3 Display: Pantalla Liquid Retina de 13.6 pulgadas con True Tone Idioma del teclado: Magic Keyboard retroiluminado con Touch ID - Español (América Latina); Color Medianoche ; Garantia 1 AÑO ". + 2 Años Garantía Extendida #480217</t>
  </si>
  <si>
    <t>#1024464249035/1Dell Pro Max Slim (FCS1250) CTO Base, Intel® Core™ Ultra 7 265K (20 núcleos, hasta 5,5 GHz, 125 W), 64 GB: 2 x 32 GB, DDR5, 5600 MT/s, sin ECC, SSD M.2 2280, 2 TB, PCIe TLC de 4.ª generación, lista para SED, TLC adicional en SSD de 2 TB con DRAM M.2 2280, PCIe de 4.ª generación, lista para SED,NVIDIA® RTX™ 2000 ADA, GDDR6 de 16 GB, 4 adaptadores de mDP a DP,Ubuntu® Linux® 24.04 LTS, Teclado con cable Dell - KB216, español, negro, Mouse con cable Dell, MS116 negro, 3 años de servicio básico en el sitio después del diagnóstico remoto con soporte solamente de hardware, Enfriamiento térmico: Enfriador de aire para CPU de 125 W</t>
  </si>
  <si>
    <t>#1024464249035/1  Dell Pro Max Tower T2 (FCT2250) CTO Base , Intel® Core™ Ultra 9 285K (24 núcleos, hasta 5,7 GHz, 125 W), 128 GB: 4 x 32 GB, DDR5, 4400 MT/s, sin ECC, SSD M.2 2280, 1 TB, PCIe TLC de 4.ª generación, lista para SED, Tarjeta inalámbrica Intel(R) Wi-Fi 7 BE200, 2x2, 802.11be, MU-MIMO, Bluetooth(R) 5.4 , NVIDIA® RTX™ 4000 ADA, GDDR6 de 20 GB, 4 DP, Windows 11 Pro, 3 años de servicio básico en el sitio después del diagnóstico remoto con soporte solamente de hardware</t>
  </si>
  <si>
    <t>5 DIAS HABILES</t>
  </si>
  <si>
    <t>1 AÑO</t>
  </si>
  <si>
    <t xml:space="preserve">45 A 60 DIAS </t>
  </si>
  <si>
    <t>3 AÑOS</t>
  </si>
  <si>
    <t>15 DIAS</t>
  </si>
  <si>
    <t xml:space="preserve">1 AÑO </t>
  </si>
  <si>
    <t>3 MESES</t>
  </si>
  <si>
    <t xml:space="preserve">DISPONIBLE SUJETO A ROTACION DE INVENTARIO </t>
  </si>
  <si>
    <t xml:space="preserve">3 DIAS HABILES </t>
  </si>
  <si>
    <t>30 DIAS</t>
  </si>
  <si>
    <t xml:space="preserve">3 AÑOS </t>
  </si>
  <si>
    <t xml:space="preserve">30 DIAS </t>
  </si>
  <si>
    <t xml:space="preserve">DISTRICOM DE COLOMBIA SAS </t>
  </si>
  <si>
    <t>Adaptador Electrico Ekahau
Sidekick I Power Supply Ekahau Sidekick I Power supply, 24V, 65W Cable</t>
  </si>
  <si>
    <t>Adaptador Multipuerto 8 en 1 USB-C XKIM XternalPort
El XternalPort 8 en 1 de XKIM es un hub multipuerto que amplía la conectividad de tu equipo con 2 puertos USB (2.0 y 3.0), HDMI, RJ45, lector SD y MicroSD, y 3 puertos USB-C (uno para carga). Ideal para laptops, tablets y dispositivos USB-C.</t>
  </si>
  <si>
    <t>COMBO TECLADO MOUSE HP 240J7AA#ABM
Combo Teclado y Mouse Alambrico HP 150 (Negro)</t>
  </si>
  <si>
    <t>HP ProDesk 4 Mini G1i 
Procesador Intel Core Ultra 7 256T, vPro Enterprise, Memoria 32 GB DDR5 (1x32GB), DD 1T SSD NVMe M.2, Puerto de red GbE, Wifi 6 y Bluetooth, 2 Ranuras SODIMM, 3 Puertos USB (Tipo A 2.0 - 3.0 - Tipo C), Puertos de video HDMI y DisplayPort, Altavoz interno Incluye Montura VESA para el equipo Mini, Windows 11 Pro OEM, Garantía 3 años</t>
  </si>
  <si>
    <t>HP EliteDesk 8 SFF G1i 
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t>
  </si>
  <si>
    <t>HP EliteDesk 8 SFF G1i 
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</si>
  <si>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Escaner Epson DS-6500 de cama plana con alimentador de
documentos automatico conexion USB compatible Mac y
Windows. Resolucion optica 600 x 600 dpi. Cama plana tamaño
A4. Escaneo Duplex. Conexion USB alta velocidad, Software,
drivers y cables de conexion incluidos.</t>
  </si>
  <si>
    <t>HP WS HP Z1 G1i 
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</si>
  <si>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TSS932DI-71/LP Funda Targus Negra 14"
Funda P/Portatil 14" con Asas color Negro (Bolsillo frontal con cremallera, Compartimento acolchado para computadora portatil con cierre seguro de cremallera, Se adapta a portatiles de hasta 14")</t>
  </si>
  <si>
    <t>(MWUU3LZ/A) iMac con pantalla Retina 4.5K Display de 24 pulgadas: Chip: Chip M4 de Apple con Trazado de rayos acelerado por hardware: CPU de 10 nucleos con 4 nucleos de rendimiento y 6 de eficiencia GPU de 10 nucleos Neural Engine: de 16 nucleos Pantalla Estandar Memoria: Unificada de 16 GB Almacenamiento: SSD de256GB Puertos: Cuatro Thunderbolt/USB 4 CON PUERTO Ethernet Mouse: Magic Mouse Teclado: Magic Keyboard con Touch ID2 -Espanol (America Latina) Entrada de 3,5 mm para audifonos, concompatibilidad avanzada para audifonos de alta impedancia Sistema Operativo macOS, Diseñado para Apple Intelligence1, Color: Plata Garantia: 3 años</t>
  </si>
  <si>
    <t>Impresora EPSON Formato A3 EcoTank L15150
Tamaño máximo de copiado A3 (11" x 17"), Tamaño de impresión hasta 13" x 19", Resolución máxima de impresión 4800 x 2400 dpi, Escárer de cama plana / alimentador automático de doble cara, Resolución máxima de escaneo 1200 x 2400 dpi, Tintas de impresión 4 colores CMYK, Conectividad USB 3.0 y ethernet 10/100/1000 GbE, 2 bandejas estándar de papel
Ciclo de impresion mensual recomendado 1300 páginas máximo 20000 páginas, Tipos de papel:papel normal hasta cartulinas de 255 g/m2, Compatible con Windows/Mac, Incluye cable USB
Garantía 1 año</t>
  </si>
  <si>
    <t>Impresora HL-L6415DW de Brother
Tipo de Suministro: Tóner; Colores de Impresión: Monocromático; Tamaño del Papel:Carta-Oficio;  Resolución De Impresión: 1200 x 1200 dpi;  Velocidad De Impresión De Blanco Negro: 52 ppm; Opciones De Conectividad: USB, Wifi; Puertos USB 1 USB (2.0); Referencia Del Insumo Que Requiere: TN920XL, TN920XXL, TN920UXXL Rendimiento del toner: 25.000 pag; Ciclo de trabajo mensual máximo  Hasta 160,000 hojas. Incluye cable USB</t>
  </si>
  <si>
    <t>Impresora Láser RICOH P311
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</si>
  <si>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(MD4G4CL/A -MQDP3LA/A- MX2D3AM/A)
11 pulgadas, Procesador chip A16, Almacenamiento 256 GB , Incluye Apple Pencil , Incluye Case con teclado</t>
  </si>
  <si>
    <t>NEW MODEL ME7Y4CL/A
iPad APPLE 
iPad Pro M5 13-inch iPad Pro WiFi + Cellular 512GB with Standard glass -Space Black</t>
  </si>
  <si>
    <t>MX2D3AM/A6228569 
Apple Pencil Pro M4 - iPad Air M2-M3 - iPad Mini A17 Pro</t>
  </si>
  <si>
    <t>MDE64E/A
Chip: M5 de Apple con Trazado de rayos acelerado por hardware CPU: de 10 nucleos GPU: de 10 nucleos Neural Engine: de 16 nucleos Memoria: Unificada de 24 GB Almacenamiento: SSD de 1 TB Puertos: Tres puertos Thunderbolt 4, puerto HDMI, ranura para tarjeta SDXC y puerto MagSafe 3Mouse: Trackpad Force Touch Teclado: Magic Keyboard retroiluminado con Touch ID - Espanol (Latinoamerica) Adaptador de corriente: USB-C de 70 W Color: Plata Garantia: 3 anos.</t>
  </si>
  <si>
    <t>HP S5 Pro 527pm QHD USB-C Conf MNTR
Monitor 27" QHD USB-C Conferencias con camara integrada, altura ajustable
3 años de garantia</t>
  </si>
  <si>
    <t>HP S5 Pro 534pm WQHD USB-C Conf MNTR
Monitor curvo de 34" para conferencias, con resolución nativa WQHD (3440 × 1440) y altura ajustable. Dispone de múltiples puertos de conexión: 1 DisplayPort 1.4, 1 conector de audio de 3,5 mm (combinación de entrada y salida), 1 HDMI 2.0, 3 puertos USB tipo A con velocidad de 5 Gbps (uno con función de carga), 1 puerto USB-B, 1 puerto USB tipo C con velocidad de 5 Gbps y hasta 15 W de suministro de energía, otro puerto USB tipo C con velocidad de 5 Gbps y hasta 100 W de suministro de energía (modo Alt DisplayPort 1.4), y 1 puerto RJ-45 (10/100/1000 Mbps). Incluye cámara web integrada de 5 MP y cuenta con una garantía de 3 años.</t>
  </si>
  <si>
    <t>HP S3 Pro 324ph FHD MNTR
Tamaño de pantalla: 23.8", resolución FHD (1920 × 1080), con altura ajustable. Conectividad: 1 × HDMI 1.4 y 1 × DisplayPort 1.2. Color: negro. Accesorios incluidos: cable HDMI (del fabricante), cable DisplayPort (del fabricante) y cable de alimentación (AC power).</t>
  </si>
  <si>
    <t>PORTATIL HP 440 G11 
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</si>
  <si>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MW123E/A
Mac Book Air 13 MDN/ 8C GPU/16GB/256GBSPAApple Portatil - Apple MacBook AirMW123E/A 34.5cm (13.6") - Apple M4 - 16GB - 256GB SSD - Garantia Extendida. Un año de Apple y dos años adicionales.</t>
  </si>
  <si>
    <t>HP ZBOOK XG1i 16 NEW MODEL (D32QQLS#ABM)
PORTATIL HP ZBOOK POWERB29VQLSNo ABMPortatil HP WS Power 16G11 Intel Ultra 7 155H 64GB 1TB SSD, NVIDIAÂ®RTX 2000 Ada 8 GB Windows 11 ProGarantia: 3 años de Garantía</t>
  </si>
  <si>
    <t>Workstation Dell Pro Max Slim Cto Base
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</si>
  <si>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Dell Pro Max T2
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t>
  </si>
  <si>
    <t>100 dias</t>
  </si>
  <si>
    <t>6 meses</t>
  </si>
  <si>
    <t>5 días</t>
  </si>
  <si>
    <t>licencia perpetua</t>
  </si>
  <si>
    <t>GTI ALBERTO ALVAREZ LOPEZ SAS</t>
  </si>
  <si>
    <t>HP ProDesk 4 Mini G1i Procesador Intel Core Ultra 7 256T 
vPro Enterprise
Memoria 32 GB DDR5 (1x32GB)
DD 1T SSD NVMe M.2
Puerto de red GbE, Wifi 6 y Bluetooth
2 Ranuras SODIMM
3 Puertos USB (Tipo A 2.0 - 3.0 - Tipo C) 
Puertos de video HDMI y DisplayPort
Altavoz interno
Incluye Montura VESA para el equipo Tiny/Mini/Micro
Windows 11 Pro OEM
Garantía 3 años</t>
  </si>
  <si>
    <t>HP ELITE DESK 8 SFF G1i  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</si>
  <si>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HP Z1 G1i 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</si>
  <si>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APPLE - MWUU3LZ/A - 
1 Año Garantía Fabricante + 2 Años Garantía Extendida #6126031 
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Color: PlataGarantia: 3 anos</t>
  </si>
  <si>
    <t>APPLE - ME7Y4CL/A
iPad APPLE  - iPad Pro M4 13-inch iPad Pro WiFi + Cellular 512GB with Standard glass -Space Black
Garantia 1 año</t>
  </si>
  <si>
    <t>APPLE - MX2D3AM/A
Apple Pencil Pro M4 - iPad Air M2-M3 - iPad Mini A17 Pro
Garantia 1 año</t>
  </si>
  <si>
    <t>Microsoft Office STD LTSC EDUCATIVA  para Mac 2024</t>
  </si>
  <si>
    <t>HP 440 G11  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</si>
  <si>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APPLE - MW123E/A
1 Año Garantía Fabricante + 2 Años Garantía Extendida #6126031  
Mac Book Air 13 MDN/ 8C GPU/16GB/256GBSPAApple Portatil - Apple MacBook AirMW123E/A 34.5cm (13.6") - Apple M4 - 16GB - 256GB SSD - Garantia Extendida. Un año de Apple y dos años adicionales.</t>
  </si>
  <si>
    <t>90 DIAS</t>
  </si>
  <si>
    <t>70 DIAS</t>
  </si>
  <si>
    <t>70  DIAS</t>
  </si>
  <si>
    <t>5 DIAS</t>
  </si>
  <si>
    <t>45 DIAS</t>
  </si>
  <si>
    <t>MICRONET SAS</t>
  </si>
  <si>
    <t xml:space="preserve">Marca:Ekahau
Ref: HS-EKA-ESK-1-POWER
Epec: SIDEKICK POWER CABLE - ESK-1-POWER (Cable de poder)
</t>
  </si>
  <si>
    <t xml:space="preserve">Marca:ABIWAZY
Ref: ABIWAZY 10 in 1 (type -c)
Epec:Adaptador multipuerto USB C, adaptador USBC a Ethernet 10 en 1 con HDMI 4K, Ethernet Gigabit, 100 W PD, puerto de datos USB-C y ranura SD/TF para MacBook Pro/Air, Dell XPS, iPad Pro, Galaxy
</t>
  </si>
  <si>
    <t xml:space="preserve">Marca:XUE
Ref: CAB-HXU-0174
Epec: CABLE HDMI 4K 2160P V2.0 1.8M NEGRO 19+1 28AWG OD 7.3MM (CON FILTROS)
</t>
  </si>
  <si>
    <t xml:space="preserve">Marca:hp
Ref: 240J7AA
Epec: Mouse y teclado HP 150
</t>
  </si>
  <si>
    <t xml:space="preserve">Marca:hp
Ref: ex900
Epec: 500GB pci-e 
</t>
  </si>
  <si>
    <t>Marca:Epson
Ref: B11B205221 6500
Epec:
B11B205221
DS-6500
Escaner Camaplana con ADF A4</t>
  </si>
  <si>
    <t>Marca:Targus
Ref: TSS932-70
Epec:Funda para Portátil 14 Pulgadas con Asas Negro</t>
  </si>
  <si>
    <t>Marca:APPLE
Ref: MD3H4LZ/A
Epec:iMac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Color: PlataGarantia: 3 anos</t>
  </si>
  <si>
    <t>Marca:Epson
Ref: C11CH72301
Epec:Impresora MFT Tabloide Ecotank L15150</t>
  </si>
  <si>
    <t>Marca:Ricoh
Ref:  408526T p311
Epec:  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</si>
  <si>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Marca:APPLE
Ref:  MVXU3CL/A  iPad Pro WiFi + Cellular
Epec: iPad APPLEMVXU3CL/A6228807iPad Pro M4 13-inch iPad Pro WiFi + Cellular 512GB with Standard glass -Space Black</t>
  </si>
  <si>
    <t>Marca:APPLE
Ref:  MX2D3AM/A Apple Pencil Pro
Epec:Apple Pencil Pro M4 - iPad Air M2-M3 - iPad Mini A17 Pro</t>
  </si>
  <si>
    <t>Marca:Microsoft
Ref:  DG7GMGF0PN5C 
Epec:Office LTSC Standard for Mac 2024</t>
  </si>
  <si>
    <t>Marca: SANDISK
Ref:  SDSDXXD-128G-GN4IN 
Epec:  Tarjeta de Memoria Sandisk Memoria SD Extreme Pro SDXC UHS-I De 128  Gb velocidad de 200mb/s</t>
  </si>
  <si>
    <t>Marca:Microsoft
Ref: DG7GMGF0PN5F 
Epec: Office LTSC Professional Plus 2024</t>
  </si>
  <si>
    <t xml:space="preserve">Marca:Epson
Ref:  B12B808441 
Epec:  MODULO RED EPSON PARA ESCANER	</t>
  </si>
  <si>
    <t>Marca: APPLE
Ref: MW123E/A - Macbook Air 13.6" Chip M4
Epec:  	Mac Book Air 13 MDN/ 8C GPU/16GB/256GBSPAApple Portatil - Apple MacBook AirMW123E/A 34.5cm (13.6") - Apple M4 - 16GB - 256GB SSD - Garantia Extendida. Un año de Apple y dos años adicionales.</t>
  </si>
  <si>
    <t>Marca: Wacom
Ref: PORTATIL HP ZBOOK POWER B29VQLS
Epec:  	CTC4110WLW0A Wacom One Pen Tablet - SmallEspecificaciones:N.o de modelo: CTC4110WLW0ATamano: 188 x 141 x 8 mmAerea Activa: 152 x 95 mmPeso: 200 gLapiz digital: Lapiz estandar de Wacom OneNumero de botones: 2 botonoes personalizablesConectividad: USB tipo C , Bluetooth 5.1Requisitos Del Sistema:PC: Windows 10 o posteriorMac: MacOS 11 o posteriorSistema Operativo Android 8.0 o posteriorIncluye:Pen tablet Wacom One S y lapiz estandar de Wacom OneCable USB-CHerramienta de extraccion de puntasGuia de inicio rapidoHoja de regulacionGarantia: 12 Meses</t>
  </si>
  <si>
    <t>Marca: Genius
Ref:    ERGO KB-700
Epec:  	Teclado GENIUS Ergonomico ERGO KB-700</t>
  </si>
  <si>
    <t>3 meses</t>
  </si>
  <si>
    <t>1 años</t>
  </si>
  <si>
    <t>1año</t>
  </si>
  <si>
    <t>MULTITINTAS.INK SAS</t>
  </si>
  <si>
    <t>Dell Pro Micro
Procesador Intel Core Ultra 7 256T 
vPro Enterprise
Memoria 32 GB DDR5 (1x32GB)
DD 1T SSD NVMe M.2
Puerto de red GbE, Wifi 6 y Bluetooth
2 Ranuras SODIMM
3 Puertos USB (Tipo A 2.0 - 3.0 - Tipo C) 
Puertos de video HDMI y DisplayPort
Altavoz interno
Incluye Montura VESA para el equipo Tiny/Mini/Micro
Windows 11 Pro OEM
Garantía 3 años</t>
  </si>
  <si>
    <t>Dell Pro Max Slim FCS1250
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t>
  </si>
  <si>
    <t>Dell Pro Slim QCS1250
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</si>
  <si>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Dell Pro Max Slim (FCS1250) CTO Base
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</si>
  <si>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 xml:space="preserve">
Dell Pro 27 Plus Monitor - P2725H
MONITOR 27" FHD pantalla IPS, 1 DisplayPort 1.2, 1 HDMI 1.4, pantalla Antirreflejo, altura ajustable, Incluye cables HDMI y DisplayPort de la misma marca. Garantia 3 anos</t>
  </si>
  <si>
    <t>Dell Pro 34 Plus Video Conferencing Monitor - P3424WEB
Monitor curvo de 34" para conferencias, con resolución nativa WQHD (3440 × 1440) y altura ajustable. Dispone de múltiples puertos de conexión: 1 DisplayPort 1.4, 1 conector de audio de 3,5 mm (combinación de entrada y salida), 1 HDMI 2.0, 3 puertos USB tipo A con velocidad de 5 Gbps (uno con función de carga), 1 puerto USB-B, 1 puerto USB tipo C con velocidad de 5 Gbps y hasta 15 W de suministro de energía, otro puerto USB tipo C con velocidad de 5 Gbps y hasta 100 W de suministro de energía (modo Alt DisplayPort 1.4), y 1 puerto RJ-45 (10/100/1000 Mbps). Incluye cámara web integrada de 5 MP y cuenta con una garantía de 3 años.</t>
  </si>
  <si>
    <t>Dell Pro 24 Plus Monitor - P2425H
Tamaño de pantalla: 23.8", resolución FHD (1920 × 1080), con altura ajustable. Conectividad: 1 × HDMI 1.4 y 1 × DisplayPort 1.2. Color: negro. Accesorios incluidos: cable HDMI (del fabricante), cable DisplayPort (del fabricante) y cable de alimentación (AC power).</t>
  </si>
  <si>
    <t>Dell Pro 14 (PC14250) XCTO Base
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</si>
  <si>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Dell Pro Max Slim FCS1250
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</si>
  <si>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Dell Pro Max Tower T2 FCT2250
Dell Pro Max T2 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t>
  </si>
  <si>
    <t>60 DIAS</t>
  </si>
  <si>
    <t>REDCOMPUTO LIMITADA</t>
  </si>
  <si>
    <t>SUMIMAS SAS</t>
  </si>
  <si>
    <t>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 C27PWLS#ABM - HP ED 8 SFF G1i U9-285 16GB 1TB - HP 3y Onsite DT HW Supp</t>
  </si>
  <si>
    <t>60 A 120 dias</t>
  </si>
  <si>
    <t>Dell Pro Max Tower T2 (FCT2250)
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</si>
  <si>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Garantia: 3 anos</t>
  </si>
  <si>
    <t>ME7Y4CL/A	
13-inch iPad Pro Wi‑Fi + Cellular 512GB with standard glass - Space Black M5</t>
  </si>
  <si>
    <t>Dell Pro Max Slim CTO Base
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</si>
  <si>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 xml:space="preserve">Dell Pro Max Tower T2 (FCT2250)
Dell Pro Max T2Procesador: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 </t>
  </si>
  <si>
    <t>8 días</t>
  </si>
  <si>
    <t>15 días</t>
  </si>
  <si>
    <t>NA</t>
  </si>
  <si>
    <t>35 días</t>
  </si>
  <si>
    <t>45 a 60 días</t>
  </si>
  <si>
    <t>45-60 días</t>
  </si>
  <si>
    <t>45 días</t>
  </si>
  <si>
    <t>8/ días</t>
  </si>
  <si>
    <t>TEK SOLUCIONES TECNOLOGICAS SAS</t>
  </si>
  <si>
    <t>VALOR TOTAL IVA INCLUIDO</t>
  </si>
  <si>
    <t>PROVEEDOR</t>
  </si>
  <si>
    <t>PRESUPUESTO</t>
  </si>
  <si>
    <t>DIFERENCIA</t>
  </si>
  <si>
    <t xml:space="preserve">MINIMO VALOR UNITARIO IVA INCLUIDO </t>
  </si>
  <si>
    <t>DESIERTO SUPERA EL PRESUPUESTO APROBADO</t>
  </si>
  <si>
    <t>﻿SI CUMPLE / NO CUMPLE</t>
  </si>
  <si>
    <t>NO OFERTA</t>
  </si>
  <si>
    <t>SI CUMPLE</t>
  </si>
  <si>
    <t>NO CUMPLE. NO ESPECIFICA LA TARJETA GRAFICA</t>
  </si>
  <si>
    <t>NO CUMPLE. NO INCLUYE EL MORRAL</t>
  </si>
  <si>
    <t>NO CUMPLE. LA MARCA KINGSTON NO ESTA ENTRE LAS MARCAS SOLICITAS</t>
  </si>
  <si>
    <t>NO CUMPLE. LA GARANTIA OFERTADA ES DE 1 AÑO</t>
  </si>
  <si>
    <t>NO CUMPLE NO ESPECIFICA MARCA</t>
  </si>
  <si>
    <t>Comité Técnico:</t>
  </si>
  <si>
    <t>Leidy Johanna Murillo Arias</t>
  </si>
  <si>
    <t>Yohan Sebastián Valencia Betancourt</t>
  </si>
  <si>
    <t>DESIERTO NO SE PRESENTARON OFERTAS</t>
  </si>
  <si>
    <t>NO CUMPLE. EL MODELO OFERTADO NO CUMPLE CON EL COLOR SOLICITADO</t>
  </si>
  <si>
    <t>SÍ CUMPLE; SIN EMBARGO, EL PROVEEDOR DECLINA LA OFERTA PARA ESTE ÍTEM.</t>
  </si>
  <si>
    <t>NO CUMPLE EL ADAPTADOR SOLICITADO ES HDMI A VGA NO USB-C TO VGA</t>
  </si>
  <si>
    <t>NO CUMPLE. LA GARANTIA OFERTADA ES DE UN AÑO Y SE SOLICITAN 3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</si>
</sst>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3" formatCode="_-* #,##0.00_-;\-* #,##0.00_-;_-* &quot;-&quot;??_-;_-@_-"/>
  </numFmts>
  <fonts count="13" x14ac:knownFonts="1">
    <font>
      <sz val="11"/>
      <color theme="1"/>
      <name val="Calibri"/>
      <family val="2"/>
      <scheme val="minor"/>
    </font>
    <font>
      <sz val="11"/>
      <color theme="1"/>
      <name val="Calibri"/>
      <family val="2"/>
      <scheme val="minor"/>
    </font>
    <font>
      <sz val="11"/>
      <color indexed="8"/>
      <name val="Calibri"/>
      <family val="2"/>
      <charset val="1"/>
    </font>
    <font>
      <sz val="8"/>
      <color theme="1"/>
      <name val="Arial"/>
      <family val="2"/>
    </font>
    <font>
      <b/>
      <sz val="8"/>
      <color theme="1"/>
      <name val="Arial"/>
      <family val="2"/>
    </font>
    <font>
      <sz val="8"/>
      <color rgb="FF000000"/>
      <name val="Arial"/>
      <family val="2"/>
    </font>
    <font>
      <b/>
      <sz val="8"/>
      <name val="Arial"/>
      <family val="2"/>
    </font>
    <font>
      <sz val="8"/>
      <color rgb="FFFF0000"/>
      <name val="Arial"/>
      <family val="2"/>
    </font>
    <font>
      <sz val="12"/>
      <color rgb="FF006100"/>
      <name val="Calibri"/>
      <family val="2"/>
      <scheme val="minor"/>
    </font>
    <font>
      <sz val="12"/>
      <color rgb="FF9C0006"/>
      <name val="Calibri"/>
      <family val="2"/>
      <scheme val="minor"/>
    </font>
    <font>
      <sz val="12"/>
      <color rgb="FF9C5700"/>
      <name val="Calibri"/>
      <family val="2"/>
      <scheme val="minor"/>
    </font>
    <font>
      <sz val="12"/>
      <color rgb="FF000000"/>
      <name val="Calibri"/>
      <family val="2"/>
      <scheme val="minor"/>
    </font>
    <font>
      <u/>
      <sz val="12"/>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rgb="FFFF8001"/>
      </bottom>
      <diagonal/>
    </border>
    <border>
      <left/>
      <right/>
      <top style="thin">
        <color indexed="64"/>
      </top>
      <bottom/>
      <diagonal/>
    </border>
  </borders>
  <cellStyleXfs count="8">
    <xf numFmtId="0" fontId="0" fillId="0" borderId="0"/>
    <xf numFmtId="42" fontId="1" fillId="0" borderId="0" applyFont="0" applyFill="0" applyBorder="0" applyAlignment="0" applyProtection="0"/>
    <xf numFmtId="0" fontId="2" fillId="0" borderId="0"/>
    <xf numFmtId="9" fontId="1" fillId="0" borderId="0" applyFon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43" fontId="1" fillId="0" borderId="0" applyFont="0" applyFill="0" applyBorder="0" applyAlignment="0" applyProtection="0"/>
  </cellStyleXfs>
  <cellXfs count="66">
    <xf numFmtId="0" fontId="0" fillId="0" borderId="0" xfId="0"/>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2" borderId="0" xfId="0" applyFont="1" applyFill="1" applyAlignment="1" applyProtection="1">
      <alignment horizontal="center"/>
      <protection locked="0"/>
    </xf>
    <xf numFmtId="0" fontId="5" fillId="0" borderId="0" xfId="0" applyFont="1"/>
    <xf numFmtId="0" fontId="4" fillId="2" borderId="0" xfId="0" applyFont="1" applyFill="1" applyAlignment="1" applyProtection="1">
      <alignment horizontal="lef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3" fontId="6" fillId="0" borderId="1" xfId="2" applyNumberFormat="1" applyFont="1" applyBorder="1" applyAlignment="1">
      <alignment horizontal="center" vertical="center" wrapText="1"/>
    </xf>
    <xf numFmtId="0" fontId="5" fillId="0" borderId="0" xfId="0" applyFont="1" applyAlignment="1">
      <alignment horizontal="center" vertical="center"/>
    </xf>
    <xf numFmtId="0" fontId="3" fillId="3" borderId="1" xfId="0" applyFont="1" applyFill="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42" fontId="3" fillId="0" borderId="1" xfId="1" applyFont="1" applyFill="1" applyBorder="1" applyAlignment="1" applyProtection="1">
      <alignment horizontal="center" vertical="center" wrapText="1"/>
      <protection locked="0"/>
    </xf>
    <xf numFmtId="0" fontId="5" fillId="0" borderId="1" xfId="0" applyFont="1" applyBorder="1"/>
    <xf numFmtId="3" fontId="3" fillId="0" borderId="3" xfId="0" applyNumberFormat="1" applyFont="1" applyBorder="1" applyAlignment="1" applyProtection="1">
      <alignment horizontal="center" vertical="center" wrapText="1"/>
      <protection locked="0"/>
    </xf>
    <xf numFmtId="42" fontId="3" fillId="0" borderId="3" xfId="1" applyFont="1" applyFill="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xf>
    <xf numFmtId="0" fontId="7" fillId="0" borderId="3" xfId="0" applyFont="1" applyBorder="1" applyAlignment="1">
      <alignment vertical="center" wrapText="1"/>
    </xf>
    <xf numFmtId="0" fontId="4" fillId="2" borderId="1" xfId="0" applyFont="1" applyFill="1" applyBorder="1" applyAlignment="1" applyProtection="1">
      <alignment horizontal="center" vertical="center"/>
      <protection locked="0"/>
    </xf>
    <xf numFmtId="0" fontId="6" fillId="0" borderId="0" xfId="0" applyFont="1" applyAlignment="1">
      <alignment vertical="center"/>
    </xf>
    <xf numFmtId="42" fontId="6" fillId="0" borderId="1" xfId="1"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0" xfId="3" applyFont="1"/>
    <xf numFmtId="9" fontId="4" fillId="0" borderId="1" xfId="3" applyFont="1" applyBorder="1" applyAlignment="1" applyProtection="1">
      <alignment horizontal="center" vertical="center" wrapText="1"/>
      <protection locked="0"/>
    </xf>
    <xf numFmtId="9" fontId="3" fillId="0" borderId="1" xfId="3" applyFont="1" applyFill="1" applyBorder="1" applyAlignment="1" applyProtection="1">
      <alignment horizontal="center" vertical="center" wrapText="1"/>
      <protection locked="0"/>
    </xf>
    <xf numFmtId="9" fontId="3" fillId="0" borderId="3" xfId="3" applyFont="1" applyFill="1" applyBorder="1" applyAlignment="1" applyProtection="1">
      <alignment horizontal="center" vertical="center" wrapText="1"/>
      <protection locked="0"/>
    </xf>
    <xf numFmtId="9" fontId="6" fillId="0" borderId="0" xfId="3" applyFont="1" applyBorder="1" applyAlignment="1">
      <alignment vertical="center"/>
    </xf>
    <xf numFmtId="42" fontId="5" fillId="0" borderId="1" xfId="0" applyNumberFormat="1" applyFont="1" applyBorder="1" applyAlignment="1">
      <alignment horizontal="center" vertical="center"/>
    </xf>
    <xf numFmtId="42"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8" fillId="4" borderId="1" xfId="4" applyBorder="1" applyAlignment="1">
      <alignment horizontal="center" vertical="center"/>
    </xf>
    <xf numFmtId="0" fontId="8" fillId="4" borderId="3" xfId="4" applyBorder="1" applyAlignment="1">
      <alignment horizontal="center" vertical="center"/>
    </xf>
    <xf numFmtId="0" fontId="10" fillId="6" borderId="3" xfId="6" applyBorder="1" applyAlignment="1">
      <alignment horizontal="center" vertical="center"/>
    </xf>
    <xf numFmtId="0" fontId="10" fillId="6" borderId="1" xfId="6" applyBorder="1" applyAlignment="1">
      <alignment horizontal="center" vertical="center"/>
    </xf>
    <xf numFmtId="3" fontId="6" fillId="0" borderId="1" xfId="0" applyNumberFormat="1" applyFont="1" applyBorder="1" applyAlignment="1">
      <alignment horizontal="center" vertical="center" wrapText="1"/>
    </xf>
    <xf numFmtId="0" fontId="10" fillId="6" borderId="1" xfId="6" applyBorder="1" applyAlignment="1">
      <alignment horizontal="center" vertical="center" wrapText="1"/>
    </xf>
    <xf numFmtId="0" fontId="8" fillId="4" borderId="1" xfId="4" applyBorder="1" applyAlignment="1">
      <alignment horizontal="center" vertical="center" wrapText="1"/>
    </xf>
    <xf numFmtId="0" fontId="10" fillId="6" borderId="3" xfId="6" applyBorder="1" applyAlignment="1">
      <alignment horizontal="center" vertical="center" wrapText="1"/>
    </xf>
    <xf numFmtId="0" fontId="8" fillId="4" borderId="3" xfId="4" applyBorder="1" applyAlignment="1">
      <alignment horizontal="center" vertical="center" wrapText="1"/>
    </xf>
    <xf numFmtId="0" fontId="9" fillId="5" borderId="3" xfId="5" applyBorder="1" applyAlignment="1">
      <alignment horizontal="center" vertical="center" wrapText="1"/>
    </xf>
    <xf numFmtId="0" fontId="8" fillId="4" borderId="4" xfId="4" applyBorder="1" applyAlignment="1">
      <alignment horizontal="center" vertical="center" wrapText="1"/>
    </xf>
    <xf numFmtId="0" fontId="10" fillId="6" borderId="1" xfId="6" applyBorder="1"/>
    <xf numFmtId="0" fontId="10" fillId="6" borderId="3" xfId="6" applyBorder="1"/>
    <xf numFmtId="0" fontId="4" fillId="2" borderId="0" xfId="0" applyFont="1" applyFill="1" applyBorder="1" applyAlignment="1" applyProtection="1">
      <alignment horizontal="center" vertical="center"/>
      <protection locked="0"/>
    </xf>
    <xf numFmtId="0" fontId="9" fillId="5" borderId="1" xfId="5" applyBorder="1" applyAlignment="1">
      <alignment horizontal="center" vertical="center" wrapText="1"/>
    </xf>
    <xf numFmtId="0" fontId="11" fillId="0" borderId="0" xfId="0" applyFont="1"/>
    <xf numFmtId="0" fontId="10" fillId="6" borderId="3" xfId="6" applyBorder="1" applyAlignment="1">
      <alignment vertical="center"/>
    </xf>
    <xf numFmtId="3" fontId="3" fillId="7" borderId="3" xfId="0" applyNumberFormat="1" applyFont="1" applyFill="1" applyBorder="1" applyAlignment="1" applyProtection="1">
      <alignment horizontal="center" vertical="center" wrapText="1"/>
      <protection locked="0"/>
    </xf>
    <xf numFmtId="42" fontId="3" fillId="7" borderId="3" xfId="1" applyFont="1" applyFill="1" applyBorder="1" applyAlignment="1" applyProtection="1">
      <alignment horizontal="center" vertical="center" wrapText="1"/>
      <protection locked="0"/>
    </xf>
    <xf numFmtId="42" fontId="3" fillId="7" borderId="1" xfId="1"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wrapText="1"/>
    </xf>
    <xf numFmtId="9" fontId="3" fillId="7" borderId="3" xfId="3"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0" xfId="0" applyFont="1" applyFill="1" applyAlignment="1" applyProtection="1">
      <alignment horizontal="center"/>
      <protection locked="0"/>
    </xf>
    <xf numFmtId="0" fontId="12" fillId="0" borderId="0" xfId="0" applyFont="1" applyBorder="1" applyAlignment="1">
      <alignment horizontal="left"/>
    </xf>
    <xf numFmtId="0" fontId="6" fillId="0" borderId="1" xfId="0" applyFont="1" applyBorder="1" applyAlignment="1">
      <alignment horizontal="center" vertical="center"/>
    </xf>
    <xf numFmtId="0" fontId="11" fillId="0" borderId="5" xfId="0" applyFont="1" applyBorder="1" applyAlignment="1">
      <alignment horizontal="left" wrapText="1"/>
    </xf>
    <xf numFmtId="0" fontId="5" fillId="7" borderId="1" xfId="0" applyFont="1" applyFill="1" applyBorder="1" applyAlignment="1">
      <alignment horizontal="center" vertical="center"/>
    </xf>
    <xf numFmtId="42" fontId="5" fillId="0" borderId="0" xfId="0" applyNumberFormat="1" applyFont="1"/>
    <xf numFmtId="43" fontId="5" fillId="0" borderId="0" xfId="7" applyFont="1"/>
  </cellXfs>
  <cellStyles count="8">
    <cellStyle name="Bueno" xfId="4" builtinId="26"/>
    <cellStyle name="Excel Built-in Normal" xfId="2" xr:uid="{00000000-0005-0000-0000-000000000000}"/>
    <cellStyle name="Incorrecto" xfId="5" builtinId="27"/>
    <cellStyle name="Millares" xfId="7" builtinId="3"/>
    <cellStyle name="Moneda [0]" xfId="1" builtinId="7"/>
    <cellStyle name="Neutral" xfId="6" builtinId="2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2"/>
  <sheetViews>
    <sheetView tabSelected="1" view="pageBreakPreview" topLeftCell="A3" zoomScale="73" zoomScaleNormal="170" zoomScaleSheetLayoutView="73" workbookViewId="0">
      <pane xSplit="6" ySplit="2" topLeftCell="G44" activePane="bottomRight" state="frozen"/>
      <selection activeCell="A3" sqref="A3"/>
      <selection pane="topRight" activeCell="G3" sqref="G3"/>
      <selection pane="bottomLeft" activeCell="A5" sqref="A5"/>
      <selection pane="bottomRight" activeCell="G11" sqref="G11"/>
    </sheetView>
  </sheetViews>
  <sheetFormatPr baseColWidth="10" defaultColWidth="11.42578125" defaultRowHeight="11.25" x14ac:dyDescent="0.2"/>
  <cols>
    <col min="1" max="1" width="4.7109375" style="6" bestFit="1" customWidth="1"/>
    <col min="2" max="2" width="23.42578125" style="20" customWidth="1"/>
    <col min="3" max="3" width="69.28515625" style="21" customWidth="1"/>
    <col min="4" max="4" width="19.7109375" style="6" customWidth="1"/>
    <col min="5" max="5" width="6.85546875" style="6" bestFit="1" customWidth="1"/>
    <col min="6" max="6" width="0.28515625" style="6" customWidth="1"/>
    <col min="7" max="7" width="44" style="6" customWidth="1"/>
    <col min="8" max="9" width="14.42578125" style="6" customWidth="1"/>
    <col min="10" max="10" width="12.140625" style="6" customWidth="1"/>
    <col min="11" max="11" width="14.42578125" style="6" customWidth="1"/>
    <col min="12" max="12" width="15.42578125" style="6" customWidth="1"/>
    <col min="13" max="13" width="11.140625" style="6" customWidth="1"/>
    <col min="14" max="14" width="9.85546875" style="6" customWidth="1"/>
    <col min="15" max="15" width="14.140625" style="6" customWidth="1"/>
    <col min="16" max="16" width="43.7109375" style="6" customWidth="1"/>
    <col min="17" max="20" width="11.42578125" style="6" customWidth="1"/>
    <col min="21" max="21" width="14.85546875" style="6" customWidth="1"/>
    <col min="22" max="23" width="11.42578125" style="6" customWidth="1"/>
    <col min="24" max="24" width="15.28515625" style="6" customWidth="1"/>
    <col min="25" max="25" width="34" style="6" customWidth="1"/>
    <col min="26" max="26" width="11.42578125" style="6" customWidth="1"/>
    <col min="27" max="27" width="11.42578125" style="28" customWidth="1"/>
    <col min="28" max="29" width="11.42578125" style="6" customWidth="1"/>
    <col min="30" max="30" width="15.42578125" style="6" customWidth="1"/>
    <col min="31" max="32" width="11.42578125" style="6" customWidth="1"/>
    <col min="33" max="33" width="17.140625" style="6" customWidth="1"/>
    <col min="34" max="34" width="36.85546875" style="6" customWidth="1"/>
    <col min="35" max="35" width="11.42578125" style="6" customWidth="1"/>
    <col min="36" max="36" width="11.42578125" style="28" customWidth="1"/>
    <col min="37" max="38" width="11.42578125" style="6" customWidth="1"/>
    <col min="39" max="39" width="15.140625" style="6" customWidth="1"/>
    <col min="40" max="41" width="11.42578125" style="6" customWidth="1"/>
    <col min="42" max="42" width="18.42578125" style="6" customWidth="1"/>
    <col min="43" max="43" width="36.7109375" style="6" customWidth="1"/>
    <col min="44" max="44" width="11.42578125" style="6" customWidth="1"/>
    <col min="45" max="45" width="11.42578125" style="28" customWidth="1"/>
    <col min="46" max="47" width="11.42578125" style="6" customWidth="1"/>
    <col min="48" max="48" width="14" style="6" customWidth="1"/>
    <col min="49" max="50" width="11.42578125" style="6" customWidth="1"/>
    <col min="51" max="51" width="20" style="6" customWidth="1"/>
    <col min="52" max="52" width="36.7109375" style="6" customWidth="1"/>
    <col min="53" max="53" width="11.42578125" style="6" customWidth="1"/>
    <col min="54" max="54" width="11.42578125" style="28" customWidth="1"/>
    <col min="55" max="56" width="11.42578125" style="6" customWidth="1"/>
    <col min="57" max="57" width="14.85546875" style="6" customWidth="1"/>
    <col min="58" max="59" width="11.42578125" style="6" customWidth="1"/>
    <col min="60" max="60" width="12.85546875" style="6" customWidth="1"/>
    <col min="61" max="61" width="38.7109375" style="6" customWidth="1"/>
    <col min="62" max="62" width="11.42578125" style="6" customWidth="1"/>
    <col min="63" max="63" width="11.42578125" style="28" customWidth="1"/>
    <col min="64" max="65" width="11.42578125" style="6" customWidth="1"/>
    <col min="66" max="66" width="14.42578125" style="6" customWidth="1"/>
    <col min="67" max="68" width="11.42578125" style="6" customWidth="1"/>
    <col min="69" max="69" width="14.85546875" style="6" customWidth="1"/>
    <col min="70" max="70" width="32.28515625" style="6" customWidth="1"/>
    <col min="71" max="71" width="11.42578125" style="6"/>
    <col min="72" max="72" width="11.42578125" style="28"/>
    <col min="73" max="74" width="11.42578125" style="6"/>
    <col min="75" max="75" width="15.28515625" style="6" bestFit="1" customWidth="1"/>
    <col min="76" max="77" width="11.42578125" style="6"/>
    <col min="78" max="78" width="16.140625" style="6" customWidth="1"/>
    <col min="79" max="79" width="17.42578125" style="6" customWidth="1"/>
    <col min="80" max="80" width="14.140625" style="6" customWidth="1"/>
    <col min="81" max="81" width="17.140625" style="6" bestFit="1" customWidth="1"/>
    <col min="82" max="82" width="16.140625" style="6" customWidth="1"/>
    <col min="83" max="83" width="15" style="6" customWidth="1"/>
    <col min="84" max="16384" width="11.42578125" style="6"/>
  </cols>
  <sheetData>
    <row r="1" spans="1:83" x14ac:dyDescent="0.2">
      <c r="A1" s="59" t="s">
        <v>0</v>
      </c>
      <c r="B1" s="59"/>
      <c r="C1" s="59"/>
      <c r="D1" s="59"/>
      <c r="E1" s="59"/>
      <c r="F1" s="59"/>
      <c r="G1" s="59"/>
      <c r="H1" s="59"/>
      <c r="I1" s="59"/>
      <c r="J1" s="59"/>
      <c r="K1" s="59"/>
      <c r="L1" s="59"/>
      <c r="M1" s="59"/>
      <c r="N1" s="59"/>
      <c r="O1" s="5"/>
    </row>
    <row r="2" spans="1:83" x14ac:dyDescent="0.2">
      <c r="A2" s="59" t="s">
        <v>106</v>
      </c>
      <c r="B2" s="59"/>
      <c r="C2" s="59"/>
      <c r="D2" s="59"/>
      <c r="E2" s="59"/>
      <c r="F2" s="59"/>
      <c r="G2" s="59"/>
      <c r="H2" s="59"/>
      <c r="I2" s="59"/>
      <c r="J2" s="59"/>
      <c r="K2" s="59"/>
      <c r="L2" s="59"/>
      <c r="M2" s="59"/>
      <c r="N2" s="59"/>
      <c r="O2" s="5"/>
    </row>
    <row r="3" spans="1:83" ht="12.75" customHeight="1" x14ac:dyDescent="0.2">
      <c r="A3" s="59" t="s">
        <v>16</v>
      </c>
      <c r="B3" s="59"/>
      <c r="C3" s="59"/>
      <c r="D3" s="59"/>
      <c r="E3" s="59"/>
      <c r="F3" s="59"/>
      <c r="G3" s="59"/>
      <c r="H3" s="59"/>
      <c r="I3" s="59"/>
      <c r="J3" s="59"/>
      <c r="K3" s="59"/>
      <c r="L3" s="59"/>
      <c r="M3" s="59"/>
      <c r="N3" s="59"/>
      <c r="O3" s="5"/>
    </row>
    <row r="4" spans="1:83" x14ac:dyDescent="0.2">
      <c r="A4" s="59" t="s">
        <v>112</v>
      </c>
      <c r="B4" s="59"/>
      <c r="C4" s="59"/>
      <c r="D4" s="59"/>
      <c r="E4" s="59"/>
      <c r="F4" s="59"/>
      <c r="G4" s="59"/>
      <c r="H4" s="59"/>
      <c r="I4" s="59"/>
      <c r="J4" s="59"/>
      <c r="K4" s="59"/>
      <c r="L4" s="59"/>
      <c r="M4" s="59"/>
      <c r="N4" s="59"/>
      <c r="O4" s="5"/>
    </row>
    <row r="5" spans="1:83" x14ac:dyDescent="0.2">
      <c r="A5" s="5"/>
      <c r="B5" s="7"/>
      <c r="C5" s="5"/>
      <c r="D5" s="5"/>
      <c r="E5" s="5"/>
      <c r="F5" s="5"/>
      <c r="G5" s="5"/>
      <c r="H5" s="5"/>
      <c r="I5" s="5"/>
      <c r="J5" s="5"/>
      <c r="K5" s="5"/>
      <c r="L5" s="5"/>
    </row>
    <row r="6" spans="1:83" x14ac:dyDescent="0.2">
      <c r="A6" s="59"/>
      <c r="B6" s="59"/>
      <c r="C6" s="5"/>
      <c r="D6" s="5"/>
      <c r="E6" s="5"/>
      <c r="F6" s="5"/>
      <c r="G6" s="5"/>
      <c r="H6" s="5"/>
      <c r="I6" s="5"/>
      <c r="J6" s="5"/>
      <c r="K6" s="5"/>
      <c r="L6" s="5"/>
    </row>
    <row r="7" spans="1:83" ht="48" customHeight="1" x14ac:dyDescent="0.2">
      <c r="A7" s="58" t="s">
        <v>113</v>
      </c>
      <c r="B7" s="58"/>
      <c r="C7" s="58"/>
      <c r="D7" s="58"/>
      <c r="E7" s="58"/>
      <c r="F7" s="58"/>
      <c r="G7" s="58" t="s">
        <v>118</v>
      </c>
      <c r="H7" s="58"/>
      <c r="I7" s="58"/>
      <c r="J7" s="58"/>
      <c r="K7" s="58"/>
      <c r="L7" s="58"/>
      <c r="M7" s="58"/>
      <c r="N7" s="58"/>
      <c r="O7" s="23"/>
      <c r="P7" s="58" t="s">
        <v>148</v>
      </c>
      <c r="Q7" s="58"/>
      <c r="R7" s="58"/>
      <c r="S7" s="58"/>
      <c r="T7" s="58"/>
      <c r="U7" s="58"/>
      <c r="V7" s="58"/>
      <c r="W7" s="58"/>
      <c r="X7" s="23"/>
      <c r="Y7" s="58" t="s">
        <v>178</v>
      </c>
      <c r="Z7" s="58"/>
      <c r="AA7" s="58"/>
      <c r="AB7" s="58"/>
      <c r="AC7" s="58"/>
      <c r="AD7" s="58"/>
      <c r="AE7" s="58"/>
      <c r="AF7" s="58"/>
      <c r="AG7" s="23"/>
      <c r="AH7" s="58" t="s">
        <v>193</v>
      </c>
      <c r="AI7" s="58"/>
      <c r="AJ7" s="58"/>
      <c r="AK7" s="58"/>
      <c r="AL7" s="58"/>
      <c r="AM7" s="58"/>
      <c r="AN7" s="58"/>
      <c r="AO7" s="58"/>
      <c r="AP7" s="23"/>
      <c r="AQ7" s="58" t="s">
        <v>216</v>
      </c>
      <c r="AR7" s="58"/>
      <c r="AS7" s="58"/>
      <c r="AT7" s="58"/>
      <c r="AU7" s="58"/>
      <c r="AV7" s="58"/>
      <c r="AW7" s="58"/>
      <c r="AX7" s="58"/>
      <c r="AY7" s="23"/>
      <c r="AZ7" s="58" t="s">
        <v>228</v>
      </c>
      <c r="BA7" s="58"/>
      <c r="BB7" s="58"/>
      <c r="BC7" s="58"/>
      <c r="BD7" s="58"/>
      <c r="BE7" s="58"/>
      <c r="BF7" s="58"/>
      <c r="BG7" s="58"/>
      <c r="BH7" s="23"/>
      <c r="BI7" s="58" t="s">
        <v>229</v>
      </c>
      <c r="BJ7" s="58"/>
      <c r="BK7" s="58"/>
      <c r="BL7" s="58"/>
      <c r="BM7" s="58"/>
      <c r="BN7" s="58"/>
      <c r="BO7" s="58"/>
      <c r="BP7" s="58"/>
      <c r="BQ7" s="23"/>
      <c r="BR7" s="58" t="s">
        <v>245</v>
      </c>
      <c r="BS7" s="58"/>
      <c r="BT7" s="58"/>
      <c r="BU7" s="58"/>
      <c r="BV7" s="58"/>
      <c r="BW7" s="58"/>
      <c r="BX7" s="58"/>
      <c r="BY7" s="58"/>
      <c r="BZ7" s="49"/>
    </row>
    <row r="8" spans="1:83" s="12" customFormat="1" ht="90" x14ac:dyDescent="0.25">
      <c r="A8" s="8" t="s">
        <v>15</v>
      </c>
      <c r="B8" s="8" t="s">
        <v>1</v>
      </c>
      <c r="C8" s="8" t="s">
        <v>2</v>
      </c>
      <c r="D8" s="8" t="s">
        <v>3</v>
      </c>
      <c r="E8" s="8" t="s">
        <v>4</v>
      </c>
      <c r="F8" s="9" t="s">
        <v>5</v>
      </c>
      <c r="G8" s="10" t="s">
        <v>6</v>
      </c>
      <c r="H8" s="10" t="s">
        <v>7</v>
      </c>
      <c r="I8" s="10" t="s">
        <v>8</v>
      </c>
      <c r="J8" s="10" t="s">
        <v>9</v>
      </c>
      <c r="K8" s="10" t="s">
        <v>10</v>
      </c>
      <c r="L8" s="11" t="s">
        <v>11</v>
      </c>
      <c r="M8" s="11" t="s">
        <v>12</v>
      </c>
      <c r="N8" s="11" t="s">
        <v>13</v>
      </c>
      <c r="O8" s="11" t="s">
        <v>252</v>
      </c>
      <c r="P8" s="10" t="s">
        <v>6</v>
      </c>
      <c r="Q8" s="10" t="s">
        <v>7</v>
      </c>
      <c r="R8" s="10" t="s">
        <v>8</v>
      </c>
      <c r="S8" s="10" t="s">
        <v>9</v>
      </c>
      <c r="T8" s="10" t="s">
        <v>10</v>
      </c>
      <c r="U8" s="11" t="s">
        <v>11</v>
      </c>
      <c r="V8" s="11" t="s">
        <v>12</v>
      </c>
      <c r="W8" s="11" t="s">
        <v>13</v>
      </c>
      <c r="X8" s="40" t="s">
        <v>252</v>
      </c>
      <c r="Y8" s="10" t="s">
        <v>6</v>
      </c>
      <c r="Z8" s="10" t="s">
        <v>7</v>
      </c>
      <c r="AA8" s="29" t="s">
        <v>8</v>
      </c>
      <c r="AB8" s="10" t="s">
        <v>9</v>
      </c>
      <c r="AC8" s="10" t="s">
        <v>10</v>
      </c>
      <c r="AD8" s="11" t="s">
        <v>11</v>
      </c>
      <c r="AE8" s="11" t="s">
        <v>12</v>
      </c>
      <c r="AF8" s="11" t="s">
        <v>13</v>
      </c>
      <c r="AG8" s="40" t="s">
        <v>252</v>
      </c>
      <c r="AH8" s="10" t="s">
        <v>6</v>
      </c>
      <c r="AI8" s="10" t="s">
        <v>7</v>
      </c>
      <c r="AJ8" s="29" t="s">
        <v>8</v>
      </c>
      <c r="AK8" s="10" t="s">
        <v>9</v>
      </c>
      <c r="AL8" s="10" t="s">
        <v>10</v>
      </c>
      <c r="AM8" s="11" t="s">
        <v>11</v>
      </c>
      <c r="AN8" s="11" t="s">
        <v>12</v>
      </c>
      <c r="AO8" s="11" t="s">
        <v>13</v>
      </c>
      <c r="AP8" s="40" t="s">
        <v>252</v>
      </c>
      <c r="AQ8" s="10" t="s">
        <v>6</v>
      </c>
      <c r="AR8" s="10" t="s">
        <v>7</v>
      </c>
      <c r="AS8" s="29" t="s">
        <v>8</v>
      </c>
      <c r="AT8" s="10" t="s">
        <v>9</v>
      </c>
      <c r="AU8" s="10" t="s">
        <v>10</v>
      </c>
      <c r="AV8" s="11" t="s">
        <v>11</v>
      </c>
      <c r="AW8" s="11" t="s">
        <v>12</v>
      </c>
      <c r="AX8" s="11" t="s">
        <v>13</v>
      </c>
      <c r="AY8" s="40" t="s">
        <v>252</v>
      </c>
      <c r="AZ8" s="10" t="s">
        <v>6</v>
      </c>
      <c r="BA8" s="10" t="s">
        <v>7</v>
      </c>
      <c r="BB8" s="29" t="s">
        <v>8</v>
      </c>
      <c r="BC8" s="10" t="s">
        <v>9</v>
      </c>
      <c r="BD8" s="10" t="s">
        <v>10</v>
      </c>
      <c r="BE8" s="11" t="s">
        <v>11</v>
      </c>
      <c r="BF8" s="11" t="s">
        <v>12</v>
      </c>
      <c r="BG8" s="11" t="s">
        <v>13</v>
      </c>
      <c r="BH8" s="40" t="s">
        <v>252</v>
      </c>
      <c r="BI8" s="10" t="s">
        <v>6</v>
      </c>
      <c r="BJ8" s="10" t="s">
        <v>7</v>
      </c>
      <c r="BK8" s="29" t="s">
        <v>8</v>
      </c>
      <c r="BL8" s="10" t="s">
        <v>9</v>
      </c>
      <c r="BM8" s="10" t="s">
        <v>10</v>
      </c>
      <c r="BN8" s="11" t="s">
        <v>11</v>
      </c>
      <c r="BO8" s="11" t="s">
        <v>12</v>
      </c>
      <c r="BP8" s="11" t="s">
        <v>13</v>
      </c>
      <c r="BQ8" s="40" t="s">
        <v>252</v>
      </c>
      <c r="BR8" s="10" t="s">
        <v>6</v>
      </c>
      <c r="BS8" s="10" t="s">
        <v>7</v>
      </c>
      <c r="BT8" s="29" t="s">
        <v>8</v>
      </c>
      <c r="BU8" s="10" t="s">
        <v>9</v>
      </c>
      <c r="BV8" s="10" t="s">
        <v>10</v>
      </c>
      <c r="BW8" s="11" t="s">
        <v>11</v>
      </c>
      <c r="BX8" s="11" t="s">
        <v>12</v>
      </c>
      <c r="BY8" s="11" t="s">
        <v>13</v>
      </c>
      <c r="BZ8" s="40" t="s">
        <v>252</v>
      </c>
      <c r="CA8" s="11" t="s">
        <v>250</v>
      </c>
      <c r="CB8" s="11" t="s">
        <v>246</v>
      </c>
      <c r="CC8" s="11" t="s">
        <v>247</v>
      </c>
      <c r="CD8" s="11" t="s">
        <v>248</v>
      </c>
      <c r="CE8" s="11" t="s">
        <v>249</v>
      </c>
    </row>
    <row r="9" spans="1:83" ht="56.25" x14ac:dyDescent="0.25">
      <c r="A9" s="13">
        <v>1</v>
      </c>
      <c r="B9" s="1" t="s">
        <v>18</v>
      </c>
      <c r="C9" s="2" t="s">
        <v>19</v>
      </c>
      <c r="D9" s="3" t="s">
        <v>20</v>
      </c>
      <c r="E9" s="3" t="s">
        <v>17</v>
      </c>
      <c r="F9" s="3">
        <v>1</v>
      </c>
      <c r="G9" s="14"/>
      <c r="H9" s="15"/>
      <c r="I9" s="15"/>
      <c r="J9" s="15"/>
      <c r="K9" s="15"/>
      <c r="L9" s="15"/>
      <c r="M9" s="26"/>
      <c r="N9" s="26"/>
      <c r="O9" s="36" t="s">
        <v>253</v>
      </c>
      <c r="P9" s="14"/>
      <c r="Q9" s="15"/>
      <c r="R9" s="15"/>
      <c r="S9" s="15"/>
      <c r="T9" s="15"/>
      <c r="U9" s="15"/>
      <c r="V9" s="27"/>
      <c r="W9" s="27"/>
      <c r="X9" s="41" t="s">
        <v>253</v>
      </c>
      <c r="Y9" s="14" t="s">
        <v>149</v>
      </c>
      <c r="Z9" s="15">
        <v>1079000</v>
      </c>
      <c r="AA9" s="30">
        <v>0.19</v>
      </c>
      <c r="AB9" s="15">
        <f t="shared" ref="AB9" si="0">Z9*AA9</f>
        <v>205010</v>
      </c>
      <c r="AC9" s="15">
        <f t="shared" ref="AC9" si="1">ROUND(Z9+AB9,0)</f>
        <v>1284010</v>
      </c>
      <c r="AD9" s="15">
        <f>AC9*F9</f>
        <v>1284010</v>
      </c>
      <c r="AE9" s="27" t="s">
        <v>174</v>
      </c>
      <c r="AF9" s="27" t="s">
        <v>120</v>
      </c>
      <c r="AG9" s="42" t="s">
        <v>254</v>
      </c>
      <c r="AH9" s="14"/>
      <c r="AI9" s="15"/>
      <c r="AJ9" s="30"/>
      <c r="AK9" s="15"/>
      <c r="AL9" s="15"/>
      <c r="AM9" s="15"/>
      <c r="AN9" s="26"/>
      <c r="AO9" s="26"/>
      <c r="AP9" s="39" t="s">
        <v>253</v>
      </c>
      <c r="AQ9" s="14" t="s">
        <v>194</v>
      </c>
      <c r="AR9" s="15">
        <v>920652.17391304346</v>
      </c>
      <c r="AS9" s="30">
        <v>0.19</v>
      </c>
      <c r="AT9" s="15">
        <f t="shared" ref="AT9" si="2">AR9*AS9</f>
        <v>174923.91304347827</v>
      </c>
      <c r="AU9" s="15">
        <f t="shared" ref="AU9" si="3">ROUND(AR9+AT9,0)</f>
        <v>1095576</v>
      </c>
      <c r="AV9" s="15">
        <f>AU9*F9</f>
        <v>1095576</v>
      </c>
      <c r="AW9" s="27">
        <v>30</v>
      </c>
      <c r="AX9" s="27" t="s">
        <v>175</v>
      </c>
      <c r="AY9" s="42" t="s">
        <v>254</v>
      </c>
      <c r="AZ9" s="14"/>
      <c r="BA9" s="15"/>
      <c r="BB9" s="30"/>
      <c r="BC9" s="15"/>
      <c r="BD9" s="15"/>
      <c r="BE9" s="15"/>
      <c r="BF9" s="26"/>
      <c r="BG9" s="26"/>
      <c r="BH9" s="39" t="s">
        <v>253</v>
      </c>
      <c r="BI9" s="14"/>
      <c r="BJ9" s="15"/>
      <c r="BK9" s="30"/>
      <c r="BL9" s="15"/>
      <c r="BM9" s="15"/>
      <c r="BN9" s="15"/>
      <c r="BO9" s="16"/>
      <c r="BP9" s="16"/>
      <c r="BQ9" s="47" t="s">
        <v>253</v>
      </c>
      <c r="BR9" s="14"/>
      <c r="BS9" s="15"/>
      <c r="BT9" s="30"/>
      <c r="BU9" s="15"/>
      <c r="BV9" s="15"/>
      <c r="BW9" s="15"/>
      <c r="BX9" s="27"/>
      <c r="BY9" s="27"/>
      <c r="BZ9" s="41" t="s">
        <v>253</v>
      </c>
      <c r="CA9" s="33">
        <f>MIN(K9,T9,AC9,AL9,AU9,BD9,BM9,BV9)</f>
        <v>1095576</v>
      </c>
      <c r="CB9" s="33">
        <f>+F9*CA9</f>
        <v>1095576</v>
      </c>
      <c r="CC9" s="27" t="str">
        <f>IF(CA9=K9,$G$7,IF(CA9=T9,$P$7,IF(CA9=AC9,$Y$7,IF(CA9=AL9,$AH$7,IF(CA9=AU9,$AQ$7,IF(CA9=BD9,$AZ$7,IF(CA9=BM9,$BI$7,IF(CA9=BV9,$BR$7,""))))))))</f>
        <v>MULTITINTAS.INK SAS</v>
      </c>
      <c r="CD9" s="33">
        <v>1446690</v>
      </c>
      <c r="CE9" s="33">
        <f>+CD9-CB9</f>
        <v>351114</v>
      </c>
    </row>
    <row r="10" spans="1:83" ht="90" x14ac:dyDescent="0.25">
      <c r="A10" s="13">
        <v>2</v>
      </c>
      <c r="B10" s="1" t="s">
        <v>21</v>
      </c>
      <c r="C10" s="2" t="s">
        <v>22</v>
      </c>
      <c r="D10" s="3" t="s">
        <v>23</v>
      </c>
      <c r="E10" s="3" t="s">
        <v>17</v>
      </c>
      <c r="F10" s="3">
        <v>1</v>
      </c>
      <c r="G10" s="14"/>
      <c r="H10" s="15"/>
      <c r="I10" s="15"/>
      <c r="J10" s="15"/>
      <c r="K10" s="15"/>
      <c r="L10" s="15"/>
      <c r="M10" s="26"/>
      <c r="N10" s="26"/>
      <c r="O10" s="36" t="s">
        <v>253</v>
      </c>
      <c r="P10" s="14"/>
      <c r="Q10" s="15"/>
      <c r="R10" s="15"/>
      <c r="S10" s="15"/>
      <c r="T10" s="15"/>
      <c r="U10" s="15"/>
      <c r="V10" s="27"/>
      <c r="W10" s="27"/>
      <c r="X10" s="41" t="s">
        <v>253</v>
      </c>
      <c r="Y10" s="14" t="s">
        <v>150</v>
      </c>
      <c r="Z10" s="15">
        <v>120000</v>
      </c>
      <c r="AA10" s="30">
        <v>0.19</v>
      </c>
      <c r="AB10" s="15">
        <f t="shared" ref="AB10:AB42" si="4">Z10*AA10</f>
        <v>22800</v>
      </c>
      <c r="AC10" s="15">
        <f t="shared" ref="AC10:AC42" si="5">ROUND(Z10+AB10,0)</f>
        <v>142800</v>
      </c>
      <c r="AD10" s="15">
        <f t="shared" ref="AD10:AD42" si="6">AC10*F10</f>
        <v>142800</v>
      </c>
      <c r="AE10" s="27" t="s">
        <v>174</v>
      </c>
      <c r="AF10" s="27" t="s">
        <v>175</v>
      </c>
      <c r="AG10" s="42" t="s">
        <v>254</v>
      </c>
      <c r="AH10" s="14"/>
      <c r="AI10" s="15"/>
      <c r="AJ10" s="30"/>
      <c r="AK10" s="15"/>
      <c r="AL10" s="15"/>
      <c r="AM10" s="15"/>
      <c r="AN10" s="26"/>
      <c r="AO10" s="26"/>
      <c r="AP10" s="39" t="s">
        <v>253</v>
      </c>
      <c r="AQ10" s="14" t="s">
        <v>195</v>
      </c>
      <c r="AR10" s="15">
        <v>133913.04347826086</v>
      </c>
      <c r="AS10" s="30">
        <v>0.19</v>
      </c>
      <c r="AT10" s="15">
        <f t="shared" ref="AT10:AT42" si="7">AR10*AS10</f>
        <v>25443.478260869564</v>
      </c>
      <c r="AU10" s="15">
        <f t="shared" ref="AU10:AU42" si="8">ROUND(AR10+AT10,0)</f>
        <v>159357</v>
      </c>
      <c r="AV10" s="15">
        <f t="shared" ref="AV10:AV42" si="9">AU10*F10</f>
        <v>159357</v>
      </c>
      <c r="AW10" s="27">
        <v>15</v>
      </c>
      <c r="AX10" s="27" t="s">
        <v>213</v>
      </c>
      <c r="AY10" s="42" t="s">
        <v>254</v>
      </c>
      <c r="AZ10" s="14"/>
      <c r="BA10" s="15"/>
      <c r="BB10" s="30"/>
      <c r="BC10" s="15"/>
      <c r="BD10" s="15"/>
      <c r="BE10" s="15"/>
      <c r="BF10" s="26"/>
      <c r="BG10" s="26"/>
      <c r="BH10" s="39" t="s">
        <v>253</v>
      </c>
      <c r="BI10" s="14"/>
      <c r="BJ10" s="15"/>
      <c r="BK10" s="30"/>
      <c r="BL10" s="15"/>
      <c r="BM10" s="15"/>
      <c r="BN10" s="15"/>
      <c r="BO10" s="16"/>
      <c r="BP10" s="16"/>
      <c r="BQ10" s="47" t="s">
        <v>253</v>
      </c>
      <c r="BR10" s="14" t="s">
        <v>22</v>
      </c>
      <c r="BS10" s="15">
        <v>198000</v>
      </c>
      <c r="BT10" s="30">
        <v>0.19</v>
      </c>
      <c r="BU10" s="15">
        <f t="shared" ref="BU10:BU44" si="10">BS10*BT10</f>
        <v>37620</v>
      </c>
      <c r="BV10" s="15">
        <f t="shared" ref="BV10:BV44" si="11">ROUND(BS10+BU10,0)</f>
        <v>235620</v>
      </c>
      <c r="BW10" s="15">
        <f t="shared" ref="BW10:BW44" si="12">BV10*F10</f>
        <v>235620</v>
      </c>
      <c r="BX10" s="27" t="s">
        <v>237</v>
      </c>
      <c r="BY10" s="27" t="s">
        <v>213</v>
      </c>
      <c r="BZ10" s="42" t="s">
        <v>254</v>
      </c>
      <c r="CA10" s="33">
        <f t="shared" ref="CA10:CA44" si="13">MIN(K10,T10,AC10,AL10,AU10,BD10,BM10,BV10)</f>
        <v>142800</v>
      </c>
      <c r="CB10" s="33">
        <f t="shared" ref="CB10:CB44" si="14">+F10*CA10</f>
        <v>142800</v>
      </c>
      <c r="CC10" s="27" t="str">
        <f t="shared" ref="CC10:CC44" si="15">IF(CA10=K10,$G$7,IF(CA10=T10,$P$7,IF(CA10=AC10,$Y$7,IF(CA10=AL10,$AH$7,IF(CA10=AU10,$AQ$7,IF(CA10=BD10,$AZ$7,IF(CA10=BM10,$BI$7,IF(CA10=BV10,$BR$7,""))))))))</f>
        <v>GTI ALBERTO ALVAREZ LOPEZ SAS</v>
      </c>
      <c r="CD10" s="33">
        <v>267750</v>
      </c>
      <c r="CE10" s="33">
        <f t="shared" ref="CE10:CE44" si="16">+CD10-CB10</f>
        <v>124950</v>
      </c>
    </row>
    <row r="11" spans="1:83" ht="56.25" x14ac:dyDescent="0.25">
      <c r="A11" s="13">
        <v>3</v>
      </c>
      <c r="B11" s="1" t="s">
        <v>24</v>
      </c>
      <c r="C11" s="2" t="s">
        <v>25</v>
      </c>
      <c r="D11" s="3" t="s">
        <v>26</v>
      </c>
      <c r="E11" s="3" t="s">
        <v>17</v>
      </c>
      <c r="F11" s="3">
        <v>3</v>
      </c>
      <c r="G11" s="14"/>
      <c r="H11" s="15"/>
      <c r="I11" s="15"/>
      <c r="J11" s="15"/>
      <c r="K11" s="15"/>
      <c r="L11" s="15"/>
      <c r="M11" s="26"/>
      <c r="N11" s="26"/>
      <c r="O11" s="36" t="s">
        <v>253</v>
      </c>
      <c r="P11" s="14" t="s">
        <v>122</v>
      </c>
      <c r="Q11" s="15">
        <v>6000</v>
      </c>
      <c r="R11" s="15">
        <v>0.19</v>
      </c>
      <c r="S11" s="15">
        <f t="shared" ref="S11:S44" si="17">Q11*R11</f>
        <v>1140</v>
      </c>
      <c r="T11" s="15">
        <f t="shared" ref="T11:T44" si="18">ROUND(Q11+S11,0)</f>
        <v>7140</v>
      </c>
      <c r="U11" s="15">
        <f t="shared" ref="U11:U44" si="19">T11*F11</f>
        <v>21420</v>
      </c>
      <c r="V11" s="27" t="s">
        <v>136</v>
      </c>
      <c r="W11" s="27" t="s">
        <v>137</v>
      </c>
      <c r="X11" s="42" t="s">
        <v>254</v>
      </c>
      <c r="Y11" s="14" t="s">
        <v>25</v>
      </c>
      <c r="Z11" s="15">
        <v>6500</v>
      </c>
      <c r="AA11" s="30">
        <v>0.19</v>
      </c>
      <c r="AB11" s="15">
        <f t="shared" si="4"/>
        <v>1235</v>
      </c>
      <c r="AC11" s="15">
        <f t="shared" si="5"/>
        <v>7735</v>
      </c>
      <c r="AD11" s="15">
        <f t="shared" si="6"/>
        <v>23205</v>
      </c>
      <c r="AE11" s="27" t="s">
        <v>174</v>
      </c>
      <c r="AF11" s="27" t="s">
        <v>175</v>
      </c>
      <c r="AG11" s="42" t="s">
        <v>254</v>
      </c>
      <c r="AH11" s="14"/>
      <c r="AI11" s="15"/>
      <c r="AJ11" s="30"/>
      <c r="AK11" s="15"/>
      <c r="AL11" s="15"/>
      <c r="AM11" s="15"/>
      <c r="AN11" s="26"/>
      <c r="AO11" s="26"/>
      <c r="AP11" s="39" t="s">
        <v>253</v>
      </c>
      <c r="AQ11" s="14" t="s">
        <v>196</v>
      </c>
      <c r="AR11" s="15">
        <v>5858.695652173913</v>
      </c>
      <c r="AS11" s="30">
        <v>0.19</v>
      </c>
      <c r="AT11" s="15">
        <f t="shared" si="7"/>
        <v>1113.1521739130435</v>
      </c>
      <c r="AU11" s="15">
        <f t="shared" si="8"/>
        <v>6972</v>
      </c>
      <c r="AV11" s="15">
        <f t="shared" si="9"/>
        <v>20916</v>
      </c>
      <c r="AW11" s="27">
        <v>15</v>
      </c>
      <c r="AX11" s="27" t="s">
        <v>175</v>
      </c>
      <c r="AY11" s="42" t="s">
        <v>254</v>
      </c>
      <c r="AZ11" s="14"/>
      <c r="BA11" s="15"/>
      <c r="BB11" s="30"/>
      <c r="BC11" s="15"/>
      <c r="BD11" s="15"/>
      <c r="BE11" s="15"/>
      <c r="BF11" s="26"/>
      <c r="BG11" s="26"/>
      <c r="BH11" s="39" t="s">
        <v>253</v>
      </c>
      <c r="BI11" s="14"/>
      <c r="BJ11" s="15"/>
      <c r="BK11" s="30"/>
      <c r="BL11" s="15"/>
      <c r="BM11" s="15"/>
      <c r="BN11" s="15"/>
      <c r="BO11" s="16"/>
      <c r="BP11" s="16"/>
      <c r="BQ11" s="47" t="s">
        <v>253</v>
      </c>
      <c r="BR11" s="14" t="s">
        <v>25</v>
      </c>
      <c r="BS11" s="15">
        <v>6500</v>
      </c>
      <c r="BT11" s="30">
        <v>0.19</v>
      </c>
      <c r="BU11" s="15">
        <f t="shared" si="10"/>
        <v>1235</v>
      </c>
      <c r="BV11" s="15">
        <f t="shared" si="11"/>
        <v>7735</v>
      </c>
      <c r="BW11" s="15">
        <f t="shared" si="12"/>
        <v>23205</v>
      </c>
      <c r="BX11" s="27" t="s">
        <v>237</v>
      </c>
      <c r="BY11" s="27" t="s">
        <v>120</v>
      </c>
      <c r="BZ11" s="42" t="s">
        <v>254</v>
      </c>
      <c r="CA11" s="33">
        <f t="shared" si="13"/>
        <v>6972</v>
      </c>
      <c r="CB11" s="33">
        <f t="shared" si="14"/>
        <v>20916</v>
      </c>
      <c r="CC11" s="27" t="str">
        <f t="shared" si="15"/>
        <v>MULTITINTAS.INK SAS</v>
      </c>
      <c r="CD11" s="33">
        <v>24990</v>
      </c>
      <c r="CE11" s="33">
        <f t="shared" si="16"/>
        <v>4074</v>
      </c>
    </row>
    <row r="12" spans="1:83" ht="22.5" x14ac:dyDescent="0.25">
      <c r="A12" s="13">
        <v>4</v>
      </c>
      <c r="B12" s="1" t="s">
        <v>27</v>
      </c>
      <c r="C12" s="2" t="s">
        <v>28</v>
      </c>
      <c r="D12" s="3" t="s">
        <v>29</v>
      </c>
      <c r="E12" s="3" t="s">
        <v>17</v>
      </c>
      <c r="F12" s="3">
        <v>1</v>
      </c>
      <c r="G12" s="17"/>
      <c r="H12" s="18"/>
      <c r="I12" s="18"/>
      <c r="J12" s="15"/>
      <c r="K12" s="15"/>
      <c r="L12" s="15"/>
      <c r="M12" s="26"/>
      <c r="N12" s="26"/>
      <c r="O12" s="36" t="s">
        <v>253</v>
      </c>
      <c r="P12" s="17"/>
      <c r="Q12" s="18"/>
      <c r="R12" s="18"/>
      <c r="S12" s="15"/>
      <c r="T12" s="15"/>
      <c r="U12" s="15"/>
      <c r="V12" s="27"/>
      <c r="W12" s="27"/>
      <c r="X12" s="43" t="s">
        <v>253</v>
      </c>
      <c r="Y12" s="17"/>
      <c r="Z12" s="18"/>
      <c r="AA12" s="31"/>
      <c r="AB12" s="15"/>
      <c r="AC12" s="15"/>
      <c r="AD12" s="15"/>
      <c r="AE12" s="27"/>
      <c r="AF12" s="27"/>
      <c r="AG12" s="43" t="s">
        <v>253</v>
      </c>
      <c r="AH12" s="17"/>
      <c r="AI12" s="18"/>
      <c r="AJ12" s="31"/>
      <c r="AK12" s="15"/>
      <c r="AL12" s="15"/>
      <c r="AM12" s="15"/>
      <c r="AN12" s="26"/>
      <c r="AO12" s="26"/>
      <c r="AP12" s="39" t="s">
        <v>253</v>
      </c>
      <c r="AQ12" s="17"/>
      <c r="AR12" s="18"/>
      <c r="AS12" s="31"/>
      <c r="AT12" s="15"/>
      <c r="AU12" s="15"/>
      <c r="AV12" s="15"/>
      <c r="AW12" s="27"/>
      <c r="AX12" s="27"/>
      <c r="AY12" s="43" t="s">
        <v>253</v>
      </c>
      <c r="AZ12" s="17"/>
      <c r="BA12" s="18"/>
      <c r="BB12" s="31"/>
      <c r="BC12" s="15"/>
      <c r="BD12" s="15"/>
      <c r="BE12" s="15"/>
      <c r="BF12" s="26"/>
      <c r="BG12" s="26"/>
      <c r="BH12" s="39" t="s">
        <v>253</v>
      </c>
      <c r="BI12" s="17"/>
      <c r="BJ12" s="18"/>
      <c r="BK12" s="31"/>
      <c r="BL12" s="15"/>
      <c r="BM12" s="15"/>
      <c r="BN12" s="15"/>
      <c r="BO12" s="16"/>
      <c r="BP12" s="16"/>
      <c r="BQ12" s="48" t="s">
        <v>253</v>
      </c>
      <c r="BR12" s="17" t="s">
        <v>28</v>
      </c>
      <c r="BS12" s="18">
        <v>55000</v>
      </c>
      <c r="BT12" s="31">
        <v>0.19</v>
      </c>
      <c r="BU12" s="15">
        <f t="shared" si="10"/>
        <v>10450</v>
      </c>
      <c r="BV12" s="15">
        <f t="shared" si="11"/>
        <v>65450</v>
      </c>
      <c r="BW12" s="15">
        <f t="shared" si="12"/>
        <v>65450</v>
      </c>
      <c r="BX12" s="27" t="s">
        <v>238</v>
      </c>
      <c r="BY12" s="27" t="s">
        <v>239</v>
      </c>
      <c r="BZ12" s="42" t="s">
        <v>254</v>
      </c>
      <c r="CA12" s="33">
        <f t="shared" si="13"/>
        <v>65450</v>
      </c>
      <c r="CB12" s="33">
        <f t="shared" si="14"/>
        <v>65450</v>
      </c>
      <c r="CC12" s="27" t="str">
        <f t="shared" si="15"/>
        <v>TEK SOLUCIONES TECNOLOGICAS SAS</v>
      </c>
      <c r="CD12" s="33">
        <v>66640</v>
      </c>
      <c r="CE12" s="33">
        <f t="shared" si="16"/>
        <v>1190</v>
      </c>
    </row>
    <row r="13" spans="1:83" ht="45" x14ac:dyDescent="0.25">
      <c r="A13" s="13">
        <v>5</v>
      </c>
      <c r="B13" s="3" t="s">
        <v>30</v>
      </c>
      <c r="C13" s="2" t="s">
        <v>31</v>
      </c>
      <c r="D13" s="3" t="s">
        <v>32</v>
      </c>
      <c r="E13" s="3" t="s">
        <v>17</v>
      </c>
      <c r="F13" s="3">
        <v>4</v>
      </c>
      <c r="G13" s="17"/>
      <c r="H13" s="18"/>
      <c r="I13" s="18"/>
      <c r="J13" s="15"/>
      <c r="K13" s="15"/>
      <c r="L13" s="15"/>
      <c r="M13" s="26"/>
      <c r="N13" s="26"/>
      <c r="O13" s="36" t="s">
        <v>253</v>
      </c>
      <c r="P13" s="17" t="s">
        <v>123</v>
      </c>
      <c r="Q13" s="18">
        <v>55000</v>
      </c>
      <c r="R13" s="18">
        <v>0.19</v>
      </c>
      <c r="S13" s="15">
        <f t="shared" si="17"/>
        <v>10450</v>
      </c>
      <c r="T13" s="15">
        <f t="shared" si="18"/>
        <v>65450</v>
      </c>
      <c r="U13" s="15">
        <f t="shared" si="19"/>
        <v>261800</v>
      </c>
      <c r="V13" s="27" t="s">
        <v>136</v>
      </c>
      <c r="W13" s="27"/>
      <c r="X13" s="44" t="s">
        <v>254</v>
      </c>
      <c r="Y13" s="17" t="s">
        <v>151</v>
      </c>
      <c r="Z13" s="18">
        <v>61500</v>
      </c>
      <c r="AA13" s="31">
        <v>0.19</v>
      </c>
      <c r="AB13" s="15">
        <f t="shared" si="4"/>
        <v>11685</v>
      </c>
      <c r="AC13" s="15">
        <f t="shared" si="5"/>
        <v>73185</v>
      </c>
      <c r="AD13" s="15">
        <f t="shared" si="6"/>
        <v>292740</v>
      </c>
      <c r="AE13" s="27" t="s">
        <v>174</v>
      </c>
      <c r="AF13" s="27" t="s">
        <v>120</v>
      </c>
      <c r="AG13" s="44" t="s">
        <v>254</v>
      </c>
      <c r="AH13" s="17"/>
      <c r="AI13" s="18"/>
      <c r="AJ13" s="31"/>
      <c r="AK13" s="15"/>
      <c r="AL13" s="15"/>
      <c r="AM13" s="15"/>
      <c r="AN13" s="26"/>
      <c r="AO13" s="26"/>
      <c r="AP13" s="39" t="s">
        <v>253</v>
      </c>
      <c r="AQ13" s="17" t="s">
        <v>197</v>
      </c>
      <c r="AR13" s="18">
        <v>54413.043478260865</v>
      </c>
      <c r="AS13" s="31">
        <v>0.19</v>
      </c>
      <c r="AT13" s="15">
        <f t="shared" si="7"/>
        <v>10338.478260869564</v>
      </c>
      <c r="AU13" s="15">
        <f t="shared" si="8"/>
        <v>64752</v>
      </c>
      <c r="AV13" s="15">
        <f t="shared" si="9"/>
        <v>259008</v>
      </c>
      <c r="AW13" s="27">
        <v>10</v>
      </c>
      <c r="AX13" s="27" t="s">
        <v>120</v>
      </c>
      <c r="AY13" s="44" t="s">
        <v>254</v>
      </c>
      <c r="AZ13" s="17"/>
      <c r="BA13" s="18"/>
      <c r="BB13" s="31"/>
      <c r="BC13" s="15"/>
      <c r="BD13" s="15"/>
      <c r="BE13" s="15"/>
      <c r="BF13" s="26"/>
      <c r="BG13" s="26"/>
      <c r="BH13" s="39" t="s">
        <v>253</v>
      </c>
      <c r="BI13" s="17"/>
      <c r="BJ13" s="18"/>
      <c r="BK13" s="31"/>
      <c r="BL13" s="15"/>
      <c r="BM13" s="15"/>
      <c r="BN13" s="15"/>
      <c r="BO13" s="16"/>
      <c r="BP13" s="16"/>
      <c r="BQ13" s="48" t="s">
        <v>253</v>
      </c>
      <c r="BR13" s="17" t="s">
        <v>31</v>
      </c>
      <c r="BS13" s="18">
        <v>62000</v>
      </c>
      <c r="BT13" s="31">
        <v>0.19</v>
      </c>
      <c r="BU13" s="15">
        <f t="shared" si="10"/>
        <v>11780</v>
      </c>
      <c r="BV13" s="15">
        <f t="shared" si="11"/>
        <v>73780</v>
      </c>
      <c r="BW13" s="15">
        <f t="shared" si="12"/>
        <v>295120</v>
      </c>
      <c r="BX13" s="27" t="s">
        <v>237</v>
      </c>
      <c r="BY13" s="27" t="s">
        <v>120</v>
      </c>
      <c r="BZ13" s="42" t="s">
        <v>254</v>
      </c>
      <c r="CA13" s="33">
        <f t="shared" si="13"/>
        <v>64752</v>
      </c>
      <c r="CB13" s="33">
        <f t="shared" si="14"/>
        <v>259008</v>
      </c>
      <c r="CC13" s="27" t="str">
        <f t="shared" si="15"/>
        <v>MULTITINTAS.INK SAS</v>
      </c>
      <c r="CD13" s="33">
        <v>296177</v>
      </c>
      <c r="CE13" s="33">
        <f t="shared" si="16"/>
        <v>37169</v>
      </c>
    </row>
    <row r="14" spans="1:83" ht="94.5" x14ac:dyDescent="0.25">
      <c r="A14" s="13">
        <v>6</v>
      </c>
      <c r="B14" s="1" t="s">
        <v>33</v>
      </c>
      <c r="C14" s="2" t="s">
        <v>34</v>
      </c>
      <c r="D14" s="3" t="s">
        <v>35</v>
      </c>
      <c r="E14" s="3" t="s">
        <v>17</v>
      </c>
      <c r="F14" s="3">
        <v>24</v>
      </c>
      <c r="G14" s="17"/>
      <c r="H14" s="18"/>
      <c r="I14" s="18"/>
      <c r="J14" s="15"/>
      <c r="K14" s="15"/>
      <c r="L14" s="15"/>
      <c r="M14" s="26"/>
      <c r="N14" s="26"/>
      <c r="O14" s="36" t="s">
        <v>253</v>
      </c>
      <c r="P14" s="17"/>
      <c r="Q14" s="18"/>
      <c r="R14" s="18"/>
      <c r="S14" s="15"/>
      <c r="T14" s="15"/>
      <c r="U14" s="15"/>
      <c r="V14" s="27"/>
      <c r="W14" s="27"/>
      <c r="X14" s="43" t="s">
        <v>253</v>
      </c>
      <c r="Y14" s="53"/>
      <c r="Z14" s="54"/>
      <c r="AA14" s="57"/>
      <c r="AB14" s="55"/>
      <c r="AC14" s="55"/>
      <c r="AD14" s="55"/>
      <c r="AE14" s="56"/>
      <c r="AF14" s="56"/>
      <c r="AG14" s="45" t="s">
        <v>257</v>
      </c>
      <c r="AH14" s="17"/>
      <c r="AI14" s="18"/>
      <c r="AJ14" s="31"/>
      <c r="AK14" s="15"/>
      <c r="AL14" s="15"/>
      <c r="AM14" s="15"/>
      <c r="AN14" s="26"/>
      <c r="AO14" s="26"/>
      <c r="AP14" s="39" t="s">
        <v>253</v>
      </c>
      <c r="AQ14" s="17" t="s">
        <v>198</v>
      </c>
      <c r="AR14" s="18">
        <v>190902.44793569602</v>
      </c>
      <c r="AS14" s="31">
        <v>0.19</v>
      </c>
      <c r="AT14" s="15">
        <f t="shared" si="7"/>
        <v>36271.465107782242</v>
      </c>
      <c r="AU14" s="15">
        <f t="shared" si="8"/>
        <v>227174</v>
      </c>
      <c r="AV14" s="15">
        <f t="shared" si="9"/>
        <v>5452176</v>
      </c>
      <c r="AW14" s="27">
        <v>7</v>
      </c>
      <c r="AX14" s="27" t="s">
        <v>120</v>
      </c>
      <c r="AY14" s="44" t="s">
        <v>254</v>
      </c>
      <c r="AZ14" s="17"/>
      <c r="BA14" s="18"/>
      <c r="BB14" s="31"/>
      <c r="BC14" s="15"/>
      <c r="BD14" s="15"/>
      <c r="BE14" s="15"/>
      <c r="BF14" s="26"/>
      <c r="BG14" s="26"/>
      <c r="BH14" s="39" t="s">
        <v>253</v>
      </c>
      <c r="BI14" s="17"/>
      <c r="BJ14" s="18"/>
      <c r="BK14" s="31"/>
      <c r="BL14" s="15"/>
      <c r="BM14" s="15"/>
      <c r="BN14" s="15"/>
      <c r="BO14" s="16"/>
      <c r="BP14" s="16"/>
      <c r="BQ14" s="48" t="s">
        <v>253</v>
      </c>
      <c r="BR14" s="53"/>
      <c r="BS14" s="54"/>
      <c r="BT14" s="57"/>
      <c r="BU14" s="55"/>
      <c r="BV14" s="55"/>
      <c r="BW14" s="55"/>
      <c r="BX14" s="56"/>
      <c r="BY14" s="56"/>
      <c r="BZ14" s="50" t="s">
        <v>259</v>
      </c>
      <c r="CA14" s="33">
        <f t="shared" si="13"/>
        <v>227174</v>
      </c>
      <c r="CB14" s="33">
        <f t="shared" si="14"/>
        <v>5452176</v>
      </c>
      <c r="CC14" s="27" t="str">
        <f t="shared" si="15"/>
        <v>MULTITINTAS.INK SAS</v>
      </c>
      <c r="CD14" s="33">
        <v>7332977</v>
      </c>
      <c r="CE14" s="33">
        <f t="shared" si="16"/>
        <v>1880801</v>
      </c>
    </row>
    <row r="15" spans="1:83" ht="157.5" x14ac:dyDescent="0.25">
      <c r="A15" s="13">
        <v>7</v>
      </c>
      <c r="B15" s="1" t="s">
        <v>37</v>
      </c>
      <c r="C15" s="2" t="s">
        <v>111</v>
      </c>
      <c r="D15" s="3" t="s">
        <v>38</v>
      </c>
      <c r="E15" s="3" t="s">
        <v>17</v>
      </c>
      <c r="F15" s="3">
        <v>7</v>
      </c>
      <c r="G15" s="17"/>
      <c r="H15" s="18"/>
      <c r="I15" s="18"/>
      <c r="J15" s="15"/>
      <c r="K15" s="15"/>
      <c r="L15" s="15"/>
      <c r="M15" s="26"/>
      <c r="N15" s="26"/>
      <c r="O15" s="36" t="s">
        <v>253</v>
      </c>
      <c r="P15" s="17" t="s">
        <v>124</v>
      </c>
      <c r="Q15" s="18">
        <v>3924000</v>
      </c>
      <c r="R15" s="18">
        <v>0.19</v>
      </c>
      <c r="S15" s="15">
        <f t="shared" si="17"/>
        <v>745560</v>
      </c>
      <c r="T15" s="15">
        <f t="shared" si="18"/>
        <v>4669560</v>
      </c>
      <c r="U15" s="15">
        <f t="shared" si="19"/>
        <v>32686920</v>
      </c>
      <c r="V15" s="27" t="s">
        <v>138</v>
      </c>
      <c r="W15" s="27" t="s">
        <v>139</v>
      </c>
      <c r="X15" s="44" t="s">
        <v>254</v>
      </c>
      <c r="Y15" s="17" t="s">
        <v>152</v>
      </c>
      <c r="Z15" s="18">
        <v>3800000</v>
      </c>
      <c r="AA15" s="31">
        <v>0.19</v>
      </c>
      <c r="AB15" s="15">
        <f t="shared" si="4"/>
        <v>722000</v>
      </c>
      <c r="AC15" s="15">
        <f t="shared" si="5"/>
        <v>4522000</v>
      </c>
      <c r="AD15" s="15">
        <f t="shared" si="6"/>
        <v>31654000</v>
      </c>
      <c r="AE15" s="27" t="s">
        <v>174</v>
      </c>
      <c r="AF15" s="27" t="s">
        <v>121</v>
      </c>
      <c r="AG15" s="44" t="s">
        <v>254</v>
      </c>
      <c r="AH15" s="17" t="s">
        <v>179</v>
      </c>
      <c r="AI15" s="18">
        <v>4102000</v>
      </c>
      <c r="AJ15" s="31">
        <v>0.19</v>
      </c>
      <c r="AK15" s="15">
        <f t="shared" ref="AK15:AK39" si="20">AI15*AJ15</f>
        <v>779380</v>
      </c>
      <c r="AL15" s="15">
        <f t="shared" ref="AL15:AL39" si="21">ROUND(AI15+AK15,0)</f>
        <v>4881380</v>
      </c>
      <c r="AM15" s="15">
        <f t="shared" ref="AM15:AM39" si="22">AL15*F15</f>
        <v>34169660</v>
      </c>
      <c r="AN15" s="26" t="s">
        <v>188</v>
      </c>
      <c r="AO15" s="26" t="s">
        <v>139</v>
      </c>
      <c r="AP15" s="37" t="s">
        <v>254</v>
      </c>
      <c r="AQ15" s="17"/>
      <c r="AR15" s="18"/>
      <c r="AS15" s="31"/>
      <c r="AT15" s="15"/>
      <c r="AU15" s="15"/>
      <c r="AV15" s="15"/>
      <c r="AW15" s="27"/>
      <c r="AX15" s="27"/>
      <c r="AY15" s="43" t="s">
        <v>253</v>
      </c>
      <c r="AZ15" s="17" t="s">
        <v>217</v>
      </c>
      <c r="BA15" s="18">
        <v>4471900</v>
      </c>
      <c r="BB15" s="31">
        <v>0.19</v>
      </c>
      <c r="BC15" s="15">
        <f t="shared" ref="BC15:BC44" si="23">BA15*BB15</f>
        <v>849661</v>
      </c>
      <c r="BD15" s="15">
        <f t="shared" ref="BD15:BD44" si="24">ROUND(BA15+BC15,0)</f>
        <v>5321561</v>
      </c>
      <c r="BE15" s="15">
        <f t="shared" ref="BE15:BE44" si="25">BD15*F15</f>
        <v>37250927</v>
      </c>
      <c r="BF15" s="26" t="s">
        <v>227</v>
      </c>
      <c r="BG15" s="26" t="s">
        <v>121</v>
      </c>
      <c r="BH15" s="37" t="s">
        <v>254</v>
      </c>
      <c r="BI15" s="17"/>
      <c r="BJ15" s="18"/>
      <c r="BK15" s="31"/>
      <c r="BL15" s="15"/>
      <c r="BM15" s="15"/>
      <c r="BN15" s="15"/>
      <c r="BO15" s="16"/>
      <c r="BP15" s="16"/>
      <c r="BQ15" s="48" t="s">
        <v>253</v>
      </c>
      <c r="BR15" s="17"/>
      <c r="BS15" s="18"/>
      <c r="BT15" s="31"/>
      <c r="BU15" s="15"/>
      <c r="BV15" s="15"/>
      <c r="BW15" s="15"/>
      <c r="BX15" s="27"/>
      <c r="BY15" s="27"/>
      <c r="BZ15" s="41" t="s">
        <v>253</v>
      </c>
      <c r="CA15" s="33">
        <f t="shared" si="13"/>
        <v>4522000</v>
      </c>
      <c r="CB15" s="33">
        <f t="shared" si="14"/>
        <v>31654000</v>
      </c>
      <c r="CC15" s="27" t="str">
        <f t="shared" si="15"/>
        <v>GTI ALBERTO ALVAREZ LOPEZ SAS</v>
      </c>
      <c r="CD15" s="33">
        <v>37068500</v>
      </c>
      <c r="CE15" s="33">
        <f t="shared" si="16"/>
        <v>5414500</v>
      </c>
    </row>
    <row r="16" spans="1:83" ht="123.75" x14ac:dyDescent="0.2">
      <c r="A16" s="13">
        <v>8</v>
      </c>
      <c r="B16" s="1" t="s">
        <v>39</v>
      </c>
      <c r="C16" s="2" t="s">
        <v>40</v>
      </c>
      <c r="D16" s="3" t="s">
        <v>38</v>
      </c>
      <c r="E16" s="3" t="s">
        <v>17</v>
      </c>
      <c r="F16" s="3">
        <v>57</v>
      </c>
      <c r="G16" s="17"/>
      <c r="H16" s="18"/>
      <c r="I16" s="18"/>
      <c r="J16" s="15"/>
      <c r="K16" s="15"/>
      <c r="L16" s="15"/>
      <c r="M16" s="26"/>
      <c r="N16" s="26"/>
      <c r="O16" s="36" t="s">
        <v>253</v>
      </c>
      <c r="P16" s="17" t="s">
        <v>125</v>
      </c>
      <c r="Q16" s="18">
        <v>4521000</v>
      </c>
      <c r="R16" s="18">
        <v>0.19</v>
      </c>
      <c r="S16" s="15">
        <f t="shared" si="17"/>
        <v>858990</v>
      </c>
      <c r="T16" s="15">
        <f t="shared" si="18"/>
        <v>5379990</v>
      </c>
      <c r="U16" s="15">
        <f t="shared" si="19"/>
        <v>306659430</v>
      </c>
      <c r="V16" s="27" t="s">
        <v>138</v>
      </c>
      <c r="W16" s="27" t="s">
        <v>139</v>
      </c>
      <c r="X16" s="44" t="s">
        <v>254</v>
      </c>
      <c r="Y16" s="17" t="s">
        <v>153</v>
      </c>
      <c r="Z16" s="18">
        <v>4450000</v>
      </c>
      <c r="AA16" s="31">
        <v>0.19</v>
      </c>
      <c r="AB16" s="15">
        <f t="shared" si="4"/>
        <v>845500</v>
      </c>
      <c r="AC16" s="15">
        <f t="shared" si="5"/>
        <v>5295500</v>
      </c>
      <c r="AD16" s="15">
        <f t="shared" si="6"/>
        <v>301843500</v>
      </c>
      <c r="AE16" s="27" t="s">
        <v>174</v>
      </c>
      <c r="AF16" s="27" t="s">
        <v>121</v>
      </c>
      <c r="AG16" s="44" t="s">
        <v>254</v>
      </c>
      <c r="AH16" s="17"/>
      <c r="AI16" s="18"/>
      <c r="AJ16" s="31"/>
      <c r="AK16" s="15"/>
      <c r="AL16" s="15"/>
      <c r="AM16" s="15"/>
      <c r="AN16" s="26"/>
      <c r="AO16" s="26"/>
      <c r="AP16" s="38" t="s">
        <v>253</v>
      </c>
      <c r="AQ16" s="17"/>
      <c r="AR16" s="18"/>
      <c r="AS16" s="31"/>
      <c r="AT16" s="15"/>
      <c r="AU16" s="15"/>
      <c r="AV16" s="15"/>
      <c r="AW16" s="27"/>
      <c r="AX16" s="27"/>
      <c r="AY16" s="43" t="s">
        <v>253</v>
      </c>
      <c r="AZ16" s="17" t="s">
        <v>218</v>
      </c>
      <c r="BA16" s="18">
        <v>5584680</v>
      </c>
      <c r="BB16" s="31">
        <v>0.19</v>
      </c>
      <c r="BC16" s="15">
        <f t="shared" si="23"/>
        <v>1061089.2</v>
      </c>
      <c r="BD16" s="15">
        <f t="shared" si="24"/>
        <v>6645769</v>
      </c>
      <c r="BE16" s="15">
        <f t="shared" si="25"/>
        <v>378808833</v>
      </c>
      <c r="BF16" s="26" t="s">
        <v>227</v>
      </c>
      <c r="BG16" s="26" t="s">
        <v>121</v>
      </c>
      <c r="BH16" s="37" t="s">
        <v>254</v>
      </c>
      <c r="BI16" s="17" t="s">
        <v>230</v>
      </c>
      <c r="BJ16" s="18">
        <v>4318127</v>
      </c>
      <c r="BK16" s="31">
        <v>0.19</v>
      </c>
      <c r="BL16" s="15">
        <f t="shared" ref="BL16:BL38" si="26">BJ16*BK16</f>
        <v>820444.13</v>
      </c>
      <c r="BM16" s="15">
        <f t="shared" ref="BM16:BM38" si="27">ROUND(BJ16+BL16,0)</f>
        <v>5138571</v>
      </c>
      <c r="BN16" s="15">
        <f t="shared" ref="BN16:BN38" si="28">BM16*F16</f>
        <v>292898547</v>
      </c>
      <c r="BO16" s="26" t="s">
        <v>231</v>
      </c>
      <c r="BP16" s="26" t="s">
        <v>139</v>
      </c>
      <c r="BQ16" s="37" t="s">
        <v>254</v>
      </c>
      <c r="BR16" s="17"/>
      <c r="BS16" s="18"/>
      <c r="BT16" s="31"/>
      <c r="BU16" s="15"/>
      <c r="BV16" s="15"/>
      <c r="BW16" s="15"/>
      <c r="BX16" s="27"/>
      <c r="BY16" s="27"/>
      <c r="BZ16" s="41" t="s">
        <v>253</v>
      </c>
      <c r="CA16" s="33">
        <f t="shared" si="13"/>
        <v>5138571</v>
      </c>
      <c r="CB16" s="33">
        <f t="shared" si="14"/>
        <v>292898547</v>
      </c>
      <c r="CC16" s="27" t="str">
        <f t="shared" si="15"/>
        <v>SUMIMAS SAS</v>
      </c>
      <c r="CD16" s="33">
        <v>307489601</v>
      </c>
      <c r="CE16" s="33">
        <f t="shared" si="16"/>
        <v>14591054</v>
      </c>
    </row>
    <row r="17" spans="1:83" ht="101.25" x14ac:dyDescent="0.25">
      <c r="A17" s="13">
        <v>9</v>
      </c>
      <c r="B17" s="1" t="s">
        <v>41</v>
      </c>
      <c r="C17" s="2" t="s">
        <v>42</v>
      </c>
      <c r="D17" s="3" t="s">
        <v>38</v>
      </c>
      <c r="E17" s="3" t="s">
        <v>17</v>
      </c>
      <c r="F17" s="3">
        <v>63</v>
      </c>
      <c r="G17" s="17"/>
      <c r="H17" s="18"/>
      <c r="I17" s="18"/>
      <c r="J17" s="15"/>
      <c r="K17" s="15"/>
      <c r="L17" s="15"/>
      <c r="M17" s="26"/>
      <c r="N17" s="26"/>
      <c r="O17" s="36" t="s">
        <v>253</v>
      </c>
      <c r="P17" s="17" t="s">
        <v>126</v>
      </c>
      <c r="Q17" s="18">
        <v>3829000</v>
      </c>
      <c r="R17" s="18">
        <v>0.19</v>
      </c>
      <c r="S17" s="15">
        <f t="shared" si="17"/>
        <v>727510</v>
      </c>
      <c r="T17" s="15">
        <f t="shared" si="18"/>
        <v>4556510</v>
      </c>
      <c r="U17" s="15">
        <f t="shared" si="19"/>
        <v>287060130</v>
      </c>
      <c r="V17" s="27" t="s">
        <v>138</v>
      </c>
      <c r="W17" s="27" t="s">
        <v>139</v>
      </c>
      <c r="X17" s="44" t="s">
        <v>254</v>
      </c>
      <c r="Y17" s="17" t="s">
        <v>154</v>
      </c>
      <c r="Z17" s="18">
        <v>3650000</v>
      </c>
      <c r="AA17" s="31">
        <v>0.19</v>
      </c>
      <c r="AB17" s="15">
        <f t="shared" si="4"/>
        <v>693500</v>
      </c>
      <c r="AC17" s="15">
        <f t="shared" si="5"/>
        <v>4343500</v>
      </c>
      <c r="AD17" s="15">
        <f t="shared" si="6"/>
        <v>273640500</v>
      </c>
      <c r="AE17" s="27" t="s">
        <v>174</v>
      </c>
      <c r="AF17" s="27" t="s">
        <v>121</v>
      </c>
      <c r="AG17" s="44" t="s">
        <v>254</v>
      </c>
      <c r="AH17" s="17" t="s">
        <v>180</v>
      </c>
      <c r="AI17" s="18">
        <v>3904000</v>
      </c>
      <c r="AJ17" s="31">
        <v>0.19</v>
      </c>
      <c r="AK17" s="15">
        <f t="shared" si="20"/>
        <v>741760</v>
      </c>
      <c r="AL17" s="15">
        <f t="shared" si="21"/>
        <v>4645760</v>
      </c>
      <c r="AM17" s="15">
        <f t="shared" si="22"/>
        <v>292682880</v>
      </c>
      <c r="AN17" s="26" t="s">
        <v>188</v>
      </c>
      <c r="AO17" s="26" t="s">
        <v>139</v>
      </c>
      <c r="AP17" s="37" t="s">
        <v>254</v>
      </c>
      <c r="AQ17" s="17"/>
      <c r="AR17" s="18"/>
      <c r="AS17" s="31"/>
      <c r="AT17" s="15"/>
      <c r="AU17" s="15"/>
      <c r="AV17" s="15"/>
      <c r="AW17" s="27"/>
      <c r="AX17" s="27"/>
      <c r="AY17" s="43" t="s">
        <v>253</v>
      </c>
      <c r="AZ17" s="17" t="s">
        <v>219</v>
      </c>
      <c r="BA17" s="18">
        <v>3854246</v>
      </c>
      <c r="BB17" s="31">
        <v>0.19</v>
      </c>
      <c r="BC17" s="15">
        <f t="shared" si="23"/>
        <v>732306.74</v>
      </c>
      <c r="BD17" s="15">
        <f t="shared" si="24"/>
        <v>4586553</v>
      </c>
      <c r="BE17" s="15">
        <f t="shared" si="25"/>
        <v>288952839</v>
      </c>
      <c r="BF17" s="26" t="s">
        <v>227</v>
      </c>
      <c r="BG17" s="26" t="s">
        <v>121</v>
      </c>
      <c r="BH17" s="37" t="s">
        <v>254</v>
      </c>
      <c r="BI17" s="17"/>
      <c r="BJ17" s="18"/>
      <c r="BK17" s="31"/>
      <c r="BL17" s="15"/>
      <c r="BM17" s="15"/>
      <c r="BN17" s="15"/>
      <c r="BO17" s="16"/>
      <c r="BP17" s="16"/>
      <c r="BQ17" s="48" t="s">
        <v>253</v>
      </c>
      <c r="BR17" s="17"/>
      <c r="BS17" s="18"/>
      <c r="BT17" s="31"/>
      <c r="BU17" s="15"/>
      <c r="BV17" s="15"/>
      <c r="BW17" s="15"/>
      <c r="BX17" s="27"/>
      <c r="BY17" s="27"/>
      <c r="BZ17" s="41" t="s">
        <v>253</v>
      </c>
      <c r="CA17" s="33">
        <f t="shared" si="13"/>
        <v>4343500</v>
      </c>
      <c r="CB17" s="33">
        <f t="shared" si="14"/>
        <v>273640500</v>
      </c>
      <c r="CC17" s="27" t="str">
        <f t="shared" si="15"/>
        <v>GTI ALBERTO ALVAREZ LOPEZ SAS</v>
      </c>
      <c r="CD17" s="33">
        <v>299880000</v>
      </c>
      <c r="CE17" s="33">
        <f t="shared" si="16"/>
        <v>26239500</v>
      </c>
    </row>
    <row r="18" spans="1:83" ht="101.25" x14ac:dyDescent="0.25">
      <c r="A18" s="13">
        <v>10</v>
      </c>
      <c r="B18" s="1" t="s">
        <v>43</v>
      </c>
      <c r="C18" s="2" t="s">
        <v>44</v>
      </c>
      <c r="D18" s="3" t="s">
        <v>45</v>
      </c>
      <c r="E18" s="3" t="s">
        <v>17</v>
      </c>
      <c r="F18" s="3">
        <v>1</v>
      </c>
      <c r="G18" s="17" t="s">
        <v>114</v>
      </c>
      <c r="H18" s="18">
        <v>3400000</v>
      </c>
      <c r="I18" s="18">
        <v>0.19</v>
      </c>
      <c r="J18" s="15">
        <f t="shared" ref="J18:J29" si="29">H18*I18</f>
        <v>646000</v>
      </c>
      <c r="K18" s="15">
        <f t="shared" ref="K18:K29" si="30">ROUND(H18+J18,0)</f>
        <v>4046000</v>
      </c>
      <c r="L18" s="15">
        <f t="shared" ref="L18:L29" si="31">K18*F18</f>
        <v>4046000</v>
      </c>
      <c r="M18" s="26" t="s">
        <v>119</v>
      </c>
      <c r="N18" s="26" t="s">
        <v>120</v>
      </c>
      <c r="O18" s="37" t="s">
        <v>254</v>
      </c>
      <c r="P18" s="17" t="s">
        <v>44</v>
      </c>
      <c r="Q18" s="18">
        <v>3354000</v>
      </c>
      <c r="R18" s="18">
        <v>0.19</v>
      </c>
      <c r="S18" s="15">
        <f t="shared" si="17"/>
        <v>637260</v>
      </c>
      <c r="T18" s="15">
        <f t="shared" si="18"/>
        <v>3991260</v>
      </c>
      <c r="U18" s="15">
        <f t="shared" si="19"/>
        <v>3991260</v>
      </c>
      <c r="V18" s="27" t="s">
        <v>140</v>
      </c>
      <c r="W18" s="27" t="s">
        <v>141</v>
      </c>
      <c r="X18" s="44" t="s">
        <v>254</v>
      </c>
      <c r="Y18" s="17" t="s">
        <v>155</v>
      </c>
      <c r="Z18" s="18">
        <v>3270000</v>
      </c>
      <c r="AA18" s="31">
        <v>0.19</v>
      </c>
      <c r="AB18" s="15">
        <f t="shared" si="4"/>
        <v>621300</v>
      </c>
      <c r="AC18" s="15">
        <f t="shared" si="5"/>
        <v>3891300</v>
      </c>
      <c r="AD18" s="15">
        <f t="shared" si="6"/>
        <v>3891300</v>
      </c>
      <c r="AE18" s="27" t="s">
        <v>174</v>
      </c>
      <c r="AF18" s="27" t="s">
        <v>120</v>
      </c>
      <c r="AG18" s="44" t="s">
        <v>254</v>
      </c>
      <c r="AH18" s="17"/>
      <c r="AI18" s="18"/>
      <c r="AJ18" s="31"/>
      <c r="AK18" s="15"/>
      <c r="AL18" s="15"/>
      <c r="AM18" s="15"/>
      <c r="AN18" s="26"/>
      <c r="AO18" s="26"/>
      <c r="AP18" s="38" t="s">
        <v>253</v>
      </c>
      <c r="AQ18" s="17" t="s">
        <v>199</v>
      </c>
      <c r="AR18" s="18">
        <v>3441802.25281602</v>
      </c>
      <c r="AS18" s="31">
        <v>0.19</v>
      </c>
      <c r="AT18" s="15">
        <f t="shared" si="7"/>
        <v>653942.42803504376</v>
      </c>
      <c r="AU18" s="15">
        <f t="shared" si="8"/>
        <v>4095745</v>
      </c>
      <c r="AV18" s="15">
        <f t="shared" si="9"/>
        <v>4095745</v>
      </c>
      <c r="AW18" s="27">
        <v>15</v>
      </c>
      <c r="AX18" s="27" t="s">
        <v>120</v>
      </c>
      <c r="AY18" s="44" t="s">
        <v>254</v>
      </c>
      <c r="AZ18" s="17"/>
      <c r="BA18" s="18"/>
      <c r="BB18" s="31"/>
      <c r="BC18" s="15"/>
      <c r="BD18" s="15"/>
      <c r="BE18" s="15"/>
      <c r="BF18" s="26"/>
      <c r="BG18" s="26"/>
      <c r="BH18" s="38" t="s">
        <v>253</v>
      </c>
      <c r="BI18" s="17"/>
      <c r="BJ18" s="18"/>
      <c r="BK18" s="31"/>
      <c r="BL18" s="15"/>
      <c r="BM18" s="15"/>
      <c r="BN18" s="15"/>
      <c r="BO18" s="16"/>
      <c r="BP18" s="16"/>
      <c r="BQ18" s="48" t="s">
        <v>253</v>
      </c>
      <c r="BR18" s="17" t="s">
        <v>155</v>
      </c>
      <c r="BS18" s="18">
        <v>3340000</v>
      </c>
      <c r="BT18" s="31">
        <v>0.19</v>
      </c>
      <c r="BU18" s="15">
        <f t="shared" si="10"/>
        <v>634600</v>
      </c>
      <c r="BV18" s="15">
        <f t="shared" si="11"/>
        <v>3974600</v>
      </c>
      <c r="BW18" s="15">
        <f t="shared" si="12"/>
        <v>3974600</v>
      </c>
      <c r="BX18" s="27" t="s">
        <v>240</v>
      </c>
      <c r="BY18" s="27" t="s">
        <v>120</v>
      </c>
      <c r="BZ18" s="42" t="s">
        <v>254</v>
      </c>
      <c r="CA18" s="33">
        <f t="shared" si="13"/>
        <v>3891300</v>
      </c>
      <c r="CB18" s="33">
        <f t="shared" si="14"/>
        <v>3891300</v>
      </c>
      <c r="CC18" s="27" t="str">
        <f t="shared" si="15"/>
        <v>GTI ALBERTO ALVAREZ LOPEZ SAS</v>
      </c>
      <c r="CD18" s="33">
        <v>4102426</v>
      </c>
      <c r="CE18" s="33">
        <f t="shared" si="16"/>
        <v>211126</v>
      </c>
    </row>
    <row r="19" spans="1:83" ht="157.5" x14ac:dyDescent="0.25">
      <c r="A19" s="13">
        <v>11</v>
      </c>
      <c r="B19" s="1" t="s">
        <v>46</v>
      </c>
      <c r="C19" s="2" t="s">
        <v>47</v>
      </c>
      <c r="D19" s="3" t="s">
        <v>38</v>
      </c>
      <c r="E19" s="3" t="s">
        <v>17</v>
      </c>
      <c r="F19" s="3">
        <v>2</v>
      </c>
      <c r="G19" s="17"/>
      <c r="H19" s="18"/>
      <c r="I19" s="18"/>
      <c r="J19" s="15"/>
      <c r="K19" s="15"/>
      <c r="L19" s="15"/>
      <c r="M19" s="26"/>
      <c r="N19" s="26"/>
      <c r="O19" s="39" t="s">
        <v>253</v>
      </c>
      <c r="P19" s="53"/>
      <c r="Q19" s="54"/>
      <c r="R19" s="54"/>
      <c r="S19" s="55"/>
      <c r="T19" s="55"/>
      <c r="U19" s="55"/>
      <c r="V19" s="56"/>
      <c r="W19" s="56"/>
      <c r="X19" s="45" t="s">
        <v>255</v>
      </c>
      <c r="Y19" s="17" t="s">
        <v>156</v>
      </c>
      <c r="Z19" s="18">
        <v>5400000</v>
      </c>
      <c r="AA19" s="31">
        <v>0.19</v>
      </c>
      <c r="AB19" s="15">
        <f t="shared" si="4"/>
        <v>1026000</v>
      </c>
      <c r="AC19" s="15">
        <f t="shared" si="5"/>
        <v>6426000</v>
      </c>
      <c r="AD19" s="15">
        <f t="shared" si="6"/>
        <v>12852000</v>
      </c>
      <c r="AE19" s="27" t="s">
        <v>174</v>
      </c>
      <c r="AF19" s="27" t="s">
        <v>121</v>
      </c>
      <c r="AG19" s="44" t="s">
        <v>254</v>
      </c>
      <c r="AH19" s="17" t="s">
        <v>181</v>
      </c>
      <c r="AI19" s="18">
        <v>5635000</v>
      </c>
      <c r="AJ19" s="31">
        <v>0.19</v>
      </c>
      <c r="AK19" s="15">
        <f t="shared" si="20"/>
        <v>1070650</v>
      </c>
      <c r="AL19" s="15">
        <f t="shared" si="21"/>
        <v>6705650</v>
      </c>
      <c r="AM19" s="15">
        <f t="shared" si="22"/>
        <v>13411300</v>
      </c>
      <c r="AN19" s="26" t="s">
        <v>188</v>
      </c>
      <c r="AO19" s="26" t="s">
        <v>139</v>
      </c>
      <c r="AP19" s="37" t="s">
        <v>254</v>
      </c>
      <c r="AQ19" s="17"/>
      <c r="AR19" s="18"/>
      <c r="AS19" s="31"/>
      <c r="AT19" s="15"/>
      <c r="AU19" s="15"/>
      <c r="AV19" s="15"/>
      <c r="AW19" s="27"/>
      <c r="AX19" s="27"/>
      <c r="AY19" s="43" t="s">
        <v>253</v>
      </c>
      <c r="AZ19" s="17" t="s">
        <v>220</v>
      </c>
      <c r="BA19" s="18">
        <v>5677820</v>
      </c>
      <c r="BB19" s="31">
        <v>0.19</v>
      </c>
      <c r="BC19" s="15">
        <f t="shared" si="23"/>
        <v>1078785.8</v>
      </c>
      <c r="BD19" s="15">
        <f t="shared" si="24"/>
        <v>6756606</v>
      </c>
      <c r="BE19" s="15">
        <f t="shared" si="25"/>
        <v>13513212</v>
      </c>
      <c r="BF19" s="26" t="s">
        <v>227</v>
      </c>
      <c r="BG19" s="26" t="s">
        <v>121</v>
      </c>
      <c r="BH19" s="37" t="s">
        <v>254</v>
      </c>
      <c r="BI19" s="17"/>
      <c r="BJ19" s="18"/>
      <c r="BK19" s="31"/>
      <c r="BL19" s="15"/>
      <c r="BM19" s="15"/>
      <c r="BN19" s="15"/>
      <c r="BO19" s="16"/>
      <c r="BP19" s="16"/>
      <c r="BQ19" s="48" t="s">
        <v>253</v>
      </c>
      <c r="BR19" s="17" t="s">
        <v>232</v>
      </c>
      <c r="BS19" s="18">
        <v>7355350</v>
      </c>
      <c r="BT19" s="31">
        <v>0.19</v>
      </c>
      <c r="BU19" s="15">
        <f t="shared" si="10"/>
        <v>1397516.5</v>
      </c>
      <c r="BV19" s="15">
        <f t="shared" si="11"/>
        <v>8752867</v>
      </c>
      <c r="BW19" s="15">
        <f t="shared" si="12"/>
        <v>17505734</v>
      </c>
      <c r="BX19" s="27" t="s">
        <v>241</v>
      </c>
      <c r="BY19" s="27" t="s">
        <v>121</v>
      </c>
      <c r="BZ19" s="42" t="s">
        <v>254</v>
      </c>
      <c r="CA19" s="33">
        <f t="shared" si="13"/>
        <v>6426000</v>
      </c>
      <c r="CB19" s="33">
        <f t="shared" si="14"/>
        <v>12852000</v>
      </c>
      <c r="CC19" s="27" t="str">
        <f t="shared" si="15"/>
        <v>GTI ALBERTO ALVAREZ LOPEZ SAS</v>
      </c>
      <c r="CD19" s="33">
        <v>14192737</v>
      </c>
      <c r="CE19" s="33">
        <f t="shared" si="16"/>
        <v>1340737</v>
      </c>
    </row>
    <row r="20" spans="1:83" ht="128.25" customHeight="1" x14ac:dyDescent="0.25">
      <c r="A20" s="13">
        <v>12</v>
      </c>
      <c r="B20" s="1" t="s">
        <v>48</v>
      </c>
      <c r="C20" s="2" t="s">
        <v>49</v>
      </c>
      <c r="D20" s="3" t="s">
        <v>50</v>
      </c>
      <c r="E20" s="3" t="s">
        <v>17</v>
      </c>
      <c r="F20" s="3">
        <v>1</v>
      </c>
      <c r="G20" s="17"/>
      <c r="H20" s="18"/>
      <c r="I20" s="18"/>
      <c r="J20" s="15"/>
      <c r="K20" s="15"/>
      <c r="L20" s="15"/>
      <c r="M20" s="26"/>
      <c r="N20" s="26"/>
      <c r="O20" s="39" t="s">
        <v>253</v>
      </c>
      <c r="P20" s="17" t="s">
        <v>127</v>
      </c>
      <c r="Q20" s="18">
        <v>23053</v>
      </c>
      <c r="R20" s="18">
        <v>0.19</v>
      </c>
      <c r="S20" s="15">
        <f t="shared" si="17"/>
        <v>4380.07</v>
      </c>
      <c r="T20" s="15">
        <f t="shared" si="18"/>
        <v>27433</v>
      </c>
      <c r="U20" s="15">
        <f t="shared" si="19"/>
        <v>27433</v>
      </c>
      <c r="V20" s="27" t="s">
        <v>136</v>
      </c>
      <c r="W20" s="27" t="s">
        <v>142</v>
      </c>
      <c r="X20" s="44" t="s">
        <v>254</v>
      </c>
      <c r="Y20" s="17" t="s">
        <v>157</v>
      </c>
      <c r="Z20" s="18">
        <v>40000</v>
      </c>
      <c r="AA20" s="31">
        <v>0.19</v>
      </c>
      <c r="AB20" s="15">
        <f t="shared" si="4"/>
        <v>7600</v>
      </c>
      <c r="AC20" s="15">
        <f t="shared" si="5"/>
        <v>47600</v>
      </c>
      <c r="AD20" s="15">
        <f t="shared" si="6"/>
        <v>47600</v>
      </c>
      <c r="AE20" s="27" t="s">
        <v>174</v>
      </c>
      <c r="AF20" s="27" t="s">
        <v>120</v>
      </c>
      <c r="AG20" s="44" t="s">
        <v>254</v>
      </c>
      <c r="AH20" s="17"/>
      <c r="AI20" s="18"/>
      <c r="AJ20" s="31"/>
      <c r="AK20" s="15"/>
      <c r="AL20" s="15"/>
      <c r="AM20" s="15"/>
      <c r="AN20" s="26"/>
      <c r="AO20" s="26"/>
      <c r="AP20" s="38" t="s">
        <v>253</v>
      </c>
      <c r="AQ20" s="17" t="s">
        <v>200</v>
      </c>
      <c r="AR20" s="18">
        <v>34042.553191489365</v>
      </c>
      <c r="AS20" s="31">
        <v>0.19</v>
      </c>
      <c r="AT20" s="15">
        <f t="shared" si="7"/>
        <v>6468.0851063829796</v>
      </c>
      <c r="AU20" s="15">
        <f t="shared" si="8"/>
        <v>40511</v>
      </c>
      <c r="AV20" s="15">
        <f t="shared" si="9"/>
        <v>40511</v>
      </c>
      <c r="AW20" s="27">
        <v>22</v>
      </c>
      <c r="AX20" s="27" t="s">
        <v>213</v>
      </c>
      <c r="AY20" s="44" t="s">
        <v>254</v>
      </c>
      <c r="AZ20" s="17"/>
      <c r="BA20" s="18"/>
      <c r="BB20" s="31"/>
      <c r="BC20" s="15"/>
      <c r="BD20" s="15"/>
      <c r="BE20" s="15"/>
      <c r="BF20" s="26"/>
      <c r="BG20" s="26"/>
      <c r="BH20" s="38" t="s">
        <v>253</v>
      </c>
      <c r="BI20" s="17"/>
      <c r="BJ20" s="18"/>
      <c r="BK20" s="31"/>
      <c r="BL20" s="15"/>
      <c r="BM20" s="15"/>
      <c r="BN20" s="15"/>
      <c r="BO20" s="16"/>
      <c r="BP20" s="16"/>
      <c r="BQ20" s="48" t="s">
        <v>253</v>
      </c>
      <c r="BR20" s="17" t="s">
        <v>49</v>
      </c>
      <c r="BS20" s="18">
        <v>46219</v>
      </c>
      <c r="BT20" s="31">
        <v>0.19</v>
      </c>
      <c r="BU20" s="15">
        <f t="shared" si="10"/>
        <v>8781.61</v>
      </c>
      <c r="BV20" s="15">
        <f t="shared" si="11"/>
        <v>55001</v>
      </c>
      <c r="BW20" s="15">
        <f t="shared" si="12"/>
        <v>55001</v>
      </c>
      <c r="BX20" s="27" t="s">
        <v>238</v>
      </c>
      <c r="BY20" s="27" t="s">
        <v>239</v>
      </c>
      <c r="BZ20" s="42" t="s">
        <v>254</v>
      </c>
      <c r="CA20" s="33">
        <f t="shared" si="13"/>
        <v>27433</v>
      </c>
      <c r="CB20" s="33">
        <f t="shared" si="14"/>
        <v>27433</v>
      </c>
      <c r="CC20" s="27" t="str">
        <f t="shared" si="15"/>
        <v xml:space="preserve">DISTRICOM DE COLOMBIA SAS </v>
      </c>
      <c r="CD20" s="33">
        <v>55930</v>
      </c>
      <c r="CE20" s="33">
        <f t="shared" si="16"/>
        <v>28497</v>
      </c>
    </row>
    <row r="21" spans="1:83" ht="202.5" x14ac:dyDescent="0.25">
      <c r="A21" s="13">
        <v>13</v>
      </c>
      <c r="B21" s="1" t="s">
        <v>51</v>
      </c>
      <c r="C21" s="2" t="s">
        <v>52</v>
      </c>
      <c r="D21" s="3" t="s">
        <v>53</v>
      </c>
      <c r="E21" s="3" t="s">
        <v>17</v>
      </c>
      <c r="F21" s="3">
        <v>1</v>
      </c>
      <c r="G21" s="17"/>
      <c r="H21" s="18"/>
      <c r="I21" s="18"/>
      <c r="J21" s="15"/>
      <c r="K21" s="15"/>
      <c r="L21" s="15"/>
      <c r="M21" s="26"/>
      <c r="N21" s="26"/>
      <c r="O21" s="39" t="s">
        <v>253</v>
      </c>
      <c r="P21" s="17" t="s">
        <v>128</v>
      </c>
      <c r="Q21" s="18">
        <v>7341342</v>
      </c>
      <c r="R21" s="18">
        <v>0.19</v>
      </c>
      <c r="S21" s="15">
        <f t="shared" si="17"/>
        <v>1394854.98</v>
      </c>
      <c r="T21" s="15">
        <f t="shared" si="18"/>
        <v>8736197</v>
      </c>
      <c r="U21" s="15">
        <f t="shared" si="19"/>
        <v>8736197</v>
      </c>
      <c r="V21" s="27" t="s">
        <v>138</v>
      </c>
      <c r="W21" s="27" t="s">
        <v>139</v>
      </c>
      <c r="X21" s="44" t="s">
        <v>254</v>
      </c>
      <c r="Y21" s="17" t="s">
        <v>158</v>
      </c>
      <c r="Z21" s="18">
        <v>7150000</v>
      </c>
      <c r="AA21" s="31">
        <v>0.19</v>
      </c>
      <c r="AB21" s="15">
        <f t="shared" si="4"/>
        <v>1358500</v>
      </c>
      <c r="AC21" s="15">
        <f t="shared" si="5"/>
        <v>8508500</v>
      </c>
      <c r="AD21" s="15">
        <f t="shared" si="6"/>
        <v>8508500</v>
      </c>
      <c r="AE21" s="27" t="s">
        <v>174</v>
      </c>
      <c r="AF21" s="27" t="s">
        <v>121</v>
      </c>
      <c r="AG21" s="44" t="s">
        <v>254</v>
      </c>
      <c r="AH21" s="17" t="s">
        <v>182</v>
      </c>
      <c r="AI21" s="18">
        <v>7177000</v>
      </c>
      <c r="AJ21" s="31">
        <v>0.19</v>
      </c>
      <c r="AK21" s="15">
        <f t="shared" si="20"/>
        <v>1363630</v>
      </c>
      <c r="AL21" s="15">
        <f t="shared" si="21"/>
        <v>8540630</v>
      </c>
      <c r="AM21" s="15">
        <f t="shared" si="22"/>
        <v>8540630</v>
      </c>
      <c r="AN21" s="26" t="s">
        <v>189</v>
      </c>
      <c r="AO21" s="26" t="s">
        <v>139</v>
      </c>
      <c r="AP21" s="37" t="s">
        <v>254</v>
      </c>
      <c r="AQ21" s="17" t="s">
        <v>201</v>
      </c>
      <c r="AR21" s="18">
        <v>7278102.1052631587</v>
      </c>
      <c r="AS21" s="31">
        <v>0.19</v>
      </c>
      <c r="AT21" s="15">
        <f t="shared" si="7"/>
        <v>1382839.4000000001</v>
      </c>
      <c r="AU21" s="15">
        <f t="shared" si="8"/>
        <v>8660942</v>
      </c>
      <c r="AV21" s="15">
        <f t="shared" si="9"/>
        <v>8660942</v>
      </c>
      <c r="AW21" s="27">
        <v>45</v>
      </c>
      <c r="AX21" s="27" t="s">
        <v>121</v>
      </c>
      <c r="AY21" s="44" t="s">
        <v>254</v>
      </c>
      <c r="AZ21" s="17"/>
      <c r="BA21" s="18"/>
      <c r="BB21" s="31"/>
      <c r="BC21" s="15"/>
      <c r="BD21" s="15"/>
      <c r="BE21" s="15"/>
      <c r="BF21" s="26"/>
      <c r="BG21" s="26"/>
      <c r="BH21" s="38" t="s">
        <v>253</v>
      </c>
      <c r="BI21" s="17"/>
      <c r="BJ21" s="18"/>
      <c r="BK21" s="31"/>
      <c r="BL21" s="15"/>
      <c r="BM21" s="15"/>
      <c r="BN21" s="15"/>
      <c r="BO21" s="16"/>
      <c r="BP21" s="16"/>
      <c r="BQ21" s="48" t="s">
        <v>253</v>
      </c>
      <c r="BR21" s="17" t="s">
        <v>233</v>
      </c>
      <c r="BS21" s="18">
        <v>7442000</v>
      </c>
      <c r="BT21" s="31">
        <v>0.19</v>
      </c>
      <c r="BU21" s="15">
        <f t="shared" si="10"/>
        <v>1413980</v>
      </c>
      <c r="BV21" s="15">
        <f t="shared" si="11"/>
        <v>8855980</v>
      </c>
      <c r="BW21" s="15">
        <f t="shared" si="12"/>
        <v>8855980</v>
      </c>
      <c r="BX21" s="27" t="s">
        <v>242</v>
      </c>
      <c r="BY21" s="27" t="s">
        <v>121</v>
      </c>
      <c r="BZ21" s="42" t="s">
        <v>254</v>
      </c>
      <c r="CA21" s="33">
        <f t="shared" si="13"/>
        <v>8508500</v>
      </c>
      <c r="CB21" s="33">
        <f t="shared" si="14"/>
        <v>8508500</v>
      </c>
      <c r="CC21" s="27" t="str">
        <f t="shared" si="15"/>
        <v>GTI ALBERTO ALVAREZ LOPEZ SAS</v>
      </c>
      <c r="CD21" s="33">
        <v>9028052</v>
      </c>
      <c r="CE21" s="33">
        <f t="shared" si="16"/>
        <v>519552</v>
      </c>
    </row>
    <row r="22" spans="1:83" ht="219.75" customHeight="1" x14ac:dyDescent="0.25">
      <c r="A22" s="13">
        <v>14</v>
      </c>
      <c r="B22" s="1" t="s">
        <v>54</v>
      </c>
      <c r="C22" s="2" t="s">
        <v>55</v>
      </c>
      <c r="D22" s="3" t="s">
        <v>45</v>
      </c>
      <c r="E22" s="3" t="s">
        <v>17</v>
      </c>
      <c r="F22" s="3">
        <v>1</v>
      </c>
      <c r="G22" s="17" t="s">
        <v>115</v>
      </c>
      <c r="H22" s="18">
        <v>22000000</v>
      </c>
      <c r="I22" s="18">
        <v>0.19</v>
      </c>
      <c r="J22" s="15">
        <f t="shared" si="29"/>
        <v>4180000</v>
      </c>
      <c r="K22" s="15">
        <f t="shared" si="30"/>
        <v>26180000</v>
      </c>
      <c r="L22" s="15">
        <f t="shared" si="31"/>
        <v>26180000</v>
      </c>
      <c r="M22" s="26" t="s">
        <v>119</v>
      </c>
      <c r="N22" s="26" t="s">
        <v>120</v>
      </c>
      <c r="O22" s="37" t="s">
        <v>254</v>
      </c>
      <c r="P22" s="53"/>
      <c r="Q22" s="54"/>
      <c r="R22" s="54"/>
      <c r="S22" s="55"/>
      <c r="T22" s="55"/>
      <c r="U22" s="55"/>
      <c r="V22" s="56"/>
      <c r="W22" s="56"/>
      <c r="X22" s="43" t="s">
        <v>265</v>
      </c>
      <c r="Y22" s="17" t="s">
        <v>159</v>
      </c>
      <c r="Z22" s="18">
        <v>4170000</v>
      </c>
      <c r="AA22" s="31">
        <v>0.19</v>
      </c>
      <c r="AB22" s="15">
        <f t="shared" si="4"/>
        <v>792300</v>
      </c>
      <c r="AC22" s="15">
        <f t="shared" si="5"/>
        <v>4962300</v>
      </c>
      <c r="AD22" s="15">
        <f t="shared" si="6"/>
        <v>4962300</v>
      </c>
      <c r="AE22" s="27" t="s">
        <v>174</v>
      </c>
      <c r="AF22" s="27" t="s">
        <v>120</v>
      </c>
      <c r="AG22" s="44" t="s">
        <v>254</v>
      </c>
      <c r="AH22" s="17"/>
      <c r="AI22" s="18"/>
      <c r="AJ22" s="31"/>
      <c r="AK22" s="15"/>
      <c r="AL22" s="15"/>
      <c r="AM22" s="15"/>
      <c r="AN22" s="26"/>
      <c r="AO22" s="26"/>
      <c r="AP22" s="38" t="s">
        <v>253</v>
      </c>
      <c r="AQ22" s="17" t="s">
        <v>202</v>
      </c>
      <c r="AR22" s="18">
        <v>4212398.9130434785</v>
      </c>
      <c r="AS22" s="31">
        <v>0.19</v>
      </c>
      <c r="AT22" s="15">
        <f t="shared" si="7"/>
        <v>800355.79347826098</v>
      </c>
      <c r="AU22" s="15">
        <f t="shared" si="8"/>
        <v>5012755</v>
      </c>
      <c r="AV22" s="15">
        <f t="shared" si="9"/>
        <v>5012755</v>
      </c>
      <c r="AW22" s="27">
        <v>45</v>
      </c>
      <c r="AX22" s="27" t="s">
        <v>120</v>
      </c>
      <c r="AY22" s="44" t="s">
        <v>254</v>
      </c>
      <c r="AZ22" s="17"/>
      <c r="BA22" s="18"/>
      <c r="BB22" s="31"/>
      <c r="BC22" s="15"/>
      <c r="BD22" s="15"/>
      <c r="BE22" s="15"/>
      <c r="BF22" s="26"/>
      <c r="BG22" s="26"/>
      <c r="BH22" s="38" t="s">
        <v>253</v>
      </c>
      <c r="BI22" s="17"/>
      <c r="BJ22" s="18"/>
      <c r="BK22" s="31"/>
      <c r="BL22" s="15"/>
      <c r="BM22" s="15"/>
      <c r="BN22" s="15"/>
      <c r="BO22" s="16"/>
      <c r="BP22" s="16"/>
      <c r="BQ22" s="48" t="s">
        <v>253</v>
      </c>
      <c r="BR22" s="17"/>
      <c r="BS22" s="18"/>
      <c r="BT22" s="31"/>
      <c r="BU22" s="15"/>
      <c r="BV22" s="15"/>
      <c r="BW22" s="15"/>
      <c r="BX22" s="27"/>
      <c r="BY22" s="27"/>
      <c r="BZ22" s="41" t="s">
        <v>253</v>
      </c>
      <c r="CA22" s="33">
        <f t="shared" si="13"/>
        <v>4962300</v>
      </c>
      <c r="CB22" s="33">
        <f t="shared" si="14"/>
        <v>4962300</v>
      </c>
      <c r="CC22" s="27" t="str">
        <f t="shared" si="15"/>
        <v>GTI ALBERTO ALVAREZ LOPEZ SAS</v>
      </c>
      <c r="CD22" s="33">
        <v>29093120</v>
      </c>
      <c r="CE22" s="33">
        <f t="shared" si="16"/>
        <v>24130820</v>
      </c>
    </row>
    <row r="23" spans="1:83" ht="135" x14ac:dyDescent="0.25">
      <c r="A23" s="13">
        <v>15</v>
      </c>
      <c r="B23" s="1" t="s">
        <v>56</v>
      </c>
      <c r="C23" s="2" t="s">
        <v>57</v>
      </c>
      <c r="D23" s="3" t="s">
        <v>58</v>
      </c>
      <c r="E23" s="3" t="s">
        <v>17</v>
      </c>
      <c r="F23" s="3">
        <v>3</v>
      </c>
      <c r="G23" s="17"/>
      <c r="H23" s="18"/>
      <c r="I23" s="18"/>
      <c r="J23" s="15"/>
      <c r="K23" s="15"/>
      <c r="L23" s="15"/>
      <c r="M23" s="26"/>
      <c r="N23" s="26"/>
      <c r="O23" s="38" t="s">
        <v>253</v>
      </c>
      <c r="P23" s="17" t="s">
        <v>129</v>
      </c>
      <c r="Q23" s="18">
        <v>1925000</v>
      </c>
      <c r="R23" s="18">
        <v>0.19</v>
      </c>
      <c r="S23" s="15">
        <f t="shared" si="17"/>
        <v>365750</v>
      </c>
      <c r="T23" s="15">
        <f t="shared" si="18"/>
        <v>2290750</v>
      </c>
      <c r="U23" s="15">
        <f t="shared" si="19"/>
        <v>6872250</v>
      </c>
      <c r="V23" s="27" t="s">
        <v>143</v>
      </c>
      <c r="W23" s="27" t="s">
        <v>137</v>
      </c>
      <c r="X23" s="44" t="s">
        <v>254</v>
      </c>
      <c r="Y23" s="17" t="s">
        <v>160</v>
      </c>
      <c r="Z23" s="18">
        <v>1850000</v>
      </c>
      <c r="AA23" s="31">
        <v>0.19</v>
      </c>
      <c r="AB23" s="15">
        <f t="shared" si="4"/>
        <v>351500</v>
      </c>
      <c r="AC23" s="15">
        <f t="shared" si="5"/>
        <v>2201500</v>
      </c>
      <c r="AD23" s="15">
        <f t="shared" si="6"/>
        <v>6604500</v>
      </c>
      <c r="AE23" s="27" t="s">
        <v>174</v>
      </c>
      <c r="AF23" s="27" t="s">
        <v>120</v>
      </c>
      <c r="AG23" s="44" t="s">
        <v>254</v>
      </c>
      <c r="AH23" s="17"/>
      <c r="AI23" s="18"/>
      <c r="AJ23" s="31"/>
      <c r="AK23" s="15"/>
      <c r="AL23" s="15"/>
      <c r="AM23" s="15"/>
      <c r="AN23" s="26"/>
      <c r="AO23" s="26"/>
      <c r="AP23" s="38" t="s">
        <v>253</v>
      </c>
      <c r="AQ23" s="17"/>
      <c r="AR23" s="18"/>
      <c r="AS23" s="31"/>
      <c r="AT23" s="15"/>
      <c r="AU23" s="15"/>
      <c r="AV23" s="15"/>
      <c r="AW23" s="27"/>
      <c r="AX23" s="27"/>
      <c r="AY23" s="43" t="s">
        <v>253</v>
      </c>
      <c r="AZ23" s="17"/>
      <c r="BA23" s="18"/>
      <c r="BB23" s="31"/>
      <c r="BC23" s="15"/>
      <c r="BD23" s="15"/>
      <c r="BE23" s="15"/>
      <c r="BF23" s="26"/>
      <c r="BG23" s="26"/>
      <c r="BH23" s="38" t="s">
        <v>253</v>
      </c>
      <c r="BI23" s="17"/>
      <c r="BJ23" s="18"/>
      <c r="BK23" s="31"/>
      <c r="BL23" s="15"/>
      <c r="BM23" s="15"/>
      <c r="BN23" s="15"/>
      <c r="BO23" s="16"/>
      <c r="BP23" s="16"/>
      <c r="BQ23" s="48" t="s">
        <v>253</v>
      </c>
      <c r="BR23" s="17"/>
      <c r="BS23" s="18"/>
      <c r="BT23" s="31"/>
      <c r="BU23" s="15"/>
      <c r="BV23" s="15"/>
      <c r="BW23" s="15"/>
      <c r="BX23" s="27"/>
      <c r="BY23" s="27"/>
      <c r="BZ23" s="41" t="s">
        <v>253</v>
      </c>
      <c r="CA23" s="34"/>
      <c r="CB23" s="34"/>
      <c r="CC23" s="35" t="s">
        <v>251</v>
      </c>
      <c r="CD23" s="34"/>
      <c r="CE23" s="34"/>
    </row>
    <row r="24" spans="1:83" ht="191.25" x14ac:dyDescent="0.25">
      <c r="A24" s="13">
        <v>16</v>
      </c>
      <c r="B24" s="1" t="s">
        <v>59</v>
      </c>
      <c r="C24" s="2" t="s">
        <v>60</v>
      </c>
      <c r="D24" s="3" t="s">
        <v>61</v>
      </c>
      <c r="E24" s="3" t="s">
        <v>17</v>
      </c>
      <c r="F24" s="3">
        <v>2</v>
      </c>
      <c r="G24" s="17"/>
      <c r="H24" s="18"/>
      <c r="I24" s="18"/>
      <c r="J24" s="15"/>
      <c r="K24" s="15"/>
      <c r="L24" s="15"/>
      <c r="M24" s="26"/>
      <c r="N24" s="26"/>
      <c r="O24" s="38" t="s">
        <v>253</v>
      </c>
      <c r="P24" s="17" t="s">
        <v>130</v>
      </c>
      <c r="Q24" s="18">
        <v>1070000</v>
      </c>
      <c r="R24" s="18">
        <v>0.19</v>
      </c>
      <c r="S24" s="15">
        <f t="shared" si="17"/>
        <v>203300</v>
      </c>
      <c r="T24" s="15">
        <f t="shared" si="18"/>
        <v>1273300</v>
      </c>
      <c r="U24" s="15">
        <f t="shared" si="19"/>
        <v>2546600</v>
      </c>
      <c r="V24" s="27" t="s">
        <v>138</v>
      </c>
      <c r="W24" s="27"/>
      <c r="X24" s="44" t="s">
        <v>254</v>
      </c>
      <c r="Y24" s="17" t="s">
        <v>161</v>
      </c>
      <c r="Z24" s="18">
        <v>1095000</v>
      </c>
      <c r="AA24" s="31">
        <v>0.19</v>
      </c>
      <c r="AB24" s="15">
        <f t="shared" si="4"/>
        <v>208050</v>
      </c>
      <c r="AC24" s="15">
        <f t="shared" si="5"/>
        <v>1303050</v>
      </c>
      <c r="AD24" s="15">
        <f t="shared" si="6"/>
        <v>2606100</v>
      </c>
      <c r="AE24" s="27" t="s">
        <v>174</v>
      </c>
      <c r="AF24" s="27" t="s">
        <v>120</v>
      </c>
      <c r="AG24" s="44" t="s">
        <v>254</v>
      </c>
      <c r="AH24" s="17"/>
      <c r="AI24" s="18"/>
      <c r="AJ24" s="31"/>
      <c r="AK24" s="15"/>
      <c r="AL24" s="15"/>
      <c r="AM24" s="15"/>
      <c r="AN24" s="26"/>
      <c r="AO24" s="26"/>
      <c r="AP24" s="38" t="s">
        <v>253</v>
      </c>
      <c r="AQ24" s="17" t="s">
        <v>203</v>
      </c>
      <c r="AR24" s="18">
        <v>1087159.5744680851</v>
      </c>
      <c r="AS24" s="31">
        <v>0.19</v>
      </c>
      <c r="AT24" s="15">
        <f t="shared" si="7"/>
        <v>206560.31914893616</v>
      </c>
      <c r="AU24" s="15">
        <f t="shared" si="8"/>
        <v>1293720</v>
      </c>
      <c r="AV24" s="15">
        <f t="shared" si="9"/>
        <v>2587440</v>
      </c>
      <c r="AW24" s="27">
        <v>35</v>
      </c>
      <c r="AX24" s="27" t="s">
        <v>120</v>
      </c>
      <c r="AY24" s="44" t="s">
        <v>254</v>
      </c>
      <c r="AZ24" s="17"/>
      <c r="BA24" s="18"/>
      <c r="BB24" s="31"/>
      <c r="BC24" s="15"/>
      <c r="BD24" s="15"/>
      <c r="BE24" s="15"/>
      <c r="BF24" s="26"/>
      <c r="BG24" s="26"/>
      <c r="BH24" s="38" t="s">
        <v>253</v>
      </c>
      <c r="BI24" s="17"/>
      <c r="BJ24" s="18"/>
      <c r="BK24" s="31"/>
      <c r="BL24" s="15"/>
      <c r="BM24" s="15"/>
      <c r="BN24" s="15"/>
      <c r="BO24" s="16"/>
      <c r="BP24" s="16"/>
      <c r="BQ24" s="48" t="s">
        <v>253</v>
      </c>
      <c r="BR24" s="17"/>
      <c r="BS24" s="18"/>
      <c r="BT24" s="31"/>
      <c r="BU24" s="15"/>
      <c r="BV24" s="15"/>
      <c r="BW24" s="15"/>
      <c r="BX24" s="27"/>
      <c r="BY24" s="27"/>
      <c r="BZ24" s="41" t="s">
        <v>253</v>
      </c>
      <c r="CA24" s="33">
        <f t="shared" si="13"/>
        <v>1273300</v>
      </c>
      <c r="CB24" s="33">
        <f t="shared" si="14"/>
        <v>2546600</v>
      </c>
      <c r="CC24" s="27" t="str">
        <f t="shared" si="15"/>
        <v xml:space="preserve">DISTRICOM DE COLOMBIA SAS </v>
      </c>
      <c r="CD24" s="33">
        <v>2737000</v>
      </c>
      <c r="CE24" s="33">
        <f t="shared" si="16"/>
        <v>190400</v>
      </c>
    </row>
    <row r="25" spans="1:83" ht="45" x14ac:dyDescent="0.25">
      <c r="A25" s="13">
        <v>17</v>
      </c>
      <c r="B25" s="1" t="s">
        <v>62</v>
      </c>
      <c r="C25" s="2" t="s">
        <v>63</v>
      </c>
      <c r="D25" s="3" t="s">
        <v>53</v>
      </c>
      <c r="E25" s="3" t="s">
        <v>17</v>
      </c>
      <c r="F25" s="3">
        <v>1</v>
      </c>
      <c r="G25" s="17"/>
      <c r="H25" s="18"/>
      <c r="I25" s="18"/>
      <c r="J25" s="15"/>
      <c r="K25" s="15"/>
      <c r="L25" s="15"/>
      <c r="M25" s="26"/>
      <c r="N25" s="26"/>
      <c r="O25" s="38" t="s">
        <v>253</v>
      </c>
      <c r="P25" s="17"/>
      <c r="Q25" s="18"/>
      <c r="R25" s="18"/>
      <c r="S25" s="15"/>
      <c r="T25" s="15"/>
      <c r="U25" s="15"/>
      <c r="V25" s="27"/>
      <c r="W25" s="27"/>
      <c r="X25" s="43" t="s">
        <v>253</v>
      </c>
      <c r="Y25" s="17" t="s">
        <v>162</v>
      </c>
      <c r="Z25" s="18">
        <v>3435000</v>
      </c>
      <c r="AA25" s="31">
        <v>0.19</v>
      </c>
      <c r="AB25" s="15">
        <f t="shared" si="4"/>
        <v>652650</v>
      </c>
      <c r="AC25" s="15">
        <f t="shared" si="5"/>
        <v>4087650</v>
      </c>
      <c r="AD25" s="15">
        <f t="shared" si="6"/>
        <v>4087650</v>
      </c>
      <c r="AE25" s="27" t="s">
        <v>174</v>
      </c>
      <c r="AF25" s="27" t="s">
        <v>120</v>
      </c>
      <c r="AG25" s="44" t="s">
        <v>254</v>
      </c>
      <c r="AH25" s="17"/>
      <c r="AI25" s="18"/>
      <c r="AJ25" s="31"/>
      <c r="AK25" s="15"/>
      <c r="AL25" s="15"/>
      <c r="AM25" s="15"/>
      <c r="AN25" s="26"/>
      <c r="AO25" s="26"/>
      <c r="AP25" s="38" t="s">
        <v>253</v>
      </c>
      <c r="AQ25" s="17"/>
      <c r="AR25" s="18"/>
      <c r="AS25" s="31"/>
      <c r="AT25" s="15"/>
      <c r="AU25" s="15"/>
      <c r="AV25" s="15"/>
      <c r="AW25" s="27"/>
      <c r="AX25" s="27"/>
      <c r="AY25" s="43" t="s">
        <v>253</v>
      </c>
      <c r="AZ25" s="17"/>
      <c r="BA25" s="18"/>
      <c r="BB25" s="31"/>
      <c r="BC25" s="15"/>
      <c r="BD25" s="15"/>
      <c r="BE25" s="15"/>
      <c r="BF25" s="26"/>
      <c r="BG25" s="26"/>
      <c r="BH25" s="38" t="s">
        <v>253</v>
      </c>
      <c r="BI25" s="17"/>
      <c r="BJ25" s="18"/>
      <c r="BK25" s="31"/>
      <c r="BL25" s="15"/>
      <c r="BM25" s="15"/>
      <c r="BN25" s="15"/>
      <c r="BO25" s="16"/>
      <c r="BP25" s="16"/>
      <c r="BQ25" s="48" t="s">
        <v>253</v>
      </c>
      <c r="BR25" s="17"/>
      <c r="BS25" s="18"/>
      <c r="BT25" s="31"/>
      <c r="BU25" s="15"/>
      <c r="BV25" s="15"/>
      <c r="BW25" s="15"/>
      <c r="BX25" s="27"/>
      <c r="BY25" s="27"/>
      <c r="BZ25" s="41" t="s">
        <v>253</v>
      </c>
      <c r="CA25" s="34"/>
      <c r="CB25" s="34"/>
      <c r="CC25" s="35" t="s">
        <v>251</v>
      </c>
      <c r="CD25" s="34"/>
      <c r="CE25" s="34"/>
    </row>
    <row r="26" spans="1:83" ht="56.25" x14ac:dyDescent="0.25">
      <c r="A26" s="13">
        <v>18</v>
      </c>
      <c r="B26" s="1" t="s">
        <v>64</v>
      </c>
      <c r="C26" s="2" t="s">
        <v>65</v>
      </c>
      <c r="D26" s="3" t="s">
        <v>66</v>
      </c>
      <c r="E26" s="3" t="s">
        <v>17</v>
      </c>
      <c r="F26" s="3">
        <v>2</v>
      </c>
      <c r="G26" s="17"/>
      <c r="H26" s="18"/>
      <c r="I26" s="18"/>
      <c r="J26" s="15"/>
      <c r="K26" s="15"/>
      <c r="L26" s="15"/>
      <c r="M26" s="26"/>
      <c r="N26" s="26"/>
      <c r="O26" s="38" t="s">
        <v>253</v>
      </c>
      <c r="P26" s="17" t="s">
        <v>65</v>
      </c>
      <c r="Q26" s="18">
        <v>7573926</v>
      </c>
      <c r="R26" s="18">
        <v>0.19</v>
      </c>
      <c r="S26" s="15">
        <f t="shared" si="17"/>
        <v>1439045.94</v>
      </c>
      <c r="T26" s="15">
        <f t="shared" si="18"/>
        <v>9012972</v>
      </c>
      <c r="U26" s="15">
        <f t="shared" si="19"/>
        <v>18025944</v>
      </c>
      <c r="V26" s="27" t="s">
        <v>138</v>
      </c>
      <c r="W26" s="27" t="s">
        <v>137</v>
      </c>
      <c r="X26" s="44" t="s">
        <v>254</v>
      </c>
      <c r="Y26" s="17" t="s">
        <v>163</v>
      </c>
      <c r="Z26" s="18">
        <v>7250000</v>
      </c>
      <c r="AA26" s="31">
        <v>0.19</v>
      </c>
      <c r="AB26" s="15">
        <f t="shared" si="4"/>
        <v>1377500</v>
      </c>
      <c r="AC26" s="15">
        <f t="shared" si="5"/>
        <v>8627500</v>
      </c>
      <c r="AD26" s="15">
        <f t="shared" si="6"/>
        <v>17255000</v>
      </c>
      <c r="AE26" s="27" t="s">
        <v>174</v>
      </c>
      <c r="AF26" s="27" t="s">
        <v>120</v>
      </c>
      <c r="AG26" s="44" t="s">
        <v>254</v>
      </c>
      <c r="AH26" s="17" t="s">
        <v>183</v>
      </c>
      <c r="AI26" s="18">
        <v>7240000</v>
      </c>
      <c r="AJ26" s="31">
        <v>0.19</v>
      </c>
      <c r="AK26" s="15">
        <f t="shared" si="20"/>
        <v>1375600</v>
      </c>
      <c r="AL26" s="15">
        <f t="shared" si="21"/>
        <v>8615600</v>
      </c>
      <c r="AM26" s="15">
        <f t="shared" si="22"/>
        <v>17231200</v>
      </c>
      <c r="AN26" s="26" t="s">
        <v>190</v>
      </c>
      <c r="AO26" s="26" t="s">
        <v>137</v>
      </c>
      <c r="AP26" s="37" t="s">
        <v>254</v>
      </c>
      <c r="AQ26" s="17" t="s">
        <v>204</v>
      </c>
      <c r="AR26" s="18">
        <v>7277118.9473684216</v>
      </c>
      <c r="AS26" s="31">
        <v>0.19</v>
      </c>
      <c r="AT26" s="15">
        <f t="shared" si="7"/>
        <v>1382652.6</v>
      </c>
      <c r="AU26" s="15">
        <f t="shared" si="8"/>
        <v>8659772</v>
      </c>
      <c r="AV26" s="15">
        <f t="shared" si="9"/>
        <v>17319544</v>
      </c>
      <c r="AW26" s="27">
        <v>45</v>
      </c>
      <c r="AX26" s="27" t="s">
        <v>120</v>
      </c>
      <c r="AY26" s="44" t="s">
        <v>254</v>
      </c>
      <c r="AZ26" s="17"/>
      <c r="BA26" s="18"/>
      <c r="BB26" s="31"/>
      <c r="BC26" s="15"/>
      <c r="BD26" s="15"/>
      <c r="BE26" s="15"/>
      <c r="BF26" s="26"/>
      <c r="BG26" s="26"/>
      <c r="BH26" s="38" t="s">
        <v>253</v>
      </c>
      <c r="BI26" s="17"/>
      <c r="BJ26" s="18"/>
      <c r="BK26" s="31"/>
      <c r="BL26" s="15"/>
      <c r="BM26" s="15"/>
      <c r="BN26" s="15"/>
      <c r="BO26" s="16"/>
      <c r="BP26" s="16"/>
      <c r="BQ26" s="48" t="s">
        <v>253</v>
      </c>
      <c r="BR26" s="17" t="s">
        <v>234</v>
      </c>
      <c r="BS26" s="18">
        <v>7277200</v>
      </c>
      <c r="BT26" s="31">
        <v>0.19</v>
      </c>
      <c r="BU26" s="15">
        <f t="shared" si="10"/>
        <v>1382668</v>
      </c>
      <c r="BV26" s="15">
        <f t="shared" si="11"/>
        <v>8659868</v>
      </c>
      <c r="BW26" s="15">
        <f t="shared" si="12"/>
        <v>17319736</v>
      </c>
      <c r="BX26" s="27" t="s">
        <v>243</v>
      </c>
      <c r="BY26" s="27" t="s">
        <v>120</v>
      </c>
      <c r="BZ26" s="42" t="s">
        <v>254</v>
      </c>
      <c r="CA26" s="33">
        <f t="shared" si="13"/>
        <v>8615600</v>
      </c>
      <c r="CB26" s="33">
        <f t="shared" si="14"/>
        <v>17231200</v>
      </c>
      <c r="CC26" s="27" t="str">
        <f t="shared" si="15"/>
        <v>MICRONET SAS</v>
      </c>
      <c r="CD26" s="33">
        <v>22417472</v>
      </c>
      <c r="CE26" s="33">
        <f t="shared" si="16"/>
        <v>5186272</v>
      </c>
    </row>
    <row r="27" spans="1:83" ht="45" x14ac:dyDescent="0.25">
      <c r="A27" s="13">
        <v>19</v>
      </c>
      <c r="B27" s="1" t="s">
        <v>67</v>
      </c>
      <c r="C27" s="2" t="s">
        <v>68</v>
      </c>
      <c r="D27" s="3" t="s">
        <v>66</v>
      </c>
      <c r="E27" s="3" t="s">
        <v>17</v>
      </c>
      <c r="F27" s="3">
        <v>2</v>
      </c>
      <c r="G27" s="17"/>
      <c r="H27" s="18"/>
      <c r="I27" s="18"/>
      <c r="J27" s="15"/>
      <c r="K27" s="15"/>
      <c r="L27" s="15"/>
      <c r="M27" s="26"/>
      <c r="N27" s="26"/>
      <c r="O27" s="38" t="s">
        <v>253</v>
      </c>
      <c r="P27" s="17" t="s">
        <v>68</v>
      </c>
      <c r="Q27" s="18">
        <v>577553</v>
      </c>
      <c r="R27" s="18">
        <v>0.19</v>
      </c>
      <c r="S27" s="15">
        <f t="shared" si="17"/>
        <v>109735.07</v>
      </c>
      <c r="T27" s="15">
        <f t="shared" si="18"/>
        <v>687288</v>
      </c>
      <c r="U27" s="15">
        <f t="shared" si="19"/>
        <v>1374576</v>
      </c>
      <c r="V27" s="27" t="s">
        <v>136</v>
      </c>
      <c r="W27" s="27" t="s">
        <v>137</v>
      </c>
      <c r="X27" s="44" t="s">
        <v>254</v>
      </c>
      <c r="Y27" s="17" t="s">
        <v>164</v>
      </c>
      <c r="Z27" s="18">
        <v>572000</v>
      </c>
      <c r="AA27" s="31">
        <v>0.19</v>
      </c>
      <c r="AB27" s="15">
        <f t="shared" si="4"/>
        <v>108680</v>
      </c>
      <c r="AC27" s="15">
        <f t="shared" si="5"/>
        <v>680680</v>
      </c>
      <c r="AD27" s="15">
        <f t="shared" si="6"/>
        <v>1361360</v>
      </c>
      <c r="AE27" s="27" t="s">
        <v>174</v>
      </c>
      <c r="AF27" s="27" t="s">
        <v>120</v>
      </c>
      <c r="AG27" s="44" t="s">
        <v>254</v>
      </c>
      <c r="AH27" s="17" t="s">
        <v>184</v>
      </c>
      <c r="AI27" s="18">
        <v>592000</v>
      </c>
      <c r="AJ27" s="31">
        <v>0.19</v>
      </c>
      <c r="AK27" s="15">
        <f t="shared" si="20"/>
        <v>112480</v>
      </c>
      <c r="AL27" s="15">
        <f t="shared" si="21"/>
        <v>704480</v>
      </c>
      <c r="AM27" s="15">
        <f t="shared" si="22"/>
        <v>1408960</v>
      </c>
      <c r="AN27" s="26" t="s">
        <v>147</v>
      </c>
      <c r="AO27" s="26" t="s">
        <v>137</v>
      </c>
      <c r="AP27" s="37" t="s">
        <v>254</v>
      </c>
      <c r="AQ27" s="17" t="s">
        <v>205</v>
      </c>
      <c r="AR27" s="18">
        <v>560162.10526315786</v>
      </c>
      <c r="AS27" s="31">
        <v>0.19</v>
      </c>
      <c r="AT27" s="15">
        <f t="shared" si="7"/>
        <v>106430.79999999999</v>
      </c>
      <c r="AU27" s="15">
        <f t="shared" si="8"/>
        <v>666593</v>
      </c>
      <c r="AV27" s="15">
        <f t="shared" si="9"/>
        <v>1333186</v>
      </c>
      <c r="AW27" s="27">
        <v>45</v>
      </c>
      <c r="AX27" s="27" t="s">
        <v>120</v>
      </c>
      <c r="AY27" s="44" t="s">
        <v>254</v>
      </c>
      <c r="AZ27" s="17"/>
      <c r="BA27" s="18"/>
      <c r="BB27" s="31"/>
      <c r="BC27" s="15"/>
      <c r="BD27" s="15"/>
      <c r="BE27" s="15"/>
      <c r="BF27" s="26"/>
      <c r="BG27" s="26"/>
      <c r="BH27" s="38" t="s">
        <v>253</v>
      </c>
      <c r="BI27" s="17"/>
      <c r="BJ27" s="18"/>
      <c r="BK27" s="31"/>
      <c r="BL27" s="15"/>
      <c r="BM27" s="15"/>
      <c r="BN27" s="15"/>
      <c r="BO27" s="16"/>
      <c r="BP27" s="16"/>
      <c r="BQ27" s="48" t="s">
        <v>253</v>
      </c>
      <c r="BR27" s="17" t="s">
        <v>164</v>
      </c>
      <c r="BS27" s="18">
        <v>560200</v>
      </c>
      <c r="BT27" s="31">
        <v>0.19</v>
      </c>
      <c r="BU27" s="15">
        <f t="shared" si="10"/>
        <v>106438</v>
      </c>
      <c r="BV27" s="15">
        <f t="shared" si="11"/>
        <v>666638</v>
      </c>
      <c r="BW27" s="15">
        <f t="shared" si="12"/>
        <v>1333276</v>
      </c>
      <c r="BX27" s="27" t="s">
        <v>238</v>
      </c>
      <c r="BY27" s="27" t="s">
        <v>120</v>
      </c>
      <c r="BZ27" s="42" t="s">
        <v>254</v>
      </c>
      <c r="CA27" s="33">
        <f t="shared" si="13"/>
        <v>666593</v>
      </c>
      <c r="CB27" s="33">
        <f t="shared" si="14"/>
        <v>1333186</v>
      </c>
      <c r="CC27" s="27" t="str">
        <f t="shared" si="15"/>
        <v>MULTITINTAS.INK SAS</v>
      </c>
      <c r="CD27" s="33">
        <v>1430475</v>
      </c>
      <c r="CE27" s="33">
        <f t="shared" si="16"/>
        <v>97289</v>
      </c>
    </row>
    <row r="28" spans="1:83" ht="33.75" x14ac:dyDescent="0.25">
      <c r="A28" s="13">
        <v>20</v>
      </c>
      <c r="B28" s="1" t="s">
        <v>104</v>
      </c>
      <c r="C28" s="2" t="s">
        <v>105</v>
      </c>
      <c r="D28" s="3" t="s">
        <v>69</v>
      </c>
      <c r="E28" s="3" t="s">
        <v>17</v>
      </c>
      <c r="F28" s="3">
        <v>3</v>
      </c>
      <c r="G28" s="17"/>
      <c r="H28" s="18"/>
      <c r="I28" s="18"/>
      <c r="J28" s="15"/>
      <c r="K28" s="15"/>
      <c r="L28" s="15"/>
      <c r="M28" s="26"/>
      <c r="N28" s="26"/>
      <c r="O28" s="38" t="s">
        <v>253</v>
      </c>
      <c r="P28" s="17"/>
      <c r="Q28" s="18"/>
      <c r="R28" s="18"/>
      <c r="S28" s="15"/>
      <c r="T28" s="15"/>
      <c r="U28" s="15"/>
      <c r="V28" s="27"/>
      <c r="W28" s="27"/>
      <c r="X28" s="43" t="s">
        <v>253</v>
      </c>
      <c r="Y28" s="17" t="s">
        <v>105</v>
      </c>
      <c r="Z28" s="18">
        <v>272000</v>
      </c>
      <c r="AA28" s="31">
        <v>0</v>
      </c>
      <c r="AB28" s="15">
        <f t="shared" si="4"/>
        <v>0</v>
      </c>
      <c r="AC28" s="15">
        <f t="shared" si="5"/>
        <v>272000</v>
      </c>
      <c r="AD28" s="15">
        <f t="shared" si="6"/>
        <v>816000</v>
      </c>
      <c r="AE28" s="27" t="s">
        <v>176</v>
      </c>
      <c r="AF28" s="27" t="s">
        <v>177</v>
      </c>
      <c r="AG28" s="44" t="s">
        <v>254</v>
      </c>
      <c r="AH28" s="17" t="s">
        <v>185</v>
      </c>
      <c r="AI28" s="18">
        <v>369000</v>
      </c>
      <c r="AJ28" s="31">
        <v>0</v>
      </c>
      <c r="AK28" s="15">
        <f t="shared" si="20"/>
        <v>0</v>
      </c>
      <c r="AL28" s="15">
        <f t="shared" si="21"/>
        <v>369000</v>
      </c>
      <c r="AM28" s="15">
        <f t="shared" si="22"/>
        <v>1107000</v>
      </c>
      <c r="AN28" s="26" t="s">
        <v>191</v>
      </c>
      <c r="AO28" s="26" t="s">
        <v>139</v>
      </c>
      <c r="AP28" s="37" t="s">
        <v>254</v>
      </c>
      <c r="AQ28" s="17" t="s">
        <v>206</v>
      </c>
      <c r="AR28" s="18">
        <v>273431.05263157893</v>
      </c>
      <c r="AS28" s="31">
        <v>0</v>
      </c>
      <c r="AT28" s="15">
        <f t="shared" si="7"/>
        <v>0</v>
      </c>
      <c r="AU28" s="15">
        <f t="shared" si="8"/>
        <v>273431</v>
      </c>
      <c r="AV28" s="15">
        <f t="shared" si="9"/>
        <v>820293</v>
      </c>
      <c r="AW28" s="27">
        <v>3</v>
      </c>
      <c r="AX28" s="27" t="s">
        <v>214</v>
      </c>
      <c r="AY28" s="44" t="s">
        <v>254</v>
      </c>
      <c r="AZ28" s="17"/>
      <c r="BA28" s="18"/>
      <c r="BB28" s="31"/>
      <c r="BC28" s="15"/>
      <c r="BD28" s="15"/>
      <c r="BE28" s="15"/>
      <c r="BF28" s="26"/>
      <c r="BG28" s="26"/>
      <c r="BH28" s="38" t="s">
        <v>253</v>
      </c>
      <c r="BI28" s="17"/>
      <c r="BJ28" s="18"/>
      <c r="BK28" s="31"/>
      <c r="BL28" s="15"/>
      <c r="BM28" s="15"/>
      <c r="BN28" s="15"/>
      <c r="BO28" s="16"/>
      <c r="BP28" s="16"/>
      <c r="BQ28" s="48" t="s">
        <v>253</v>
      </c>
      <c r="BR28" s="17" t="s">
        <v>105</v>
      </c>
      <c r="BS28" s="18">
        <v>275000</v>
      </c>
      <c r="BT28" s="31">
        <v>0</v>
      </c>
      <c r="BU28" s="15">
        <f t="shared" si="10"/>
        <v>0</v>
      </c>
      <c r="BV28" s="15">
        <f t="shared" si="11"/>
        <v>275000</v>
      </c>
      <c r="BW28" s="15">
        <f t="shared" si="12"/>
        <v>825000</v>
      </c>
      <c r="BX28" s="27" t="s">
        <v>237</v>
      </c>
      <c r="BY28" s="27" t="s">
        <v>239</v>
      </c>
      <c r="BZ28" s="42" t="s">
        <v>254</v>
      </c>
      <c r="CA28" s="33">
        <f t="shared" si="13"/>
        <v>272000</v>
      </c>
      <c r="CB28" s="33">
        <f t="shared" si="14"/>
        <v>816000</v>
      </c>
      <c r="CC28" s="27" t="str">
        <f t="shared" si="15"/>
        <v>GTI ALBERTO ALVAREZ LOPEZ SAS</v>
      </c>
      <c r="CD28" s="33">
        <v>1081549</v>
      </c>
      <c r="CE28" s="33">
        <f t="shared" si="16"/>
        <v>265549</v>
      </c>
    </row>
    <row r="29" spans="1:83" ht="146.25" x14ac:dyDescent="0.2">
      <c r="A29" s="13">
        <v>21</v>
      </c>
      <c r="B29" s="1" t="s">
        <v>70</v>
      </c>
      <c r="C29" s="2" t="s">
        <v>71</v>
      </c>
      <c r="D29" s="3" t="s">
        <v>53</v>
      </c>
      <c r="E29" s="3" t="s">
        <v>17</v>
      </c>
      <c r="F29" s="3">
        <v>2</v>
      </c>
      <c r="G29" s="53"/>
      <c r="H29" s="54"/>
      <c r="I29" s="54"/>
      <c r="J29" s="55"/>
      <c r="K29" s="55"/>
      <c r="L29" s="55"/>
      <c r="M29" s="63"/>
      <c r="N29" s="63"/>
      <c r="O29" s="45" t="s">
        <v>264</v>
      </c>
      <c r="P29" s="17"/>
      <c r="Q29" s="18"/>
      <c r="R29" s="18"/>
      <c r="S29" s="15"/>
      <c r="T29" s="15"/>
      <c r="U29" s="15"/>
      <c r="V29" s="27"/>
      <c r="W29" s="27"/>
      <c r="X29" s="43" t="s">
        <v>253</v>
      </c>
      <c r="Y29" s="17" t="s">
        <v>165</v>
      </c>
      <c r="Z29" s="18">
        <v>9000000</v>
      </c>
      <c r="AA29" s="31">
        <v>0.19</v>
      </c>
      <c r="AB29" s="15">
        <f t="shared" si="4"/>
        <v>1710000</v>
      </c>
      <c r="AC29" s="15">
        <f t="shared" si="5"/>
        <v>10710000</v>
      </c>
      <c r="AD29" s="15">
        <f t="shared" si="6"/>
        <v>21420000</v>
      </c>
      <c r="AE29" s="27" t="s">
        <v>174</v>
      </c>
      <c r="AF29" s="27" t="s">
        <v>121</v>
      </c>
      <c r="AG29" s="44" t="s">
        <v>254</v>
      </c>
      <c r="AH29" s="17"/>
      <c r="AI29" s="18"/>
      <c r="AJ29" s="31"/>
      <c r="AK29" s="15"/>
      <c r="AL29" s="15"/>
      <c r="AM29" s="15"/>
      <c r="AN29" s="26"/>
      <c r="AO29" s="26"/>
      <c r="AP29" s="38" t="s">
        <v>253</v>
      </c>
      <c r="AQ29" s="53"/>
      <c r="AR29" s="54"/>
      <c r="AS29" s="57"/>
      <c r="AT29" s="55"/>
      <c r="AU29" s="55"/>
      <c r="AV29" s="55"/>
      <c r="AW29" s="56"/>
      <c r="AX29" s="56"/>
      <c r="AY29" s="45" t="s">
        <v>264</v>
      </c>
      <c r="AZ29" s="17"/>
      <c r="BA29" s="18"/>
      <c r="BB29" s="31"/>
      <c r="BC29" s="15"/>
      <c r="BD29" s="15"/>
      <c r="BE29" s="15"/>
      <c r="BF29" s="26"/>
      <c r="BG29" s="26"/>
      <c r="BH29" s="38" t="s">
        <v>253</v>
      </c>
      <c r="BI29" s="17"/>
      <c r="BJ29" s="18"/>
      <c r="BK29" s="31"/>
      <c r="BL29" s="15"/>
      <c r="BM29" s="15"/>
      <c r="BN29" s="15"/>
      <c r="BO29" s="16"/>
      <c r="BP29" s="16"/>
      <c r="BQ29" s="52" t="s">
        <v>253</v>
      </c>
      <c r="BR29" s="17"/>
      <c r="BS29" s="18"/>
      <c r="BT29" s="31"/>
      <c r="BU29" s="15"/>
      <c r="BV29" s="15"/>
      <c r="BW29" s="15"/>
      <c r="BX29" s="27"/>
      <c r="BY29" s="27"/>
      <c r="BZ29" s="41" t="s">
        <v>253</v>
      </c>
      <c r="CA29" s="33">
        <f t="shared" si="13"/>
        <v>10710000</v>
      </c>
      <c r="CB29" s="33">
        <f t="shared" si="14"/>
        <v>21420000</v>
      </c>
      <c r="CC29" s="27" t="str">
        <f t="shared" si="15"/>
        <v>GTI ALBERTO ALVAREZ LOPEZ SAS</v>
      </c>
      <c r="CD29" s="33">
        <v>21420000</v>
      </c>
      <c r="CE29" s="33">
        <f t="shared" si="16"/>
        <v>0</v>
      </c>
    </row>
    <row r="30" spans="1:83" ht="56.25" x14ac:dyDescent="0.25">
      <c r="A30" s="13">
        <v>22</v>
      </c>
      <c r="B30" s="1" t="s">
        <v>109</v>
      </c>
      <c r="C30" s="2" t="s">
        <v>72</v>
      </c>
      <c r="D30" s="3" t="s">
        <v>73</v>
      </c>
      <c r="E30" s="3" t="s">
        <v>17</v>
      </c>
      <c r="F30" s="3">
        <v>3</v>
      </c>
      <c r="G30" s="17"/>
      <c r="H30" s="18"/>
      <c r="I30" s="18"/>
      <c r="J30" s="15"/>
      <c r="K30" s="15"/>
      <c r="L30" s="15"/>
      <c r="M30" s="26"/>
      <c r="N30" s="26"/>
      <c r="O30" s="38" t="s">
        <v>253</v>
      </c>
      <c r="P30" s="17" t="s">
        <v>72</v>
      </c>
      <c r="Q30" s="18">
        <v>90000</v>
      </c>
      <c r="R30" s="18">
        <v>0.19</v>
      </c>
      <c r="S30" s="15">
        <f t="shared" si="17"/>
        <v>17100</v>
      </c>
      <c r="T30" s="15">
        <f t="shared" si="18"/>
        <v>107100</v>
      </c>
      <c r="U30" s="15">
        <f t="shared" si="19"/>
        <v>321300</v>
      </c>
      <c r="V30" s="27" t="s">
        <v>140</v>
      </c>
      <c r="W30" s="27" t="s">
        <v>141</v>
      </c>
      <c r="X30" s="44" t="s">
        <v>254</v>
      </c>
      <c r="Y30" s="17"/>
      <c r="Z30" s="18"/>
      <c r="AA30" s="31"/>
      <c r="AB30" s="15"/>
      <c r="AC30" s="15"/>
      <c r="AD30" s="15"/>
      <c r="AE30" s="27"/>
      <c r="AF30" s="27"/>
      <c r="AG30" s="43" t="s">
        <v>253</v>
      </c>
      <c r="AH30" s="17"/>
      <c r="AI30" s="18"/>
      <c r="AJ30" s="31"/>
      <c r="AK30" s="15"/>
      <c r="AL30" s="15"/>
      <c r="AM30" s="15"/>
      <c r="AN30" s="26"/>
      <c r="AO30" s="26"/>
      <c r="AP30" s="38" t="s">
        <v>253</v>
      </c>
      <c r="AQ30" s="17" t="s">
        <v>207</v>
      </c>
      <c r="AR30" s="18">
        <v>154836.95652173914</v>
      </c>
      <c r="AS30" s="31">
        <v>0.19</v>
      </c>
      <c r="AT30" s="15">
        <f t="shared" si="7"/>
        <v>29419.021739130436</v>
      </c>
      <c r="AU30" s="15">
        <f t="shared" si="8"/>
        <v>184256</v>
      </c>
      <c r="AV30" s="15">
        <f t="shared" si="9"/>
        <v>552768</v>
      </c>
      <c r="AW30" s="27">
        <v>28</v>
      </c>
      <c r="AX30" s="27" t="s">
        <v>120</v>
      </c>
      <c r="AY30" s="44" t="s">
        <v>254</v>
      </c>
      <c r="AZ30" s="17"/>
      <c r="BA30" s="18"/>
      <c r="BB30" s="31"/>
      <c r="BC30" s="15"/>
      <c r="BD30" s="15"/>
      <c r="BE30" s="15"/>
      <c r="BF30" s="26"/>
      <c r="BG30" s="26"/>
      <c r="BH30" s="38" t="s">
        <v>253</v>
      </c>
      <c r="BI30" s="17"/>
      <c r="BJ30" s="18"/>
      <c r="BK30" s="31"/>
      <c r="BL30" s="15"/>
      <c r="BM30" s="15"/>
      <c r="BN30" s="15"/>
      <c r="BO30" s="16"/>
      <c r="BP30" s="16"/>
      <c r="BQ30" s="48" t="s">
        <v>253</v>
      </c>
      <c r="BR30" s="17"/>
      <c r="BS30" s="18"/>
      <c r="BT30" s="31"/>
      <c r="BU30" s="15"/>
      <c r="BV30" s="15"/>
      <c r="BW30" s="15"/>
      <c r="BX30" s="27"/>
      <c r="BY30" s="27"/>
      <c r="BZ30" s="41" t="s">
        <v>253</v>
      </c>
      <c r="CA30" s="33">
        <f t="shared" si="13"/>
        <v>107100</v>
      </c>
      <c r="CB30" s="33">
        <f t="shared" si="14"/>
        <v>321300</v>
      </c>
      <c r="CC30" s="27" t="str">
        <f t="shared" si="15"/>
        <v xml:space="preserve">DISTRICOM DE COLOMBIA SAS </v>
      </c>
      <c r="CD30" s="33">
        <v>793968</v>
      </c>
      <c r="CE30" s="33">
        <f t="shared" si="16"/>
        <v>472668</v>
      </c>
    </row>
    <row r="31" spans="1:83" ht="45" x14ac:dyDescent="0.2">
      <c r="A31" s="13">
        <v>23</v>
      </c>
      <c r="B31" s="1" t="s">
        <v>74</v>
      </c>
      <c r="C31" s="2" t="s">
        <v>75</v>
      </c>
      <c r="D31" s="3" t="s">
        <v>76</v>
      </c>
      <c r="E31" s="3" t="s">
        <v>36</v>
      </c>
      <c r="F31" s="3">
        <v>24</v>
      </c>
      <c r="G31" s="17"/>
      <c r="H31" s="18"/>
      <c r="I31" s="18"/>
      <c r="J31" s="15"/>
      <c r="K31" s="15"/>
      <c r="L31" s="15"/>
      <c r="M31" s="26"/>
      <c r="N31" s="26"/>
      <c r="O31" s="38" t="s">
        <v>253</v>
      </c>
      <c r="P31" s="17"/>
      <c r="Q31" s="18"/>
      <c r="R31" s="18"/>
      <c r="S31" s="15"/>
      <c r="T31" s="15"/>
      <c r="U31" s="15"/>
      <c r="V31" s="27"/>
      <c r="W31" s="27"/>
      <c r="X31" s="43" t="s">
        <v>253</v>
      </c>
      <c r="Y31" s="17" t="s">
        <v>75</v>
      </c>
      <c r="Z31" s="18"/>
      <c r="AA31" s="31"/>
      <c r="AB31" s="15"/>
      <c r="AC31" s="15"/>
      <c r="AD31" s="15"/>
      <c r="AE31" s="27"/>
      <c r="AF31" s="27"/>
      <c r="AG31" s="43" t="s">
        <v>253</v>
      </c>
      <c r="AH31" s="17"/>
      <c r="AI31" s="18"/>
      <c r="AJ31" s="31"/>
      <c r="AK31" s="15"/>
      <c r="AL31" s="15"/>
      <c r="AM31" s="15"/>
      <c r="AN31" s="26"/>
      <c r="AO31" s="26"/>
      <c r="AP31" s="38" t="s">
        <v>253</v>
      </c>
      <c r="AQ31" s="17"/>
      <c r="AR31" s="18"/>
      <c r="AS31" s="31"/>
      <c r="AT31" s="15"/>
      <c r="AU31" s="15"/>
      <c r="AV31" s="15"/>
      <c r="AW31" s="27"/>
      <c r="AX31" s="27"/>
      <c r="AY31" s="43" t="s">
        <v>253</v>
      </c>
      <c r="AZ31" s="17"/>
      <c r="BA31" s="18"/>
      <c r="BB31" s="31"/>
      <c r="BC31" s="15"/>
      <c r="BD31" s="15"/>
      <c r="BE31" s="15"/>
      <c r="BF31" s="26"/>
      <c r="BG31" s="26"/>
      <c r="BH31" s="38" t="s">
        <v>253</v>
      </c>
      <c r="BI31" s="17"/>
      <c r="BJ31" s="18"/>
      <c r="BK31" s="31"/>
      <c r="BL31" s="15"/>
      <c r="BM31" s="15"/>
      <c r="BN31" s="15"/>
      <c r="BO31" s="16"/>
      <c r="BP31" s="16"/>
      <c r="BQ31" s="52" t="s">
        <v>253</v>
      </c>
      <c r="BR31" s="17"/>
      <c r="BS31" s="18"/>
      <c r="BT31" s="31"/>
      <c r="BU31" s="15"/>
      <c r="BV31" s="15"/>
      <c r="BW31" s="15"/>
      <c r="BX31" s="27"/>
      <c r="BY31" s="27"/>
      <c r="BZ31" s="41" t="s">
        <v>253</v>
      </c>
      <c r="CA31" s="33"/>
      <c r="CB31" s="33"/>
      <c r="CC31" s="35" t="s">
        <v>263</v>
      </c>
      <c r="CD31" s="33"/>
      <c r="CE31" s="33"/>
    </row>
    <row r="32" spans="1:83" ht="111.75" customHeight="1" x14ac:dyDescent="0.25">
      <c r="A32" s="13">
        <v>24</v>
      </c>
      <c r="B32" s="1" t="s">
        <v>77</v>
      </c>
      <c r="C32" s="2" t="s">
        <v>78</v>
      </c>
      <c r="D32" s="3" t="s">
        <v>69</v>
      </c>
      <c r="E32" s="3" t="s">
        <v>17</v>
      </c>
      <c r="F32" s="3">
        <v>90</v>
      </c>
      <c r="G32" s="17"/>
      <c r="H32" s="18"/>
      <c r="I32" s="18"/>
      <c r="J32" s="15"/>
      <c r="K32" s="15"/>
      <c r="L32" s="15"/>
      <c r="M32" s="26"/>
      <c r="N32" s="26"/>
      <c r="O32" s="38" t="s">
        <v>253</v>
      </c>
      <c r="P32" s="17" t="s">
        <v>78</v>
      </c>
      <c r="Q32" s="18">
        <v>367300</v>
      </c>
      <c r="R32" s="18">
        <v>0</v>
      </c>
      <c r="S32" s="15">
        <f t="shared" si="17"/>
        <v>0</v>
      </c>
      <c r="T32" s="15">
        <f t="shared" si="18"/>
        <v>367300</v>
      </c>
      <c r="U32" s="15">
        <f t="shared" si="19"/>
        <v>33057000</v>
      </c>
      <c r="V32" s="27" t="s">
        <v>144</v>
      </c>
      <c r="W32" s="27"/>
      <c r="X32" s="44" t="s">
        <v>254</v>
      </c>
      <c r="Y32" s="17" t="s">
        <v>78</v>
      </c>
      <c r="Z32" s="18">
        <v>370000</v>
      </c>
      <c r="AA32" s="31">
        <v>0</v>
      </c>
      <c r="AB32" s="15">
        <f t="shared" si="4"/>
        <v>0</v>
      </c>
      <c r="AC32" s="15">
        <f t="shared" si="5"/>
        <v>370000</v>
      </c>
      <c r="AD32" s="15">
        <f t="shared" si="6"/>
        <v>33300000</v>
      </c>
      <c r="AE32" s="27" t="s">
        <v>176</v>
      </c>
      <c r="AF32" s="27" t="s">
        <v>177</v>
      </c>
      <c r="AG32" s="44" t="s">
        <v>254</v>
      </c>
      <c r="AH32" s="53"/>
      <c r="AI32" s="54"/>
      <c r="AJ32" s="57"/>
      <c r="AK32" s="55"/>
      <c r="AL32" s="55"/>
      <c r="AM32" s="55"/>
      <c r="AN32" s="63"/>
      <c r="AO32" s="63"/>
      <c r="AP32" s="43" t="s">
        <v>265</v>
      </c>
      <c r="AQ32" s="17" t="s">
        <v>208</v>
      </c>
      <c r="AR32" s="18">
        <v>368998.4375</v>
      </c>
      <c r="AS32" s="31">
        <v>0</v>
      </c>
      <c r="AT32" s="15">
        <f t="shared" si="7"/>
        <v>0</v>
      </c>
      <c r="AU32" s="15">
        <f t="shared" si="8"/>
        <v>368998</v>
      </c>
      <c r="AV32" s="15">
        <f t="shared" si="9"/>
        <v>33209820</v>
      </c>
      <c r="AW32" s="27">
        <v>3</v>
      </c>
      <c r="AX32" s="27" t="s">
        <v>214</v>
      </c>
      <c r="AY32" s="44" t="s">
        <v>254</v>
      </c>
      <c r="AZ32" s="17"/>
      <c r="BA32" s="18"/>
      <c r="BB32" s="31"/>
      <c r="BC32" s="15"/>
      <c r="BD32" s="15"/>
      <c r="BE32" s="15"/>
      <c r="BF32" s="26"/>
      <c r="BG32" s="26"/>
      <c r="BH32" s="38" t="s">
        <v>253</v>
      </c>
      <c r="BI32" s="17"/>
      <c r="BJ32" s="18"/>
      <c r="BK32" s="31"/>
      <c r="BL32" s="15"/>
      <c r="BM32" s="15"/>
      <c r="BN32" s="15"/>
      <c r="BO32" s="16"/>
      <c r="BP32" s="16"/>
      <c r="BQ32" s="48" t="s">
        <v>253</v>
      </c>
      <c r="BR32" s="17" t="s">
        <v>78</v>
      </c>
      <c r="BS32" s="18">
        <v>374750</v>
      </c>
      <c r="BT32" s="31">
        <v>0</v>
      </c>
      <c r="BU32" s="15">
        <f t="shared" si="10"/>
        <v>0</v>
      </c>
      <c r="BV32" s="15">
        <f t="shared" si="11"/>
        <v>374750</v>
      </c>
      <c r="BW32" s="15">
        <f t="shared" si="12"/>
        <v>33727500</v>
      </c>
      <c r="BX32" s="27" t="s">
        <v>237</v>
      </c>
      <c r="BY32" s="27" t="s">
        <v>239</v>
      </c>
      <c r="BZ32" s="42" t="s">
        <v>254</v>
      </c>
      <c r="CA32" s="33">
        <f t="shared" si="13"/>
        <v>367300</v>
      </c>
      <c r="CB32" s="33">
        <f t="shared" si="14"/>
        <v>33057000</v>
      </c>
      <c r="CC32" s="27" t="str">
        <f t="shared" si="15"/>
        <v xml:space="preserve">DISTRICOM DE COLOMBIA SAS </v>
      </c>
      <c r="CD32" s="33">
        <v>34348500</v>
      </c>
      <c r="CE32" s="33">
        <f t="shared" si="16"/>
        <v>1291500</v>
      </c>
    </row>
    <row r="33" spans="1:83" ht="33.75" x14ac:dyDescent="0.25">
      <c r="A33" s="13">
        <v>25</v>
      </c>
      <c r="B33" s="1" t="s">
        <v>79</v>
      </c>
      <c r="C33" s="2" t="s">
        <v>80</v>
      </c>
      <c r="D33" s="3" t="s">
        <v>45</v>
      </c>
      <c r="E33" s="3" t="s">
        <v>17</v>
      </c>
      <c r="F33" s="3">
        <v>1</v>
      </c>
      <c r="G33" s="17"/>
      <c r="H33" s="18"/>
      <c r="I33" s="18"/>
      <c r="J33" s="15"/>
      <c r="K33" s="15"/>
      <c r="L33" s="15"/>
      <c r="M33" s="26"/>
      <c r="N33" s="26"/>
      <c r="O33" s="38" t="s">
        <v>253</v>
      </c>
      <c r="P33" s="17"/>
      <c r="Q33" s="18"/>
      <c r="R33" s="18"/>
      <c r="S33" s="15"/>
      <c r="T33" s="15"/>
      <c r="U33" s="15"/>
      <c r="V33" s="27"/>
      <c r="W33" s="27"/>
      <c r="X33" s="43" t="s">
        <v>253</v>
      </c>
      <c r="Y33" s="17"/>
      <c r="Z33" s="18"/>
      <c r="AA33" s="31"/>
      <c r="AB33" s="15"/>
      <c r="AC33" s="15"/>
      <c r="AD33" s="15"/>
      <c r="AE33" s="27"/>
      <c r="AF33" s="27"/>
      <c r="AG33" s="43" t="s">
        <v>253</v>
      </c>
      <c r="AH33" s="17"/>
      <c r="AI33" s="18"/>
      <c r="AJ33" s="31"/>
      <c r="AK33" s="15"/>
      <c r="AL33" s="15"/>
      <c r="AM33" s="15"/>
      <c r="AN33" s="26"/>
      <c r="AO33" s="26"/>
      <c r="AP33" s="38" t="s">
        <v>253</v>
      </c>
      <c r="AQ33" s="17" t="s">
        <v>209</v>
      </c>
      <c r="AR33" s="18">
        <v>995133.05322083342</v>
      </c>
      <c r="AS33" s="31">
        <v>0.19</v>
      </c>
      <c r="AT33" s="15">
        <f t="shared" si="7"/>
        <v>189075.28011195836</v>
      </c>
      <c r="AU33" s="15">
        <f t="shared" si="8"/>
        <v>1184208</v>
      </c>
      <c r="AV33" s="15">
        <f t="shared" si="9"/>
        <v>1184208</v>
      </c>
      <c r="AW33" s="27">
        <v>3</v>
      </c>
      <c r="AX33" s="27" t="s">
        <v>120</v>
      </c>
      <c r="AY33" s="44" t="s">
        <v>254</v>
      </c>
      <c r="AZ33" s="17"/>
      <c r="BA33" s="18"/>
      <c r="BB33" s="31"/>
      <c r="BC33" s="15"/>
      <c r="BD33" s="15"/>
      <c r="BE33" s="15"/>
      <c r="BF33" s="26"/>
      <c r="BG33" s="26"/>
      <c r="BH33" s="38" t="s">
        <v>253</v>
      </c>
      <c r="BI33" s="17"/>
      <c r="BJ33" s="18"/>
      <c r="BK33" s="31"/>
      <c r="BL33" s="15"/>
      <c r="BM33" s="15"/>
      <c r="BN33" s="15"/>
      <c r="BO33" s="16"/>
      <c r="BP33" s="16"/>
      <c r="BQ33" s="48" t="s">
        <v>253</v>
      </c>
      <c r="BR33" s="17"/>
      <c r="BS33" s="18"/>
      <c r="BT33" s="31"/>
      <c r="BU33" s="15"/>
      <c r="BV33" s="15"/>
      <c r="BW33" s="15"/>
      <c r="BX33" s="27"/>
      <c r="BY33" s="27"/>
      <c r="BZ33" s="41" t="s">
        <v>253</v>
      </c>
      <c r="CA33" s="33">
        <f t="shared" si="13"/>
        <v>1184208</v>
      </c>
      <c r="CB33" s="33">
        <f t="shared" si="14"/>
        <v>1184208</v>
      </c>
      <c r="CC33" s="27" t="str">
        <f t="shared" si="15"/>
        <v>MULTITINTAS.INK SAS</v>
      </c>
      <c r="CD33" s="33">
        <v>1400116</v>
      </c>
      <c r="CE33" s="33">
        <f t="shared" si="16"/>
        <v>215908</v>
      </c>
    </row>
    <row r="34" spans="1:83" ht="45" x14ac:dyDescent="0.25">
      <c r="A34" s="13">
        <v>26</v>
      </c>
      <c r="B34" s="1" t="s">
        <v>81</v>
      </c>
      <c r="C34" s="2" t="s">
        <v>82</v>
      </c>
      <c r="D34" s="3" t="s">
        <v>32</v>
      </c>
      <c r="E34" s="3" t="s">
        <v>17</v>
      </c>
      <c r="F34" s="3">
        <v>7</v>
      </c>
      <c r="G34" s="17"/>
      <c r="H34" s="18"/>
      <c r="I34" s="18"/>
      <c r="J34" s="15"/>
      <c r="K34" s="15"/>
      <c r="L34" s="15"/>
      <c r="M34" s="26"/>
      <c r="N34" s="26"/>
      <c r="O34" s="38" t="s">
        <v>253</v>
      </c>
      <c r="P34" s="17"/>
      <c r="Q34" s="18"/>
      <c r="R34" s="18"/>
      <c r="S34" s="15"/>
      <c r="T34" s="15"/>
      <c r="U34" s="15"/>
      <c r="V34" s="27"/>
      <c r="W34" s="27"/>
      <c r="X34" s="43" t="s">
        <v>253</v>
      </c>
      <c r="Y34" s="17" t="s">
        <v>166</v>
      </c>
      <c r="Z34" s="18">
        <v>1687360</v>
      </c>
      <c r="AA34" s="31">
        <v>0.19</v>
      </c>
      <c r="AB34" s="15">
        <f t="shared" si="4"/>
        <v>320598.40000000002</v>
      </c>
      <c r="AC34" s="15">
        <f t="shared" si="5"/>
        <v>2007958</v>
      </c>
      <c r="AD34" s="15">
        <f t="shared" si="6"/>
        <v>14055706</v>
      </c>
      <c r="AE34" s="27" t="s">
        <v>174</v>
      </c>
      <c r="AF34" s="27" t="s">
        <v>121</v>
      </c>
      <c r="AG34" s="44" t="s">
        <v>254</v>
      </c>
      <c r="AH34" s="17"/>
      <c r="AI34" s="18"/>
      <c r="AJ34" s="31"/>
      <c r="AK34" s="15"/>
      <c r="AL34" s="15"/>
      <c r="AM34" s="15"/>
      <c r="AN34" s="26"/>
      <c r="AO34" s="26"/>
      <c r="AP34" s="38" t="s">
        <v>253</v>
      </c>
      <c r="AQ34" s="17"/>
      <c r="AR34" s="18"/>
      <c r="AS34" s="31"/>
      <c r="AT34" s="15"/>
      <c r="AU34" s="15"/>
      <c r="AV34" s="15"/>
      <c r="AW34" s="27"/>
      <c r="AX34" s="27"/>
      <c r="AY34" s="43" t="s">
        <v>253</v>
      </c>
      <c r="AZ34" s="17"/>
      <c r="BA34" s="18"/>
      <c r="BB34" s="31"/>
      <c r="BC34" s="15"/>
      <c r="BD34" s="15"/>
      <c r="BE34" s="15"/>
      <c r="BF34" s="26"/>
      <c r="BG34" s="26"/>
      <c r="BH34" s="38" t="s">
        <v>253</v>
      </c>
      <c r="BI34" s="17"/>
      <c r="BJ34" s="18"/>
      <c r="BK34" s="31"/>
      <c r="BL34" s="15"/>
      <c r="BM34" s="15"/>
      <c r="BN34" s="15"/>
      <c r="BO34" s="16"/>
      <c r="BP34" s="16"/>
      <c r="BQ34" s="48" t="s">
        <v>253</v>
      </c>
      <c r="BR34" s="17"/>
      <c r="BS34" s="18"/>
      <c r="BT34" s="31"/>
      <c r="BU34" s="15"/>
      <c r="BV34" s="15"/>
      <c r="BW34" s="15"/>
      <c r="BX34" s="27"/>
      <c r="BY34" s="27"/>
      <c r="BZ34" s="41" t="s">
        <v>253</v>
      </c>
      <c r="CA34" s="33">
        <f t="shared" si="13"/>
        <v>2007958</v>
      </c>
      <c r="CB34" s="33">
        <f t="shared" si="14"/>
        <v>14055706</v>
      </c>
      <c r="CC34" s="27" t="str">
        <f t="shared" si="15"/>
        <v>GTI ALBERTO ALVAREZ LOPEZ SAS</v>
      </c>
      <c r="CD34" s="33">
        <v>14055734</v>
      </c>
      <c r="CE34" s="33">
        <f t="shared" si="16"/>
        <v>28</v>
      </c>
    </row>
    <row r="35" spans="1:83" ht="67.5" x14ac:dyDescent="0.25">
      <c r="A35" s="13">
        <v>27</v>
      </c>
      <c r="B35" s="1" t="s">
        <v>83</v>
      </c>
      <c r="C35" s="2" t="s">
        <v>84</v>
      </c>
      <c r="D35" s="3" t="s">
        <v>38</v>
      </c>
      <c r="E35" s="3" t="s">
        <v>17</v>
      </c>
      <c r="F35" s="3">
        <v>4</v>
      </c>
      <c r="G35" s="17"/>
      <c r="H35" s="18"/>
      <c r="I35" s="18"/>
      <c r="J35" s="15"/>
      <c r="K35" s="15"/>
      <c r="L35" s="15"/>
      <c r="M35" s="26"/>
      <c r="N35" s="26"/>
      <c r="O35" s="38" t="s">
        <v>253</v>
      </c>
      <c r="P35" s="17" t="s">
        <v>131</v>
      </c>
      <c r="Q35" s="18">
        <v>759300</v>
      </c>
      <c r="R35" s="18">
        <v>0.19</v>
      </c>
      <c r="S35" s="15">
        <f t="shared" si="17"/>
        <v>144267</v>
      </c>
      <c r="T35" s="15">
        <f t="shared" si="18"/>
        <v>903567</v>
      </c>
      <c r="U35" s="15">
        <f t="shared" si="19"/>
        <v>3614268</v>
      </c>
      <c r="V35" s="27" t="s">
        <v>145</v>
      </c>
      <c r="W35" s="27" t="s">
        <v>146</v>
      </c>
      <c r="X35" s="44" t="s">
        <v>254</v>
      </c>
      <c r="Y35" s="53"/>
      <c r="Z35" s="54"/>
      <c r="AA35" s="57"/>
      <c r="AB35" s="55"/>
      <c r="AC35" s="55"/>
      <c r="AD35" s="55"/>
      <c r="AE35" s="56"/>
      <c r="AF35" s="56"/>
      <c r="AG35" s="45" t="s">
        <v>258</v>
      </c>
      <c r="AH35" s="17"/>
      <c r="AI35" s="18"/>
      <c r="AJ35" s="31"/>
      <c r="AK35" s="15"/>
      <c r="AL35" s="15"/>
      <c r="AM35" s="15"/>
      <c r="AN35" s="26"/>
      <c r="AO35" s="26"/>
      <c r="AP35" s="38" t="s">
        <v>253</v>
      </c>
      <c r="AQ35" s="17"/>
      <c r="AR35" s="18"/>
      <c r="AS35" s="31"/>
      <c r="AT35" s="15"/>
      <c r="AU35" s="15"/>
      <c r="AV35" s="15"/>
      <c r="AW35" s="27"/>
      <c r="AX35" s="27"/>
      <c r="AY35" s="43" t="s">
        <v>253</v>
      </c>
      <c r="AZ35" s="17" t="s">
        <v>221</v>
      </c>
      <c r="BA35" s="18">
        <v>660012</v>
      </c>
      <c r="BB35" s="31">
        <v>0.19</v>
      </c>
      <c r="BC35" s="15">
        <f t="shared" si="23"/>
        <v>125402.28</v>
      </c>
      <c r="BD35" s="15">
        <f t="shared" si="24"/>
        <v>785414</v>
      </c>
      <c r="BE35" s="15">
        <f t="shared" si="25"/>
        <v>3141656</v>
      </c>
      <c r="BF35" s="26" t="s">
        <v>227</v>
      </c>
      <c r="BG35" s="26" t="s">
        <v>121</v>
      </c>
      <c r="BH35" s="37" t="s">
        <v>254</v>
      </c>
      <c r="BI35" s="17"/>
      <c r="BJ35" s="18"/>
      <c r="BK35" s="31"/>
      <c r="BL35" s="15"/>
      <c r="BM35" s="15"/>
      <c r="BN35" s="15"/>
      <c r="BO35" s="16"/>
      <c r="BP35" s="16"/>
      <c r="BQ35" s="48" t="s">
        <v>253</v>
      </c>
      <c r="BR35" s="17"/>
      <c r="BS35" s="18"/>
      <c r="BT35" s="31"/>
      <c r="BU35" s="15"/>
      <c r="BV35" s="15"/>
      <c r="BW35" s="15"/>
      <c r="BX35" s="27"/>
      <c r="BY35" s="27"/>
      <c r="BZ35" s="41" t="s">
        <v>253</v>
      </c>
      <c r="CA35" s="33">
        <f t="shared" si="13"/>
        <v>785414</v>
      </c>
      <c r="CB35" s="33">
        <f t="shared" si="14"/>
        <v>3141656</v>
      </c>
      <c r="CC35" s="27" t="str">
        <f t="shared" si="15"/>
        <v>REDCOMPUTO LIMITADA</v>
      </c>
      <c r="CD35" s="33">
        <v>4195145</v>
      </c>
      <c r="CE35" s="33">
        <f t="shared" si="16"/>
        <v>1053489</v>
      </c>
    </row>
    <row r="36" spans="1:83" ht="180" x14ac:dyDescent="0.25">
      <c r="A36" s="13">
        <v>28</v>
      </c>
      <c r="B36" s="1" t="s">
        <v>85</v>
      </c>
      <c r="C36" s="2" t="s">
        <v>86</v>
      </c>
      <c r="D36" s="3" t="s">
        <v>38</v>
      </c>
      <c r="E36" s="3" t="s">
        <v>17</v>
      </c>
      <c r="F36" s="3">
        <v>14</v>
      </c>
      <c r="G36" s="17"/>
      <c r="H36" s="18"/>
      <c r="I36" s="18"/>
      <c r="J36" s="15"/>
      <c r="K36" s="15"/>
      <c r="L36" s="15"/>
      <c r="M36" s="26"/>
      <c r="N36" s="26"/>
      <c r="O36" s="38" t="s">
        <v>253</v>
      </c>
      <c r="P36" s="17" t="s">
        <v>132</v>
      </c>
      <c r="Q36" s="18">
        <v>2302013</v>
      </c>
      <c r="R36" s="18">
        <v>0.19</v>
      </c>
      <c r="S36" s="15">
        <f t="shared" si="17"/>
        <v>437382.47000000003</v>
      </c>
      <c r="T36" s="15">
        <f t="shared" si="18"/>
        <v>2739395</v>
      </c>
      <c r="U36" s="15">
        <f t="shared" si="19"/>
        <v>38351530</v>
      </c>
      <c r="V36" s="27" t="s">
        <v>147</v>
      </c>
      <c r="W36" s="27" t="s">
        <v>139</v>
      </c>
      <c r="X36" s="44" t="s">
        <v>254</v>
      </c>
      <c r="Y36" s="17" t="s">
        <v>167</v>
      </c>
      <c r="Z36" s="18">
        <v>2220000</v>
      </c>
      <c r="AA36" s="31">
        <v>0.19</v>
      </c>
      <c r="AB36" s="15">
        <f t="shared" si="4"/>
        <v>421800</v>
      </c>
      <c r="AC36" s="15">
        <f t="shared" si="5"/>
        <v>2641800</v>
      </c>
      <c r="AD36" s="15">
        <f t="shared" si="6"/>
        <v>36985200</v>
      </c>
      <c r="AE36" s="27" t="s">
        <v>174</v>
      </c>
      <c r="AF36" s="27" t="s">
        <v>121</v>
      </c>
      <c r="AG36" s="44" t="s">
        <v>254</v>
      </c>
      <c r="AH36" s="17"/>
      <c r="AI36" s="18"/>
      <c r="AJ36" s="31"/>
      <c r="AK36" s="15"/>
      <c r="AL36" s="15"/>
      <c r="AM36" s="15"/>
      <c r="AN36" s="26"/>
      <c r="AO36" s="26"/>
      <c r="AP36" s="38" t="s">
        <v>253</v>
      </c>
      <c r="AQ36" s="17"/>
      <c r="AR36" s="18"/>
      <c r="AS36" s="31"/>
      <c r="AT36" s="15"/>
      <c r="AU36" s="15"/>
      <c r="AV36" s="15"/>
      <c r="AW36" s="27"/>
      <c r="AX36" s="27"/>
      <c r="AY36" s="43" t="s">
        <v>253</v>
      </c>
      <c r="AZ36" s="17" t="s">
        <v>222</v>
      </c>
      <c r="BA36" s="18">
        <v>1946140</v>
      </c>
      <c r="BB36" s="31">
        <v>0.19</v>
      </c>
      <c r="BC36" s="15">
        <f t="shared" si="23"/>
        <v>369766.6</v>
      </c>
      <c r="BD36" s="15">
        <f t="shared" si="24"/>
        <v>2315907</v>
      </c>
      <c r="BE36" s="15">
        <f t="shared" si="25"/>
        <v>32422698</v>
      </c>
      <c r="BF36" s="26" t="s">
        <v>227</v>
      </c>
      <c r="BG36" s="26" t="s">
        <v>121</v>
      </c>
      <c r="BH36" s="37" t="s">
        <v>254</v>
      </c>
      <c r="BI36" s="17"/>
      <c r="BJ36" s="18"/>
      <c r="BK36" s="31"/>
      <c r="BL36" s="15"/>
      <c r="BM36" s="15"/>
      <c r="BN36" s="15"/>
      <c r="BO36" s="16"/>
      <c r="BP36" s="16"/>
      <c r="BQ36" s="48" t="s">
        <v>253</v>
      </c>
      <c r="BR36" s="17"/>
      <c r="BS36" s="18"/>
      <c r="BT36" s="31"/>
      <c r="BU36" s="15"/>
      <c r="BV36" s="15"/>
      <c r="BW36" s="15"/>
      <c r="BX36" s="27"/>
      <c r="BY36" s="27"/>
      <c r="BZ36" s="41" t="s">
        <v>253</v>
      </c>
      <c r="CA36" s="33">
        <f t="shared" si="13"/>
        <v>2315907</v>
      </c>
      <c r="CB36" s="33">
        <f t="shared" si="14"/>
        <v>32422698</v>
      </c>
      <c r="CC36" s="27" t="str">
        <f t="shared" si="15"/>
        <v>REDCOMPUTO LIMITADA</v>
      </c>
      <c r="CD36" s="33">
        <v>40817000</v>
      </c>
      <c r="CE36" s="33">
        <f t="shared" si="16"/>
        <v>8394302</v>
      </c>
    </row>
    <row r="37" spans="1:83" ht="90" x14ac:dyDescent="0.25">
      <c r="A37" s="13">
        <v>29</v>
      </c>
      <c r="B37" s="1" t="s">
        <v>87</v>
      </c>
      <c r="C37" s="2" t="s">
        <v>88</v>
      </c>
      <c r="D37" s="3" t="s">
        <v>38</v>
      </c>
      <c r="E37" s="3" t="s">
        <v>17</v>
      </c>
      <c r="F37" s="3">
        <v>142</v>
      </c>
      <c r="G37" s="17"/>
      <c r="H37" s="18"/>
      <c r="I37" s="18"/>
      <c r="J37" s="15"/>
      <c r="K37" s="15"/>
      <c r="L37" s="15"/>
      <c r="M37" s="26"/>
      <c r="N37" s="26"/>
      <c r="O37" s="38" t="s">
        <v>253</v>
      </c>
      <c r="P37" s="17"/>
      <c r="Q37" s="18"/>
      <c r="R37" s="18"/>
      <c r="S37" s="15"/>
      <c r="T37" s="15"/>
      <c r="U37" s="15"/>
      <c r="V37" s="27"/>
      <c r="W37" s="27"/>
      <c r="X37" s="43" t="s">
        <v>253</v>
      </c>
      <c r="Y37" s="17" t="s">
        <v>168</v>
      </c>
      <c r="Z37" s="18">
        <v>490260</v>
      </c>
      <c r="AA37" s="31">
        <v>0.19</v>
      </c>
      <c r="AB37" s="15">
        <f t="shared" si="4"/>
        <v>93149.4</v>
      </c>
      <c r="AC37" s="15">
        <f t="shared" si="5"/>
        <v>583409</v>
      </c>
      <c r="AD37" s="15">
        <f t="shared" si="6"/>
        <v>82844078</v>
      </c>
      <c r="AE37" s="27" t="s">
        <v>174</v>
      </c>
      <c r="AF37" s="27" t="s">
        <v>121</v>
      </c>
      <c r="AG37" s="44" t="s">
        <v>254</v>
      </c>
      <c r="AH37" s="17"/>
      <c r="AI37" s="18"/>
      <c r="AJ37" s="31"/>
      <c r="AK37" s="15"/>
      <c r="AL37" s="15"/>
      <c r="AM37" s="15"/>
      <c r="AN37" s="26"/>
      <c r="AO37" s="26"/>
      <c r="AP37" s="38" t="s">
        <v>253</v>
      </c>
      <c r="AQ37" s="17"/>
      <c r="AR37" s="18"/>
      <c r="AS37" s="31"/>
      <c r="AT37" s="15"/>
      <c r="AU37" s="15"/>
      <c r="AV37" s="15"/>
      <c r="AW37" s="27"/>
      <c r="AX37" s="27"/>
      <c r="AY37" s="43" t="s">
        <v>253</v>
      </c>
      <c r="AZ37" s="17" t="s">
        <v>223</v>
      </c>
      <c r="BA37" s="18">
        <v>571154</v>
      </c>
      <c r="BB37" s="31">
        <v>0.19</v>
      </c>
      <c r="BC37" s="15">
        <f t="shared" si="23"/>
        <v>108519.26</v>
      </c>
      <c r="BD37" s="15">
        <f t="shared" si="24"/>
        <v>679673</v>
      </c>
      <c r="BE37" s="15">
        <f t="shared" si="25"/>
        <v>96513566</v>
      </c>
      <c r="BF37" s="26" t="s">
        <v>227</v>
      </c>
      <c r="BG37" s="26" t="s">
        <v>121</v>
      </c>
      <c r="BH37" s="37" t="s">
        <v>254</v>
      </c>
      <c r="BI37" s="17"/>
      <c r="BJ37" s="18"/>
      <c r="BK37" s="31"/>
      <c r="BL37" s="15"/>
      <c r="BM37" s="15"/>
      <c r="BN37" s="15"/>
      <c r="BO37" s="16"/>
      <c r="BP37" s="16"/>
      <c r="BQ37" s="48" t="s">
        <v>253</v>
      </c>
      <c r="BR37" s="17"/>
      <c r="BS37" s="18"/>
      <c r="BT37" s="31"/>
      <c r="BU37" s="15"/>
      <c r="BV37" s="15"/>
      <c r="BW37" s="15"/>
      <c r="BX37" s="27"/>
      <c r="BY37" s="27"/>
      <c r="BZ37" s="41" t="s">
        <v>253</v>
      </c>
      <c r="CA37" s="33">
        <f t="shared" si="13"/>
        <v>583409</v>
      </c>
      <c r="CB37" s="33">
        <f t="shared" si="14"/>
        <v>82844078</v>
      </c>
      <c r="CC37" s="27" t="str">
        <f t="shared" si="15"/>
        <v>GTI ALBERTO ALVAREZ LOPEZ SAS</v>
      </c>
      <c r="CD37" s="33">
        <v>82844642</v>
      </c>
      <c r="CE37" s="33">
        <f t="shared" si="16"/>
        <v>564</v>
      </c>
    </row>
    <row r="38" spans="1:83" ht="146.25" x14ac:dyDescent="0.2">
      <c r="A38" s="13">
        <v>30</v>
      </c>
      <c r="B38" s="1" t="s">
        <v>89</v>
      </c>
      <c r="C38" s="2" t="s">
        <v>90</v>
      </c>
      <c r="D38" s="3" t="s">
        <v>38</v>
      </c>
      <c r="E38" s="3" t="s">
        <v>17</v>
      </c>
      <c r="F38" s="3">
        <v>14</v>
      </c>
      <c r="G38" s="17"/>
      <c r="H38" s="18"/>
      <c r="I38" s="18"/>
      <c r="J38" s="15"/>
      <c r="K38" s="15"/>
      <c r="L38" s="15"/>
      <c r="M38" s="26"/>
      <c r="N38" s="26"/>
      <c r="O38" s="38" t="s">
        <v>253</v>
      </c>
      <c r="P38" s="53"/>
      <c r="Q38" s="54"/>
      <c r="R38" s="54"/>
      <c r="S38" s="55"/>
      <c r="T38" s="55"/>
      <c r="U38" s="55"/>
      <c r="V38" s="56"/>
      <c r="W38" s="56"/>
      <c r="X38" s="45" t="s">
        <v>256</v>
      </c>
      <c r="Y38" s="17" t="s">
        <v>169</v>
      </c>
      <c r="Z38" s="18">
        <v>3425000</v>
      </c>
      <c r="AA38" s="31">
        <v>0.19</v>
      </c>
      <c r="AB38" s="15">
        <f t="shared" si="4"/>
        <v>650750</v>
      </c>
      <c r="AC38" s="15">
        <f t="shared" si="5"/>
        <v>4075750</v>
      </c>
      <c r="AD38" s="15">
        <f t="shared" si="6"/>
        <v>57060500</v>
      </c>
      <c r="AE38" s="27" t="s">
        <v>174</v>
      </c>
      <c r="AF38" s="27" t="s">
        <v>121</v>
      </c>
      <c r="AG38" s="44" t="s">
        <v>254</v>
      </c>
      <c r="AH38" s="17" t="s">
        <v>186</v>
      </c>
      <c r="AI38" s="18">
        <v>3677000</v>
      </c>
      <c r="AJ38" s="31">
        <v>0.19</v>
      </c>
      <c r="AK38" s="15">
        <f t="shared" si="20"/>
        <v>698630</v>
      </c>
      <c r="AL38" s="15">
        <f t="shared" si="21"/>
        <v>4375630</v>
      </c>
      <c r="AM38" s="15">
        <f t="shared" si="22"/>
        <v>61258820</v>
      </c>
      <c r="AN38" s="26" t="s">
        <v>192</v>
      </c>
      <c r="AO38" s="26" t="s">
        <v>139</v>
      </c>
      <c r="AP38" s="37" t="s">
        <v>254</v>
      </c>
      <c r="AQ38" s="17"/>
      <c r="AR38" s="18"/>
      <c r="AS38" s="31"/>
      <c r="AT38" s="15"/>
      <c r="AU38" s="15"/>
      <c r="AV38" s="15"/>
      <c r="AW38" s="27"/>
      <c r="AX38" s="27"/>
      <c r="AY38" s="43" t="s">
        <v>253</v>
      </c>
      <c r="AZ38" s="17" t="s">
        <v>224</v>
      </c>
      <c r="BA38" s="18">
        <v>3786540</v>
      </c>
      <c r="BB38" s="31">
        <v>0.19</v>
      </c>
      <c r="BC38" s="15">
        <f t="shared" si="23"/>
        <v>719442.6</v>
      </c>
      <c r="BD38" s="15">
        <f t="shared" si="24"/>
        <v>4505983</v>
      </c>
      <c r="BE38" s="15">
        <f t="shared" si="25"/>
        <v>63083762</v>
      </c>
      <c r="BF38" s="26" t="s">
        <v>227</v>
      </c>
      <c r="BG38" s="26" t="s">
        <v>121</v>
      </c>
      <c r="BH38" s="37" t="s">
        <v>254</v>
      </c>
      <c r="BI38" s="53"/>
      <c r="BJ38" s="54"/>
      <c r="BK38" s="57"/>
      <c r="BL38" s="55"/>
      <c r="BM38" s="55"/>
      <c r="BN38" s="55"/>
      <c r="BO38" s="63"/>
      <c r="BP38" s="63"/>
      <c r="BQ38" s="45" t="s">
        <v>266</v>
      </c>
      <c r="BR38" s="17"/>
      <c r="BS38" s="18"/>
      <c r="BT38" s="31"/>
      <c r="BU38" s="15"/>
      <c r="BV38" s="15"/>
      <c r="BW38" s="15"/>
      <c r="BX38" s="27"/>
      <c r="BY38" s="27"/>
      <c r="BZ38" s="41" t="s">
        <v>253</v>
      </c>
      <c r="CA38" s="33">
        <f t="shared" si="13"/>
        <v>4075750</v>
      </c>
      <c r="CB38" s="33">
        <f t="shared" si="14"/>
        <v>57060500</v>
      </c>
      <c r="CC38" s="27" t="str">
        <f t="shared" si="15"/>
        <v>GTI ALBERTO ALVAREZ LOPEZ SAS</v>
      </c>
      <c r="CD38" s="33">
        <v>66434882</v>
      </c>
      <c r="CE38" s="33">
        <f t="shared" si="16"/>
        <v>9374382</v>
      </c>
    </row>
    <row r="39" spans="1:83" ht="147" thickBot="1" x14ac:dyDescent="0.3">
      <c r="A39" s="13">
        <v>31</v>
      </c>
      <c r="B39" s="1" t="s">
        <v>91</v>
      </c>
      <c r="C39" s="2" t="s">
        <v>92</v>
      </c>
      <c r="D39" s="3" t="s">
        <v>53</v>
      </c>
      <c r="E39" s="3" t="s">
        <v>17</v>
      </c>
      <c r="F39" s="3">
        <v>2</v>
      </c>
      <c r="G39" s="17"/>
      <c r="H39" s="18"/>
      <c r="I39" s="18"/>
      <c r="J39" s="15"/>
      <c r="K39" s="15"/>
      <c r="L39" s="15"/>
      <c r="M39" s="26"/>
      <c r="N39" s="26"/>
      <c r="O39" s="38" t="s">
        <v>253</v>
      </c>
      <c r="P39" s="17" t="s">
        <v>133</v>
      </c>
      <c r="Q39" s="18">
        <v>4900000</v>
      </c>
      <c r="R39" s="18">
        <v>0.19</v>
      </c>
      <c r="S39" s="15">
        <f t="shared" si="17"/>
        <v>931000</v>
      </c>
      <c r="T39" s="15">
        <f t="shared" si="18"/>
        <v>5831000</v>
      </c>
      <c r="U39" s="15">
        <f t="shared" si="19"/>
        <v>11662000</v>
      </c>
      <c r="V39" s="27" t="s">
        <v>136</v>
      </c>
      <c r="W39" s="27" t="s">
        <v>139</v>
      </c>
      <c r="X39" s="46" t="s">
        <v>254</v>
      </c>
      <c r="Y39" s="17" t="s">
        <v>170</v>
      </c>
      <c r="Z39" s="18">
        <v>4770000</v>
      </c>
      <c r="AA39" s="31">
        <v>0.19</v>
      </c>
      <c r="AB39" s="15">
        <f t="shared" si="4"/>
        <v>906300</v>
      </c>
      <c r="AC39" s="15">
        <f t="shared" si="5"/>
        <v>5676300</v>
      </c>
      <c r="AD39" s="15">
        <f t="shared" si="6"/>
        <v>11352600</v>
      </c>
      <c r="AE39" s="27" t="s">
        <v>174</v>
      </c>
      <c r="AF39" s="27" t="s">
        <v>121</v>
      </c>
      <c r="AG39" s="44" t="s">
        <v>254</v>
      </c>
      <c r="AH39" s="17" t="s">
        <v>187</v>
      </c>
      <c r="AI39" s="18">
        <v>4787000</v>
      </c>
      <c r="AJ39" s="31">
        <v>0.19</v>
      </c>
      <c r="AK39" s="15">
        <f t="shared" si="20"/>
        <v>909530</v>
      </c>
      <c r="AL39" s="15">
        <f t="shared" si="21"/>
        <v>5696530</v>
      </c>
      <c r="AM39" s="15">
        <f t="shared" si="22"/>
        <v>11393060</v>
      </c>
      <c r="AN39" s="26" t="s">
        <v>189</v>
      </c>
      <c r="AO39" s="26" t="s">
        <v>139</v>
      </c>
      <c r="AP39" s="37" t="s">
        <v>254</v>
      </c>
      <c r="AQ39" s="17" t="s">
        <v>210</v>
      </c>
      <c r="AR39" s="18">
        <v>4926888.4210526319</v>
      </c>
      <c r="AS39" s="31">
        <v>0.19</v>
      </c>
      <c r="AT39" s="15">
        <f t="shared" si="7"/>
        <v>936108.8</v>
      </c>
      <c r="AU39" s="15">
        <f t="shared" si="8"/>
        <v>5862997</v>
      </c>
      <c r="AV39" s="15">
        <f t="shared" si="9"/>
        <v>11725994</v>
      </c>
      <c r="AW39" s="27">
        <v>45</v>
      </c>
      <c r="AX39" s="27" t="s">
        <v>121</v>
      </c>
      <c r="AY39" s="44" t="s">
        <v>254</v>
      </c>
      <c r="AZ39" s="17"/>
      <c r="BA39" s="18"/>
      <c r="BB39" s="31"/>
      <c r="BC39" s="15"/>
      <c r="BD39" s="15"/>
      <c r="BE39" s="15"/>
      <c r="BF39" s="26"/>
      <c r="BG39" s="26"/>
      <c r="BH39" s="38" t="s">
        <v>253</v>
      </c>
      <c r="BI39" s="17"/>
      <c r="BJ39" s="18"/>
      <c r="BK39" s="31"/>
      <c r="BL39" s="15"/>
      <c r="BM39" s="15"/>
      <c r="BN39" s="15"/>
      <c r="BO39" s="16"/>
      <c r="BP39" s="16"/>
      <c r="BQ39" s="48" t="s">
        <v>253</v>
      </c>
      <c r="BR39" s="53"/>
      <c r="BS39" s="54"/>
      <c r="BT39" s="57"/>
      <c r="BU39" s="55"/>
      <c r="BV39" s="55"/>
      <c r="BW39" s="55"/>
      <c r="BX39" s="56"/>
      <c r="BY39" s="56"/>
      <c r="BZ39" s="50" t="s">
        <v>267</v>
      </c>
      <c r="CA39" s="33">
        <f t="shared" si="13"/>
        <v>5676300</v>
      </c>
      <c r="CB39" s="33">
        <f t="shared" si="14"/>
        <v>11352600</v>
      </c>
      <c r="CC39" s="27" t="str">
        <f t="shared" si="15"/>
        <v>GTI ALBERTO ALVAREZ LOPEZ SAS</v>
      </c>
      <c r="CD39" s="33">
        <v>12363693</v>
      </c>
      <c r="CE39" s="33">
        <f t="shared" si="16"/>
        <v>1011093</v>
      </c>
    </row>
    <row r="40" spans="1:83" ht="79.5" thickTop="1" x14ac:dyDescent="0.25">
      <c r="A40" s="13">
        <v>32</v>
      </c>
      <c r="B40" s="1" t="s">
        <v>93</v>
      </c>
      <c r="C40" s="2" t="s">
        <v>94</v>
      </c>
      <c r="D40" s="3" t="s">
        <v>32</v>
      </c>
      <c r="E40" s="3" t="s">
        <v>17</v>
      </c>
      <c r="F40" s="3">
        <v>4</v>
      </c>
      <c r="G40" s="17"/>
      <c r="H40" s="18"/>
      <c r="I40" s="18"/>
      <c r="J40" s="15"/>
      <c r="K40" s="15"/>
      <c r="L40" s="15"/>
      <c r="M40" s="26"/>
      <c r="N40" s="26"/>
      <c r="O40" s="38" t="s">
        <v>253</v>
      </c>
      <c r="P40" s="53"/>
      <c r="Q40" s="54"/>
      <c r="R40" s="54"/>
      <c r="S40" s="55"/>
      <c r="T40" s="55"/>
      <c r="U40" s="55"/>
      <c r="V40" s="56"/>
      <c r="W40" s="56"/>
      <c r="X40" s="45" t="s">
        <v>255</v>
      </c>
      <c r="Y40" s="17" t="s">
        <v>171</v>
      </c>
      <c r="Z40" s="18">
        <v>9150000</v>
      </c>
      <c r="AA40" s="31">
        <v>0.19</v>
      </c>
      <c r="AB40" s="15">
        <f t="shared" si="4"/>
        <v>1738500</v>
      </c>
      <c r="AC40" s="15">
        <f t="shared" si="5"/>
        <v>10888500</v>
      </c>
      <c r="AD40" s="15">
        <f t="shared" si="6"/>
        <v>43554000</v>
      </c>
      <c r="AE40" s="27" t="s">
        <v>174</v>
      </c>
      <c r="AF40" s="27" t="s">
        <v>121</v>
      </c>
      <c r="AG40" s="44" t="s">
        <v>254</v>
      </c>
      <c r="AH40" s="17"/>
      <c r="AI40" s="18"/>
      <c r="AJ40" s="31"/>
      <c r="AK40" s="15"/>
      <c r="AL40" s="15"/>
      <c r="AM40" s="15"/>
      <c r="AN40" s="26"/>
      <c r="AO40" s="26"/>
      <c r="AP40" s="38" t="s">
        <v>253</v>
      </c>
      <c r="AQ40" s="17"/>
      <c r="AR40" s="18"/>
      <c r="AS40" s="31"/>
      <c r="AT40" s="15"/>
      <c r="AU40" s="15"/>
      <c r="AV40" s="15"/>
      <c r="AW40" s="27"/>
      <c r="AX40" s="27"/>
      <c r="AY40" s="43" t="s">
        <v>253</v>
      </c>
      <c r="AZ40" s="17"/>
      <c r="BA40" s="18"/>
      <c r="BB40" s="31"/>
      <c r="BC40" s="15"/>
      <c r="BD40" s="15"/>
      <c r="BE40" s="15"/>
      <c r="BF40" s="26"/>
      <c r="BG40" s="26"/>
      <c r="BH40" s="38" t="s">
        <v>253</v>
      </c>
      <c r="BI40" s="17"/>
      <c r="BJ40" s="18"/>
      <c r="BK40" s="31"/>
      <c r="BL40" s="15"/>
      <c r="BM40" s="15"/>
      <c r="BN40" s="15"/>
      <c r="BO40" s="16"/>
      <c r="BP40" s="16"/>
      <c r="BQ40" s="48" t="s">
        <v>253</v>
      </c>
      <c r="BR40" s="17"/>
      <c r="BS40" s="18"/>
      <c r="BT40" s="31"/>
      <c r="BU40" s="15"/>
      <c r="BV40" s="15"/>
      <c r="BW40" s="15"/>
      <c r="BX40" s="27"/>
      <c r="BY40" s="27"/>
      <c r="BZ40" s="41" t="s">
        <v>253</v>
      </c>
      <c r="CA40" s="33">
        <f t="shared" si="13"/>
        <v>10888500</v>
      </c>
      <c r="CB40" s="33">
        <f t="shared" si="14"/>
        <v>43554000</v>
      </c>
      <c r="CC40" s="27" t="str">
        <f t="shared" si="15"/>
        <v>GTI ALBERTO ALVAREZ LOPEZ SAS</v>
      </c>
      <c r="CD40" s="33">
        <v>45143840</v>
      </c>
      <c r="CE40" s="33">
        <f t="shared" si="16"/>
        <v>1589840</v>
      </c>
    </row>
    <row r="41" spans="1:83" ht="168.75" x14ac:dyDescent="0.25">
      <c r="A41" s="13">
        <v>33</v>
      </c>
      <c r="B41" s="1" t="s">
        <v>95</v>
      </c>
      <c r="C41" s="2" t="s">
        <v>96</v>
      </c>
      <c r="D41" s="3" t="s">
        <v>97</v>
      </c>
      <c r="E41" s="3" t="s">
        <v>17</v>
      </c>
      <c r="F41" s="3">
        <v>2</v>
      </c>
      <c r="G41" s="17" t="s">
        <v>116</v>
      </c>
      <c r="H41" s="18">
        <v>360000</v>
      </c>
      <c r="I41" s="18">
        <v>0.19</v>
      </c>
      <c r="J41" s="15">
        <f t="shared" ref="J41" si="32">H41*I41</f>
        <v>68400</v>
      </c>
      <c r="K41" s="15">
        <f t="shared" ref="K41" si="33">ROUND(H41+J41,0)</f>
        <v>428400</v>
      </c>
      <c r="L41" s="15">
        <f t="shared" ref="L41" si="34">K41*F41</f>
        <v>856800</v>
      </c>
      <c r="M41" s="26" t="s">
        <v>119</v>
      </c>
      <c r="N41" s="26" t="s">
        <v>120</v>
      </c>
      <c r="O41" s="37" t="s">
        <v>254</v>
      </c>
      <c r="P41" s="17" t="s">
        <v>96</v>
      </c>
      <c r="Q41" s="18">
        <v>340000</v>
      </c>
      <c r="R41" s="18">
        <v>0.19</v>
      </c>
      <c r="S41" s="15">
        <f t="shared" si="17"/>
        <v>64600</v>
      </c>
      <c r="T41" s="15">
        <f t="shared" si="18"/>
        <v>404600</v>
      </c>
      <c r="U41" s="15">
        <f t="shared" si="19"/>
        <v>809200</v>
      </c>
      <c r="V41" s="27" t="s">
        <v>136</v>
      </c>
      <c r="W41" s="27" t="s">
        <v>137</v>
      </c>
      <c r="X41" s="44" t="s">
        <v>254</v>
      </c>
      <c r="Y41" s="17" t="s">
        <v>96</v>
      </c>
      <c r="Z41" s="18">
        <v>345000</v>
      </c>
      <c r="AA41" s="31">
        <v>0.19</v>
      </c>
      <c r="AB41" s="15">
        <f t="shared" si="4"/>
        <v>65550</v>
      </c>
      <c r="AC41" s="15">
        <f t="shared" si="5"/>
        <v>410550</v>
      </c>
      <c r="AD41" s="15">
        <f t="shared" si="6"/>
        <v>821100</v>
      </c>
      <c r="AE41" s="27" t="s">
        <v>174</v>
      </c>
      <c r="AF41" s="27" t="s">
        <v>120</v>
      </c>
      <c r="AG41" s="44" t="s">
        <v>254</v>
      </c>
      <c r="AH41" s="17"/>
      <c r="AI41" s="18"/>
      <c r="AJ41" s="31"/>
      <c r="AK41" s="15"/>
      <c r="AL41" s="15"/>
      <c r="AM41" s="15"/>
      <c r="AN41" s="26"/>
      <c r="AO41" s="26"/>
      <c r="AP41" s="38" t="s">
        <v>253</v>
      </c>
      <c r="AQ41" s="17" t="s">
        <v>211</v>
      </c>
      <c r="AR41" s="18">
        <v>320157.89473684214</v>
      </c>
      <c r="AS41" s="31">
        <v>0.19</v>
      </c>
      <c r="AT41" s="15">
        <f t="shared" si="7"/>
        <v>60830.000000000007</v>
      </c>
      <c r="AU41" s="15">
        <f t="shared" si="8"/>
        <v>380988</v>
      </c>
      <c r="AV41" s="15">
        <f t="shared" si="9"/>
        <v>761976</v>
      </c>
      <c r="AW41" s="27">
        <v>7</v>
      </c>
      <c r="AX41" s="27" t="s">
        <v>215</v>
      </c>
      <c r="AY41" s="44" t="s">
        <v>254</v>
      </c>
      <c r="AZ41" s="17"/>
      <c r="BA41" s="18"/>
      <c r="BB41" s="31"/>
      <c r="BC41" s="15"/>
      <c r="BD41" s="15"/>
      <c r="BE41" s="15"/>
      <c r="BF41" s="26"/>
      <c r="BG41" s="26"/>
      <c r="BH41" s="38" t="s">
        <v>253</v>
      </c>
      <c r="BI41" s="17"/>
      <c r="BJ41" s="18"/>
      <c r="BK41" s="31"/>
      <c r="BL41" s="15"/>
      <c r="BM41" s="15"/>
      <c r="BN41" s="15"/>
      <c r="BO41" s="16"/>
      <c r="BP41" s="16"/>
      <c r="BQ41" s="48" t="s">
        <v>253</v>
      </c>
      <c r="BR41" s="17" t="s">
        <v>96</v>
      </c>
      <c r="BS41" s="18">
        <v>350000</v>
      </c>
      <c r="BT41" s="31">
        <v>0.19</v>
      </c>
      <c r="BU41" s="15">
        <f t="shared" si="10"/>
        <v>66500</v>
      </c>
      <c r="BV41" s="15">
        <f t="shared" si="11"/>
        <v>416500</v>
      </c>
      <c r="BW41" s="15">
        <f t="shared" si="12"/>
        <v>833000</v>
      </c>
      <c r="BX41" s="27" t="s">
        <v>244</v>
      </c>
      <c r="BY41" s="27" t="s">
        <v>120</v>
      </c>
      <c r="BZ41" s="42" t="s">
        <v>254</v>
      </c>
      <c r="CA41" s="33">
        <f t="shared" si="13"/>
        <v>380988</v>
      </c>
      <c r="CB41" s="33">
        <f t="shared" si="14"/>
        <v>761976</v>
      </c>
      <c r="CC41" s="27" t="str">
        <f t="shared" si="15"/>
        <v>MULTITINTAS.INK SAS</v>
      </c>
      <c r="CD41" s="33">
        <v>878120</v>
      </c>
      <c r="CE41" s="33">
        <f t="shared" si="16"/>
        <v>116144</v>
      </c>
    </row>
    <row r="42" spans="1:83" ht="45" x14ac:dyDescent="0.25">
      <c r="A42" s="13">
        <v>34</v>
      </c>
      <c r="B42" s="1" t="s">
        <v>98</v>
      </c>
      <c r="C42" s="2" t="s">
        <v>99</v>
      </c>
      <c r="D42" s="3" t="s">
        <v>100</v>
      </c>
      <c r="E42" s="3" t="s">
        <v>17</v>
      </c>
      <c r="F42" s="3">
        <v>14</v>
      </c>
      <c r="G42" s="17"/>
      <c r="H42" s="18"/>
      <c r="I42" s="18"/>
      <c r="J42" s="15"/>
      <c r="K42" s="15"/>
      <c r="L42" s="15"/>
      <c r="M42" s="26"/>
      <c r="N42" s="26"/>
      <c r="O42" s="38" t="s">
        <v>253</v>
      </c>
      <c r="P42" s="17"/>
      <c r="Q42" s="18"/>
      <c r="R42" s="18"/>
      <c r="S42" s="15"/>
      <c r="T42" s="15"/>
      <c r="U42" s="15"/>
      <c r="V42" s="27"/>
      <c r="W42" s="27"/>
      <c r="X42" s="43" t="s">
        <v>253</v>
      </c>
      <c r="Y42" s="17" t="s">
        <v>99</v>
      </c>
      <c r="Z42" s="18">
        <v>96000</v>
      </c>
      <c r="AA42" s="31">
        <v>0.19</v>
      </c>
      <c r="AB42" s="15">
        <f t="shared" si="4"/>
        <v>18240</v>
      </c>
      <c r="AC42" s="15">
        <f t="shared" si="5"/>
        <v>114240</v>
      </c>
      <c r="AD42" s="15">
        <f t="shared" si="6"/>
        <v>1599360</v>
      </c>
      <c r="AE42" s="27" t="s">
        <v>174</v>
      </c>
      <c r="AF42" s="27" t="s">
        <v>120</v>
      </c>
      <c r="AG42" s="44" t="s">
        <v>254</v>
      </c>
      <c r="AH42" s="17"/>
      <c r="AI42" s="18"/>
      <c r="AJ42" s="31"/>
      <c r="AK42" s="15"/>
      <c r="AL42" s="15"/>
      <c r="AM42" s="15"/>
      <c r="AN42" s="26"/>
      <c r="AO42" s="26"/>
      <c r="AP42" s="38" t="s">
        <v>253</v>
      </c>
      <c r="AQ42" s="17" t="s">
        <v>212</v>
      </c>
      <c r="AR42" s="18">
        <v>87757.629367368412</v>
      </c>
      <c r="AS42" s="31">
        <v>0.19</v>
      </c>
      <c r="AT42" s="15">
        <f t="shared" si="7"/>
        <v>16673.949579799999</v>
      </c>
      <c r="AU42" s="15">
        <f t="shared" si="8"/>
        <v>104432</v>
      </c>
      <c r="AV42" s="15">
        <f t="shared" si="9"/>
        <v>1462048</v>
      </c>
      <c r="AW42" s="27">
        <v>3</v>
      </c>
      <c r="AX42" s="27" t="s">
        <v>120</v>
      </c>
      <c r="AY42" s="44" t="s">
        <v>254</v>
      </c>
      <c r="AZ42" s="17"/>
      <c r="BA42" s="18"/>
      <c r="BB42" s="31"/>
      <c r="BC42" s="15"/>
      <c r="BD42" s="15"/>
      <c r="BE42" s="15"/>
      <c r="BF42" s="26"/>
      <c r="BG42" s="26"/>
      <c r="BH42" s="38" t="s">
        <v>253</v>
      </c>
      <c r="BI42" s="17"/>
      <c r="BJ42" s="18"/>
      <c r="BK42" s="31"/>
      <c r="BL42" s="15"/>
      <c r="BM42" s="15"/>
      <c r="BN42" s="15"/>
      <c r="BO42" s="16"/>
      <c r="BP42" s="16"/>
      <c r="BQ42" s="48" t="s">
        <v>253</v>
      </c>
      <c r="BR42" s="17" t="s">
        <v>99</v>
      </c>
      <c r="BS42" s="18">
        <v>89000</v>
      </c>
      <c r="BT42" s="31">
        <v>0.19</v>
      </c>
      <c r="BU42" s="15">
        <f t="shared" si="10"/>
        <v>16910</v>
      </c>
      <c r="BV42" s="15">
        <f t="shared" si="11"/>
        <v>105910</v>
      </c>
      <c r="BW42" s="15">
        <f t="shared" si="12"/>
        <v>1482740</v>
      </c>
      <c r="BX42" s="27" t="s">
        <v>238</v>
      </c>
      <c r="BY42" s="27" t="s">
        <v>120</v>
      </c>
      <c r="BZ42" s="42" t="s">
        <v>254</v>
      </c>
      <c r="CA42" s="33">
        <f t="shared" si="13"/>
        <v>104432</v>
      </c>
      <c r="CB42" s="33">
        <f t="shared" si="14"/>
        <v>1462048</v>
      </c>
      <c r="CC42" s="27" t="str">
        <f t="shared" si="15"/>
        <v>MULTITINTAS.INK SAS</v>
      </c>
      <c r="CD42" s="33">
        <v>1605241</v>
      </c>
      <c r="CE42" s="33">
        <f t="shared" si="16"/>
        <v>143193</v>
      </c>
    </row>
    <row r="43" spans="1:83" ht="281.25" x14ac:dyDescent="0.25">
      <c r="A43" s="13">
        <v>35</v>
      </c>
      <c r="B43" s="3" t="s">
        <v>101</v>
      </c>
      <c r="C43" s="2" t="s">
        <v>102</v>
      </c>
      <c r="D43" s="3" t="s">
        <v>103</v>
      </c>
      <c r="E43" s="3" t="s">
        <v>17</v>
      </c>
      <c r="F43" s="3">
        <v>4</v>
      </c>
      <c r="G43" s="17"/>
      <c r="H43" s="18"/>
      <c r="I43" s="18"/>
      <c r="J43" s="15"/>
      <c r="K43" s="15"/>
      <c r="L43" s="15"/>
      <c r="M43" s="26"/>
      <c r="N43" s="26"/>
      <c r="O43" s="38" t="s">
        <v>253</v>
      </c>
      <c r="P43" s="17" t="s">
        <v>134</v>
      </c>
      <c r="Q43" s="18">
        <v>9450000</v>
      </c>
      <c r="R43" s="18">
        <v>0.19</v>
      </c>
      <c r="S43" s="15">
        <f t="shared" si="17"/>
        <v>1795500</v>
      </c>
      <c r="T43" s="15">
        <f t="shared" si="18"/>
        <v>11245500</v>
      </c>
      <c r="U43" s="15">
        <f t="shared" si="19"/>
        <v>44982000</v>
      </c>
      <c r="V43" s="27" t="s">
        <v>138</v>
      </c>
      <c r="W43" s="27" t="s">
        <v>139</v>
      </c>
      <c r="X43" s="44" t="s">
        <v>254</v>
      </c>
      <c r="Y43" s="17" t="s">
        <v>172</v>
      </c>
      <c r="Z43" s="18"/>
      <c r="AA43" s="31"/>
      <c r="AB43" s="15"/>
      <c r="AC43" s="15"/>
      <c r="AD43" s="15"/>
      <c r="AE43" s="27"/>
      <c r="AF43" s="27"/>
      <c r="AG43" s="43" t="s">
        <v>253</v>
      </c>
      <c r="AH43" s="17"/>
      <c r="AI43" s="18"/>
      <c r="AJ43" s="31"/>
      <c r="AK43" s="15"/>
      <c r="AL43" s="15"/>
      <c r="AM43" s="15"/>
      <c r="AN43" s="26"/>
      <c r="AO43" s="26"/>
      <c r="AP43" s="38" t="s">
        <v>253</v>
      </c>
      <c r="AQ43" s="17"/>
      <c r="AR43" s="18"/>
      <c r="AS43" s="31"/>
      <c r="AT43" s="15"/>
      <c r="AU43" s="15"/>
      <c r="AV43" s="15"/>
      <c r="AW43" s="27"/>
      <c r="AX43" s="27"/>
      <c r="AY43" s="43" t="s">
        <v>253</v>
      </c>
      <c r="AZ43" s="17" t="s">
        <v>225</v>
      </c>
      <c r="BA43" s="18">
        <v>8486924</v>
      </c>
      <c r="BB43" s="31">
        <v>0.19</v>
      </c>
      <c r="BC43" s="15">
        <f t="shared" si="23"/>
        <v>1612515.56</v>
      </c>
      <c r="BD43" s="15">
        <f t="shared" si="24"/>
        <v>10099440</v>
      </c>
      <c r="BE43" s="15">
        <f t="shared" si="25"/>
        <v>40397760</v>
      </c>
      <c r="BF43" s="26" t="s">
        <v>227</v>
      </c>
      <c r="BG43" s="26" t="s">
        <v>121</v>
      </c>
      <c r="BH43" s="37" t="s">
        <v>254</v>
      </c>
      <c r="BI43" s="17"/>
      <c r="BJ43" s="18"/>
      <c r="BK43" s="31"/>
      <c r="BL43" s="15"/>
      <c r="BM43" s="15"/>
      <c r="BN43" s="15"/>
      <c r="BO43" s="16"/>
      <c r="BP43" s="16"/>
      <c r="BQ43" s="48" t="s">
        <v>253</v>
      </c>
      <c r="BR43" s="17" t="s">
        <v>235</v>
      </c>
      <c r="BS43" s="18">
        <v>9484158</v>
      </c>
      <c r="BT43" s="31">
        <v>0.19</v>
      </c>
      <c r="BU43" s="15">
        <f t="shared" si="10"/>
        <v>1801990.02</v>
      </c>
      <c r="BV43" s="15">
        <f t="shared" si="11"/>
        <v>11286148</v>
      </c>
      <c r="BW43" s="15">
        <f t="shared" si="12"/>
        <v>45144592</v>
      </c>
      <c r="BX43" s="27" t="s">
        <v>241</v>
      </c>
      <c r="BY43" s="27" t="s">
        <v>121</v>
      </c>
      <c r="BZ43" s="42" t="s">
        <v>254</v>
      </c>
      <c r="CA43" s="33">
        <f t="shared" si="13"/>
        <v>10099440</v>
      </c>
      <c r="CB43" s="33">
        <f t="shared" si="14"/>
        <v>40397760</v>
      </c>
      <c r="CC43" s="27" t="str">
        <f t="shared" si="15"/>
        <v>REDCOMPUTO LIMITADA</v>
      </c>
      <c r="CD43" s="33">
        <v>55001400</v>
      </c>
      <c r="CE43" s="33">
        <f t="shared" si="16"/>
        <v>14603640</v>
      </c>
    </row>
    <row r="44" spans="1:83" ht="141.94999999999999" customHeight="1" x14ac:dyDescent="0.25">
      <c r="A44" s="19">
        <v>36</v>
      </c>
      <c r="B44" s="4" t="s">
        <v>107</v>
      </c>
      <c r="C44" s="22" t="s">
        <v>110</v>
      </c>
      <c r="D44" s="4" t="s">
        <v>108</v>
      </c>
      <c r="E44" s="4" t="s">
        <v>17</v>
      </c>
      <c r="F44" s="4">
        <v>3</v>
      </c>
      <c r="G44" s="14" t="s">
        <v>117</v>
      </c>
      <c r="H44" s="15">
        <v>16630000</v>
      </c>
      <c r="I44" s="15">
        <v>0.19</v>
      </c>
      <c r="J44" s="15">
        <f t="shared" ref="J44" si="35">H44*I44</f>
        <v>3159700</v>
      </c>
      <c r="K44" s="15">
        <f t="shared" ref="K44" si="36">ROUND(H44+J44,0)</f>
        <v>19789700</v>
      </c>
      <c r="L44" s="15">
        <f t="shared" ref="L44" si="37">K44*F44</f>
        <v>59369100</v>
      </c>
      <c r="M44" s="26" t="s">
        <v>119</v>
      </c>
      <c r="N44" s="26" t="s">
        <v>121</v>
      </c>
      <c r="O44" s="36" t="s">
        <v>254</v>
      </c>
      <c r="P44" s="14" t="s">
        <v>135</v>
      </c>
      <c r="Q44" s="15">
        <v>15425000</v>
      </c>
      <c r="R44" s="15">
        <v>0.19</v>
      </c>
      <c r="S44" s="15">
        <f t="shared" si="17"/>
        <v>2930750</v>
      </c>
      <c r="T44" s="15">
        <f t="shared" si="18"/>
        <v>18355750</v>
      </c>
      <c r="U44" s="15">
        <f t="shared" si="19"/>
        <v>55067250</v>
      </c>
      <c r="V44" s="27" t="s">
        <v>138</v>
      </c>
      <c r="W44" s="27" t="s">
        <v>139</v>
      </c>
      <c r="X44" s="42" t="s">
        <v>254</v>
      </c>
      <c r="Y44" s="14" t="s">
        <v>173</v>
      </c>
      <c r="Z44" s="15"/>
      <c r="AA44" s="30"/>
      <c r="AB44" s="15"/>
      <c r="AC44" s="15"/>
      <c r="AD44" s="15"/>
      <c r="AE44" s="27"/>
      <c r="AF44" s="27"/>
      <c r="AG44" s="41" t="s">
        <v>253</v>
      </c>
      <c r="AH44" s="14"/>
      <c r="AI44" s="15"/>
      <c r="AJ44" s="30"/>
      <c r="AK44" s="15"/>
      <c r="AL44" s="15"/>
      <c r="AM44" s="15"/>
      <c r="AN44" s="26"/>
      <c r="AO44" s="26"/>
      <c r="AP44" s="39" t="s">
        <v>253</v>
      </c>
      <c r="AQ44" s="14"/>
      <c r="AR44" s="15"/>
      <c r="AS44" s="30"/>
      <c r="AT44" s="15"/>
      <c r="AU44" s="15"/>
      <c r="AV44" s="15"/>
      <c r="AW44" s="27"/>
      <c r="AX44" s="27"/>
      <c r="AY44" s="41" t="s">
        <v>253</v>
      </c>
      <c r="AZ44" s="14" t="s">
        <v>226</v>
      </c>
      <c r="BA44" s="15">
        <v>12819232</v>
      </c>
      <c r="BB44" s="30">
        <v>0.19</v>
      </c>
      <c r="BC44" s="15">
        <f t="shared" si="23"/>
        <v>2435654.08</v>
      </c>
      <c r="BD44" s="15">
        <f t="shared" si="24"/>
        <v>15254886</v>
      </c>
      <c r="BE44" s="15">
        <f t="shared" si="25"/>
        <v>45764658</v>
      </c>
      <c r="BF44" s="26" t="s">
        <v>227</v>
      </c>
      <c r="BG44" s="26" t="s">
        <v>121</v>
      </c>
      <c r="BH44" s="36" t="s">
        <v>254</v>
      </c>
      <c r="BI44" s="14"/>
      <c r="BJ44" s="15"/>
      <c r="BK44" s="30"/>
      <c r="BL44" s="15"/>
      <c r="BM44" s="15"/>
      <c r="BN44" s="15"/>
      <c r="BO44" s="16"/>
      <c r="BP44" s="16"/>
      <c r="BQ44" s="47" t="s">
        <v>253</v>
      </c>
      <c r="BR44" s="14" t="s">
        <v>236</v>
      </c>
      <c r="BS44" s="15">
        <v>15658632</v>
      </c>
      <c r="BT44" s="30">
        <v>0.19</v>
      </c>
      <c r="BU44" s="15">
        <f t="shared" si="10"/>
        <v>2975140.08</v>
      </c>
      <c r="BV44" s="15">
        <f t="shared" si="11"/>
        <v>18633772</v>
      </c>
      <c r="BW44" s="15">
        <f t="shared" si="12"/>
        <v>55901316</v>
      </c>
      <c r="BX44" s="27" t="s">
        <v>241</v>
      </c>
      <c r="BY44" s="27" t="s">
        <v>121</v>
      </c>
      <c r="BZ44" s="42" t="s">
        <v>254</v>
      </c>
      <c r="CA44" s="33">
        <f t="shared" si="13"/>
        <v>15254886</v>
      </c>
      <c r="CB44" s="33">
        <f t="shared" si="14"/>
        <v>45764658</v>
      </c>
      <c r="CC44" s="27" t="str">
        <f t="shared" si="15"/>
        <v>REDCOMPUTO LIMITADA</v>
      </c>
      <c r="CD44" s="33">
        <v>59561880</v>
      </c>
      <c r="CE44" s="33">
        <f t="shared" si="16"/>
        <v>13797222</v>
      </c>
    </row>
    <row r="45" spans="1:83" x14ac:dyDescent="0.2">
      <c r="A45" s="61" t="s">
        <v>14</v>
      </c>
      <c r="B45" s="61"/>
      <c r="C45" s="61"/>
      <c r="D45" s="61"/>
      <c r="E45" s="61"/>
      <c r="F45" s="61"/>
      <c r="G45" s="24"/>
      <c r="H45" s="24"/>
      <c r="I45" s="24"/>
      <c r="J45" s="24"/>
      <c r="K45" s="24"/>
      <c r="L45" s="25">
        <f>SUM(L9:L44)</f>
        <v>90451900</v>
      </c>
      <c r="P45" s="24"/>
      <c r="Q45" s="24"/>
      <c r="R45" s="24"/>
      <c r="S45" s="24"/>
      <c r="T45" s="24"/>
      <c r="U45" s="25">
        <f>SUM(U9:U44)</f>
        <v>856128508</v>
      </c>
      <c r="Y45" s="24"/>
      <c r="Z45" s="24"/>
      <c r="AA45" s="32"/>
      <c r="AB45" s="24"/>
      <c r="AC45" s="24"/>
      <c r="AD45" s="25">
        <f>SUM(AD9:AD44)</f>
        <v>974865609</v>
      </c>
      <c r="AH45" s="24"/>
      <c r="AI45" s="24"/>
      <c r="AJ45" s="32"/>
      <c r="AK45" s="24"/>
      <c r="AL45" s="24"/>
      <c r="AM45" s="25">
        <f>SUM(AM9:AM44)</f>
        <v>441203510</v>
      </c>
      <c r="AQ45" s="24"/>
      <c r="AR45" s="24"/>
      <c r="AS45" s="32"/>
      <c r="AT45" s="24"/>
      <c r="AU45" s="24"/>
      <c r="AV45" s="25">
        <f>SUM(AV9:AV44)</f>
        <v>95754263</v>
      </c>
      <c r="AZ45" s="24"/>
      <c r="BA45" s="24"/>
      <c r="BB45" s="32"/>
      <c r="BC45" s="24"/>
      <c r="BD45" s="24"/>
      <c r="BE45" s="25">
        <f>SUM(BE9:BE44)</f>
        <v>999849911</v>
      </c>
      <c r="BI45" s="24"/>
      <c r="BJ45" s="24"/>
      <c r="BK45" s="32"/>
      <c r="BL45" s="24"/>
      <c r="BM45" s="24"/>
      <c r="BN45" s="25">
        <f>SUM(BN9:BN44)</f>
        <v>292898547</v>
      </c>
      <c r="BR45" s="24"/>
      <c r="BS45" s="24"/>
      <c r="BT45" s="32"/>
      <c r="BU45" s="24"/>
      <c r="BV45" s="24"/>
      <c r="BW45" s="25">
        <f>SUM(BW9:BW44)</f>
        <v>187577870</v>
      </c>
      <c r="CB45" s="64">
        <f>SUM(CB9:CB44)</f>
        <v>1046197680</v>
      </c>
    </row>
    <row r="46" spans="1:83" ht="102" customHeight="1" x14ac:dyDescent="0.25">
      <c r="A46" s="62" t="s">
        <v>260</v>
      </c>
      <c r="B46" s="62"/>
      <c r="C46" s="62"/>
    </row>
    <row r="47" spans="1:83" ht="15" customHeight="1" x14ac:dyDescent="0.2">
      <c r="A47" s="60" t="s">
        <v>261</v>
      </c>
      <c r="B47" s="60"/>
      <c r="C47" s="60"/>
      <c r="D47" s="60"/>
      <c r="E47" s="60"/>
      <c r="F47" s="60"/>
      <c r="G47" s="60"/>
    </row>
    <row r="48" spans="1:83" ht="15.95" customHeight="1" x14ac:dyDescent="0.2">
      <c r="A48" s="60"/>
      <c r="B48" s="60"/>
      <c r="C48" s="60"/>
      <c r="D48" s="60"/>
      <c r="E48" s="60"/>
      <c r="F48" s="60"/>
      <c r="G48" s="60"/>
    </row>
    <row r="49" spans="1:82" ht="15.75" x14ac:dyDescent="0.25">
      <c r="A49" s="51"/>
      <c r="CB49" s="65"/>
      <c r="CD49" s="64"/>
    </row>
    <row r="50" spans="1:82" ht="15" customHeight="1" x14ac:dyDescent="0.2">
      <c r="A50" s="60" t="s">
        <v>262</v>
      </c>
      <c r="B50" s="60"/>
      <c r="C50" s="60"/>
      <c r="D50" s="60"/>
      <c r="E50" s="60"/>
      <c r="F50" s="60"/>
      <c r="G50" s="60"/>
    </row>
    <row r="51" spans="1:82" ht="15.95" customHeight="1" x14ac:dyDescent="0.2">
      <c r="A51" s="60"/>
      <c r="B51" s="60"/>
      <c r="C51" s="60"/>
      <c r="D51" s="60"/>
      <c r="E51" s="60"/>
      <c r="F51" s="60"/>
      <c r="G51" s="60"/>
    </row>
    <row r="52" spans="1:82" x14ac:dyDescent="0.2">
      <c r="CB52" s="65"/>
    </row>
  </sheetData>
  <sortState xmlns:xlrd2="http://schemas.microsoft.com/office/spreadsheetml/2017/richdata2" ref="A9:N61">
    <sortCondition ref="B9:B61"/>
  </sortState>
  <mergeCells count="18">
    <mergeCell ref="A47:G48"/>
    <mergeCell ref="A50:G51"/>
    <mergeCell ref="A7:F7"/>
    <mergeCell ref="G7:N7"/>
    <mergeCell ref="A45:F45"/>
    <mergeCell ref="A46:C46"/>
    <mergeCell ref="A6:B6"/>
    <mergeCell ref="A1:N1"/>
    <mergeCell ref="A2:N2"/>
    <mergeCell ref="A3:N3"/>
    <mergeCell ref="A4:N4"/>
    <mergeCell ref="BI7:BP7"/>
    <mergeCell ref="BR7:BY7"/>
    <mergeCell ref="P7:W7"/>
    <mergeCell ref="Y7:AF7"/>
    <mergeCell ref="AH7:AO7"/>
    <mergeCell ref="AQ7:AX7"/>
    <mergeCell ref="AZ7:BG7"/>
  </mergeCells>
  <pageMargins left="0.7" right="0.7" top="0.75" bottom="0.75" header="0.3" footer="0.3"/>
  <pageSetup paperSize="9" scale="10" orientation="portrait" r:id="rId1"/>
  <ignoredErrors>
    <ignoredError sqref="J18:L18 J41:L41 J44:L44 S11:U11 AB9:AD11 AK15:AM15 AT9:AV11 BC15:BE17 BL16:BN16 BU10:BW13 J22:L22 S13:U13 S15:U18 S26:U27 S30:U30 S32:U32 S35:U36 S39:U39 S43:U44 AB13:AD13 AB32:AD32 AB34:AD34 AK17:AM17 AK19:AM19 AK21:AM21 AK26:AM28 AK38:AM39 AT13:AV14 AT18:AV18 AT20:AV22 AT24:AV24 AT26:AV28 AT32:AV33 AT39:AV39 AT41:AV42 BC19:BE19 BC35:BE38 BC43:BE44 BU18:BW21 BU26:BW28 BU32:BW32 BU41:BW44 S20:U21 S41:U41 AB15:AD29 AB36:AD42 S23:U24 AT30:AV3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2022-11-10T20:04:45Z</dcterms:created>
  <dcterms:modified xsi:type="dcterms:W3CDTF">2025-12-12T18:38:08Z</dcterms:modified>
</cp:coreProperties>
</file>