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NVITACION PUBLICA BS 11 DE  2026 - EQUIPOS MAC\ANEXOS\"/>
    </mc:Choice>
  </mc:AlternateContent>
  <xr:revisionPtr revIDLastSave="0" documentId="13_ncr:1_{8C0CFEB1-92A6-4487-857A-340DC52C0B43}" xr6:coauthVersionLast="47" xr6:coauthVersionMax="47" xr10:uidLastSave="{00000000-0000-0000-0000-000000000000}"/>
  <bookViews>
    <workbookView xWindow="28680" yWindow="-120" windowWidth="29040" windowHeight="15720" xr2:uid="{77EF14B8-01B9-42E0-9C6A-748AE14A6AAF}"/>
  </bookViews>
  <sheets>
    <sheet name="CUADRO COMPARATIVO OFERT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G10" i="1" l="1"/>
  <c r="BV9" i="1"/>
  <c r="BW9" i="1" s="1"/>
  <c r="EI10" i="1"/>
  <c r="EE10" i="1"/>
  <c r="EF10" i="1"/>
  <c r="EE9" i="1" l="1"/>
  <c r="EG9" i="1" s="1"/>
  <c r="BX9" i="1"/>
  <c r="EF9" i="1"/>
  <c r="EI9" i="1" s="1"/>
  <c r="EB10" i="1"/>
  <c r="EB9" i="1"/>
  <c r="DR9" i="1" l="1"/>
  <c r="DS9" i="1"/>
  <c r="DT9" i="1" s="1"/>
  <c r="DZ9" i="1"/>
  <c r="EA9" i="1"/>
  <c r="EB11" i="1" s="1"/>
  <c r="DR10" i="1"/>
  <c r="DS10" i="1" s="1"/>
  <c r="DT10" i="1" s="1"/>
  <c r="DZ10" i="1"/>
  <c r="EA10" i="1" s="1"/>
  <c r="DT11" i="1" l="1"/>
  <c r="DJ9" i="1"/>
  <c r="DK9" i="1" s="1"/>
  <c r="DL9" i="1" s="1"/>
  <c r="DL11" i="1" s="1"/>
  <c r="CD9" i="1" l="1"/>
  <c r="CE9" i="1"/>
  <c r="CF9" i="1" s="1"/>
  <c r="CL9" i="1"/>
  <c r="CM9" i="1" s="1"/>
  <c r="CT9" i="1"/>
  <c r="CU9" i="1" s="1"/>
  <c r="CV9" i="1" s="1"/>
  <c r="DB9" i="1"/>
  <c r="DC9" i="1" s="1"/>
  <c r="DD9" i="1" s="1"/>
  <c r="BV10" i="1"/>
  <c r="BW10" i="1" s="1"/>
  <c r="BX10" i="1" s="1"/>
  <c r="CD10" i="1"/>
  <c r="CE10" i="1"/>
  <c r="CF10" i="1" s="1"/>
  <c r="CL10" i="1"/>
  <c r="CM10" i="1" s="1"/>
  <c r="CN10" i="1" s="1"/>
  <c r="CT10" i="1"/>
  <c r="CU10" i="1" s="1"/>
  <c r="CV10" i="1" s="1"/>
  <c r="DB10" i="1"/>
  <c r="DC10" i="1" s="1"/>
  <c r="DD10" i="1" s="1"/>
  <c r="DD11" i="1" s="1"/>
  <c r="R9" i="1"/>
  <c r="S9" i="1" s="1"/>
  <c r="T9" i="1" s="1"/>
  <c r="Z9" i="1"/>
  <c r="AA9" i="1" s="1"/>
  <c r="AB9" i="1" s="1"/>
  <c r="AH9" i="1"/>
  <c r="AI9" i="1" s="1"/>
  <c r="AP9" i="1"/>
  <c r="AQ9" i="1" s="1"/>
  <c r="AR9" i="1" s="1"/>
  <c r="AX9" i="1"/>
  <c r="AY9" i="1" s="1"/>
  <c r="BF9" i="1"/>
  <c r="BG9" i="1" s="1"/>
  <c r="BN9" i="1"/>
  <c r="BO9" i="1" s="1"/>
  <c r="BP9" i="1" s="1"/>
  <c r="BP11" i="1" s="1"/>
  <c r="R10" i="1"/>
  <c r="S10" i="1" s="1"/>
  <c r="T10" i="1" s="1"/>
  <c r="Z10" i="1"/>
  <c r="AA10" i="1" s="1"/>
  <c r="AB10" i="1" s="1"/>
  <c r="AH10" i="1"/>
  <c r="AI10" i="1"/>
  <c r="AJ10" i="1" s="1"/>
  <c r="AP10" i="1"/>
  <c r="AQ10" i="1" s="1"/>
  <c r="AR10" i="1" s="1"/>
  <c r="AX10" i="1"/>
  <c r="AY10" i="1" s="1"/>
  <c r="AZ10" i="1" s="1"/>
  <c r="BF10" i="1"/>
  <c r="BG10" i="1" s="1"/>
  <c r="BH10" i="1" s="1"/>
  <c r="BN10" i="1"/>
  <c r="BO10" i="1" s="1"/>
  <c r="BP10" i="1" s="1"/>
  <c r="J10" i="1"/>
  <c r="K10" i="1" s="1"/>
  <c r="L10" i="1" s="1"/>
  <c r="L11" i="1" s="1"/>
  <c r="AJ9" i="1" l="1"/>
  <c r="AJ11" i="1" s="1"/>
  <c r="AB11" i="1"/>
  <c r="CF11" i="1"/>
  <c r="BH9" i="1"/>
  <c r="BH11" i="1" s="1"/>
  <c r="BX11" i="1"/>
  <c r="CN9" i="1"/>
  <c r="CN11" i="1" s="1"/>
  <c r="AZ9" i="1"/>
  <c r="AZ11" i="1" s="1"/>
  <c r="T11" i="1"/>
  <c r="CV11" i="1"/>
  <c r="AR11" i="1"/>
</calcChain>
</file>

<file path=xl/sharedStrings.xml><?xml version="1.0" encoding="utf-8"?>
<sst xmlns="http://schemas.openxmlformats.org/spreadsheetml/2006/main" count="256" uniqueCount="109">
  <si>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</si>
  <si>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</si>
  <si>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</si>
  <si>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</si>
  <si>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</si>
  <si>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</si>
  <si>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</si>
  <si>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</si>
  <si>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</si>
  <si>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</si>
  <si>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</si>
  <si>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</si>
  <si>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</si>
  <si>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</si>
  <si>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</si>
  <si>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</si>
  <si>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 xml:space="preserve">ITEM </t>
  </si>
  <si>
    <t>INVITACIÓN  PÚBLICA BS 11  DE 2026</t>
  </si>
  <si>
    <t>“COMPRA DE EQUIPOS DE CÓMPUTO MAC Y LICENCIAS DE OFFICE"</t>
  </si>
  <si>
    <t>Equipo Imac 24"</t>
  </si>
  <si>
    <t>APPLE</t>
  </si>
  <si>
    <t>Microsoft</t>
  </si>
  <si>
    <t>iMac 24-pulgadas con pantalla Retina 4.5K, Chip Apple M4 con CPU 10 core y GPU 10 core, Memoria RAM unificada 24GB, almacenamiento SSD 512GB, 4 puertos thunderbolt, puerto ethernet gigabit, teclado Apple magic keyboard, raton Apple Magic Mouse, adaptador de corriente 143W, cable de carga USB-C, (cualquier/varios color).
Garantia extendida a 3 años</t>
  </si>
  <si>
    <t>Microsoft office STD LTSC 2024 Academico para Mac</t>
  </si>
  <si>
    <t>Licencias microsoft Office Para Mac</t>
  </si>
  <si>
    <t>CUADRO COMPARATIVO OFERTAS</t>
  </si>
  <si>
    <t>EMPRESAS</t>
  </si>
  <si>
    <t>111 TECNOLOGICA SAS</t>
  </si>
  <si>
    <t>DG7GMGF0PN5C:0001_EDU - Office LTSC Standard for Mac 2024</t>
  </si>
  <si>
    <t>1 año</t>
  </si>
  <si>
    <t>COLSOF S.A.S.</t>
  </si>
  <si>
    <t>iMac 24'' M4 
24-inch iMac with Retina 4,5K display: 
Apple M4 chip with 10‑core CPU and 10‑core GPU, 
24GB, 512GB SSD - Silver
Four Thunderbolt 4 ports with support for:
* Thunderbolt 4 (up to 40Gb/s)
* USB 4 (up to 40Gb/s)
* USB 3.1 Gen 2 (up to 10Gb/s)
* DisplayPort
Gigabit Ethernet
Magic Keyboard with Touch ID
Magic Mouse
143W power adapter
USB-C Charge Cable
https://support.apple.com/es-es/121557
+  1 Año Garantía Fabricante + 2 Años Garantía Extendida ( #6126031  )</t>
  </si>
  <si>
    <t>Office LTSC Standard for Mac 2024</t>
  </si>
  <si>
    <t>60 a 70 dias</t>
  </si>
  <si>
    <t>3 Años 
 1 Año Garantía Fabricante + 2 Años Garantía Extendida</t>
  </si>
  <si>
    <t>N/A</t>
  </si>
  <si>
    <t>CONTROLES EMPRESARIALES S.A.S</t>
  </si>
  <si>
    <t xml:space="preserve">IMAC M4 Chip: Chip M4 de Apple con Trazado de rayos acelerado por hardware: CPU de 10 núcleos con 4 núcleos de rendimiento y 6 de eficiencia GPU de 10 núcleos; Neural Engine: de 16 núcleos; Pantalla vidrio estandar Memoria: Unificada de 24GB; Almacenamiento: SSD de 512 GB; Puertos: Cuatro Thunderbolt 4; Puerto Ethernet; Mouse: Magic Mouse; Teclado: Magic Keyboard con Touch ID2 - Español (América Latina); Entrada de 3,5 mm para audífonos, con compatibilidad avanzada para audífonos de alta impedancia; Sistema Operativo macOS, Diseñado para Apple Intelligence1 ; Color: Plata; Garantía: 3 años </t>
  </si>
  <si>
    <t>60 dias bajo orden de compra sujeto a cambios por parte de fabricante</t>
  </si>
  <si>
    <t xml:space="preserve">3 años </t>
  </si>
  <si>
    <t xml:space="preserve">5 dias </t>
  </si>
  <si>
    <t xml:space="preserve">Licencia Perpetua </t>
  </si>
  <si>
    <t>iMac 24-pulgadas con pantalla Retina 4.5K, Chip Apple M4 con CPU 10 core y GPU 10 core, Memoria RAM unificada 24GB, almacenamiento SSD 512GB, 4 puertos thunderbolt, puerto ethernet gigabit, teclado Apple magic keyboard, raton Apple Magic Mouse, adaptador de corriente 143W, cable de carga USB-C, Color plata - segun disponibilidad - MCR24LZ/A
Garantia extendida a 3 años</t>
  </si>
  <si>
    <t>GTI - ALBERTO ALVAREZ LOPEZ SAS</t>
  </si>
  <si>
    <t>90 días</t>
  </si>
  <si>
    <t>3 años</t>
  </si>
  <si>
    <t>5 días</t>
  </si>
  <si>
    <t>lic perpetua hasta soporte de Microsoft</t>
  </si>
  <si>
    <t>IntegraTIC Tecnologías de Optimización S.A.S</t>
  </si>
  <si>
    <t>45 Días</t>
  </si>
  <si>
    <t>3 AÑOS</t>
  </si>
  <si>
    <t>5 AÑOS</t>
  </si>
  <si>
    <t>MICRONET SAS</t>
  </si>
  <si>
    <t>70 dias</t>
  </si>
  <si>
    <t>10 dias</t>
  </si>
  <si>
    <t>MICROTRÓN SAS</t>
  </si>
  <si>
    <t>70 días</t>
  </si>
  <si>
    <t>3 años. Uno dado por el fabricante y 2 dados por Ingram Micro. Anexo TC</t>
  </si>
  <si>
    <t>NA</t>
  </si>
  <si>
    <t xml:space="preserve">MULTITINTAS.INK SAS </t>
  </si>
  <si>
    <t>APPLE / iMac 24'' M4 / MCR24LZ-A / 24-inch iMac with Retina 4,5K display: Apple M4 chip with 10‑core CPU and 10‑core GPU, 24GB, 512GB SSD - Silver//  4 puertos thunderbolt puerto ethernet gigabit, teclado Apple magic keyboard, raton Apple Magic Mouse, adaptador de corriente 143W, cable de carga USB-C, (cualquier/varios color).
Garantia extendida a 3 años</t>
  </si>
  <si>
    <t>Microsoft / DG7GMGF0PN5C / Office LTSC for Mac 2024</t>
  </si>
  <si>
    <t>45 DÍAS</t>
  </si>
  <si>
    <t>46 DÍAS</t>
  </si>
  <si>
    <t>PC MAC SERVICIOS Y VENTAS S.A.</t>
  </si>
  <si>
    <t>Apple - MCR24LZ/A - 24-inch iMac with Retina 4,5K display: Apple M4 chip with 10‑core CPU and 10‑core GPU, 24GB, 512GB SSD - Silver</t>
  </si>
  <si>
    <t>Microsoft - Office LTSC Standard for Mac 2024</t>
  </si>
  <si>
    <t>45 - 60 a dias calendario</t>
  </si>
  <si>
    <t>1 Año Garantía Fabricante + 2 Años Garantía Extendida
Total: 3 años  de garantia directamente por el fabricante (Apple)</t>
  </si>
  <si>
    <t>24 a 48 horas habiles
(En cuanto se entreguen los equipos)</t>
  </si>
  <si>
    <t xml:space="preserve">Perpetuo </t>
  </si>
  <si>
    <t xml:space="preserve">PEAR SOLUTIONS SAS </t>
  </si>
  <si>
    <t>Marca APPLE
iMac 24-pulgadas con pantalla Retina 4.5K, Chip Apple M4 con CPU 10 core y GPU 10 core, Memoria RAM unificada 24GB, almacenamiento SSD 512GB, 4 puertos thunderbolt, puerto ethernet gigabit, teclado Apple magic keyboard, raton Apple Magic Mouse, adaptador de corriente 143W, cable de carga USB-C, (cualquier/varios color).
Garantia extendida a 3 años</t>
  </si>
  <si>
    <t>Marca Microsoft 
Microsoft office STD LTSC 2024 Academico para Mac</t>
  </si>
  <si>
    <t>3 Años</t>
  </si>
  <si>
    <t>Entrega Inmediata</t>
  </si>
  <si>
    <t>5 Años</t>
  </si>
  <si>
    <t>QUANTYC S.A.S</t>
  </si>
  <si>
    <t xml:space="preserve">  Bajo pedido 45-60 dias  </t>
  </si>
  <si>
    <t xml:space="preserve">  1 Año Garantía Fabricante + 2 Años Garantía Extendida - Total 3 años</t>
  </si>
  <si>
    <t>5 días Calendario</t>
  </si>
  <si>
    <t xml:space="preserve">No aplica </t>
  </si>
  <si>
    <t>APPLE - MCR24LZ/A - iMac 24-pulgadas con pantalla Retina 4.5K, Chip Apple M4 con CPU 10 core y GPU 10 core, Memoria RAM unificada 24GB, almacenamiento SSD 512GB, 4 puertos thunderbolt, puerto ethernet gigabit, teclado Apple magic keyboard, raton Apple Magic Mouse, adaptador de corriente 143W, cable de carga USB-C, (cualquier/varios color).
Garantia extendida a 3 años</t>
  </si>
  <si>
    <t>Microsoft Office STD LTSC 2024 Académico para Mac (Educativo)</t>
  </si>
  <si>
    <t>45 días</t>
  </si>
  <si>
    <t>1 AÑO</t>
  </si>
  <si>
    <t>COMERCIALIZADORA SEMCAR S.A.S.</t>
  </si>
  <si>
    <t>Comercializadora Serle.com S.A.S</t>
  </si>
  <si>
    <t>IMAC con pantalla Retina 4.5K Display de 24 pulgadas:-Chip M4 de apple con trazado de rayos acelerado por hardware: cpu de 10 nucleos con 4 nucleos de rendimiento y 6 de eficiencia GPU de 10 nucleos Neural Engine de 16 nucleos.-Pantalla vidrio estandar-Memoria Unificada de 24 GB-Almacenamiento SSD de 512 GB-Puertos: 4 thunderbolt cuatro, Puerto Ethernet, Entrada de 3,5 mm para audifonos-Magic Mouse.-Magic Keyboard con Touch ID2 Español(America Latina)-Sistema Operativo macOS-Color: Plata-Garantia: 1 año por parte de fabricante + 2 años garantia extendida por parte de distribuidor</t>
  </si>
  <si>
    <t>Microsoft office estandar 2024 para Mac bajo Long-Term Servicing Chanel academico</t>
  </si>
  <si>
    <t>90 dias de Calendario</t>
  </si>
  <si>
    <t>1 año por parte de fabricante + dos años por parte de distribuidor</t>
  </si>
  <si>
    <t>No aplica</t>
  </si>
  <si>
    <t>SUMIMAS SAS</t>
  </si>
  <si>
    <t xml:space="preserve">APPLE iMac 24-pulgadas con pantalla Retina 4.5K, Chip Apple M4 con CPU 10 core y GPU 10 core, Memoria RAM unificada 24GB, almacenamiento SSD 512GB, 4 puertos thunderbolt, puerto ethernet gigabit, teclado Apple magic keyboard, raton Apple Magic Mouse, adaptador de corriente 143W, cable de carga USB-C, (cualquier/varios color).
Garantia extendida a 3 años </t>
  </si>
  <si>
    <t>DE 60 A 120</t>
  </si>
  <si>
    <t>TECNOPHONE COLOMBIA S.A.S.</t>
  </si>
  <si>
    <t>Marca APPLE Ref. MCR24LZ/A                                       iMac 24-pulgadas con pantalla Retina 4.5K, Chip Apple M4 con CPU 10 core y GPU 10 core, Memoria RAM unificada 24GB, almacenamiento SSD 512GB, 4 puertos thunderbolt, puerto ethernet gigabit, teclado Apple magic keyboard, raton Apple Magic Mouse, adaptador de corriente 143W, cable de carga USB-C, (cualquier/varios color).
Garantia extendida a 3 años</t>
  </si>
  <si>
    <t xml:space="preserve">MICROSOFT Ref. DG7GMGF0PN5C    Office LTSC Standard for Mac 2024 </t>
  </si>
  <si>
    <t>60 dias calendario</t>
  </si>
  <si>
    <t>4 dias calendario</t>
  </si>
  <si>
    <t>TEK SOLUCIONES TECNOLOGICAS SAS</t>
  </si>
  <si>
    <t>45 a 60 días</t>
  </si>
  <si>
    <t>8 días</t>
  </si>
  <si>
    <t xml:space="preserve">MINIMO VALOR UNITARIO IVA INCLUIDO </t>
  </si>
  <si>
    <t>VALOR TOTAL IVA INCLUIDO</t>
  </si>
  <si>
    <t>PROVEEDOR</t>
  </si>
  <si>
    <t>PRESUPUESTO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</si>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</sst>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7" fillId="0" borderId="0" xfId="0" applyFont="1"/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 applyBorder="1"/>
    <xf numFmtId="42" fontId="8" fillId="0" borderId="1" xfId="1" applyFont="1" applyBorder="1" applyAlignment="1">
      <alignment vertical="center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horizontal="center" vertical="center" wrapText="1"/>
      <protection locked="0"/>
    </xf>
    <xf numFmtId="3" fontId="11" fillId="0" borderId="1" xfId="2" applyNumberFormat="1" applyFont="1" applyBorder="1" applyAlignment="1" applyProtection="1">
      <alignment horizontal="center" vertical="center" wrapText="1"/>
      <protection locked="0"/>
    </xf>
    <xf numFmtId="3" fontId="12" fillId="0" borderId="1" xfId="2" applyNumberFormat="1" applyFont="1" applyBorder="1" applyAlignment="1">
      <alignment horizontal="center" vertical="center" wrapText="1"/>
    </xf>
    <xf numFmtId="4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2" fontId="0" fillId="0" borderId="1" xfId="0" applyNumberForma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EI22"/>
  <sheetViews>
    <sheetView tabSelected="1" topLeftCell="DP1" zoomScale="82" zoomScaleNormal="82" workbookViewId="0">
      <selection activeCell="EF9" sqref="EF9:EF10"/>
    </sheetView>
  </sheetViews>
  <sheetFormatPr baseColWidth="10" defaultRowHeight="15" x14ac:dyDescent="0.25"/>
  <cols>
    <col min="2" max="2" width="26" customWidth="1"/>
    <col min="3" max="3" width="54.28515625" bestFit="1" customWidth="1"/>
    <col min="7" max="7" width="24.85546875" customWidth="1"/>
    <col min="12" max="12" width="16" customWidth="1"/>
    <col min="13" max="13" width="13.28515625" customWidth="1"/>
    <col min="15" max="15" width="48" customWidth="1"/>
    <col min="16" max="16" width="12.28515625" bestFit="1" customWidth="1"/>
    <col min="19" max="19" width="12" bestFit="1" customWidth="1"/>
    <col min="20" max="20" width="19.140625" bestFit="1" customWidth="1"/>
    <col min="23" max="23" width="44.42578125" customWidth="1"/>
    <col min="27" max="27" width="12.28515625" bestFit="1" customWidth="1"/>
    <col min="28" max="28" width="17.85546875" bestFit="1" customWidth="1"/>
    <col min="31" max="31" width="29.42578125" customWidth="1"/>
    <col min="35" max="35" width="12" bestFit="1" customWidth="1"/>
    <col min="36" max="36" width="17.5703125" bestFit="1" customWidth="1"/>
    <col min="39" max="39" width="38.85546875" customWidth="1"/>
    <col min="44" max="44" width="19.42578125" bestFit="1" customWidth="1"/>
    <col min="47" max="47" width="44.140625" customWidth="1"/>
    <col min="52" max="52" width="16.7109375" bestFit="1" customWidth="1"/>
    <col min="55" max="55" width="39.28515625" customWidth="1"/>
    <col min="60" max="60" width="19.140625" bestFit="1" customWidth="1"/>
    <col min="63" max="63" width="33.5703125" customWidth="1"/>
    <col min="67" max="67" width="12" bestFit="1" customWidth="1"/>
    <col min="68" max="68" width="17.85546875" bestFit="1" customWidth="1"/>
    <col min="71" max="71" width="29.85546875" customWidth="1"/>
    <col min="76" max="76" width="17.5703125" bestFit="1" customWidth="1"/>
    <col min="77" max="77" width="13.140625" customWidth="1"/>
    <col min="78" max="78" width="13.85546875" customWidth="1"/>
    <col min="79" max="79" width="36.7109375" customWidth="1"/>
    <col min="83" max="83" width="12" bestFit="1" customWidth="1"/>
    <col min="84" max="84" width="18.42578125" bestFit="1" customWidth="1"/>
    <col min="87" max="87" width="26.5703125" customWidth="1"/>
    <col min="91" max="91" width="12" bestFit="1" customWidth="1"/>
    <col min="92" max="92" width="17.85546875" bestFit="1" customWidth="1"/>
    <col min="95" max="95" width="36.85546875" customWidth="1"/>
    <col min="100" max="100" width="19.42578125" bestFit="1" customWidth="1"/>
    <col min="103" max="103" width="35.7109375" customWidth="1"/>
    <col min="107" max="107" width="12.28515625" bestFit="1" customWidth="1"/>
    <col min="108" max="108" width="17.28515625" bestFit="1" customWidth="1"/>
    <col min="111" max="111" width="35.7109375" customWidth="1"/>
    <col min="115" max="115" width="12.28515625" bestFit="1" customWidth="1"/>
    <col min="116" max="116" width="19.42578125" bestFit="1" customWidth="1"/>
    <col min="119" max="119" width="40.7109375" customWidth="1"/>
    <col min="123" max="123" width="12" bestFit="1" customWidth="1"/>
    <col min="124" max="124" width="19.42578125" bestFit="1" customWidth="1"/>
    <col min="127" max="127" width="32.7109375" customWidth="1"/>
    <col min="131" max="131" width="12.28515625" bestFit="1" customWidth="1"/>
    <col min="132" max="132" width="17.85546875" bestFit="1" customWidth="1"/>
    <col min="135" max="135" width="17.42578125" customWidth="1"/>
    <col min="136" max="136" width="14.5703125" bestFit="1" customWidth="1"/>
    <col min="137" max="137" width="17.140625" bestFit="1" customWidth="1"/>
    <col min="138" max="138" width="16.140625" bestFit="1" customWidth="1"/>
    <col min="139" max="139" width="15" customWidth="1"/>
  </cols>
  <sheetData>
    <row r="1" spans="1:139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39" x14ac:dyDescent="0.2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39" x14ac:dyDescent="0.25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39" x14ac:dyDescent="0.25">
      <c r="A4" s="33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39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39" x14ac:dyDescent="0.25">
      <c r="A6" s="33"/>
      <c r="B6" s="33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39" ht="39.75" customHeight="1" x14ac:dyDescent="0.25">
      <c r="A7" s="31" t="s">
        <v>26</v>
      </c>
      <c r="B7" s="31"/>
      <c r="C7" s="31"/>
      <c r="D7" s="31"/>
      <c r="E7" s="31"/>
      <c r="F7" s="31"/>
      <c r="G7" s="31" t="s">
        <v>27</v>
      </c>
      <c r="H7" s="31"/>
      <c r="I7" s="31"/>
      <c r="J7" s="31"/>
      <c r="K7" s="31"/>
      <c r="L7" s="31"/>
      <c r="M7" s="31"/>
      <c r="N7" s="31"/>
      <c r="O7" s="31" t="s">
        <v>30</v>
      </c>
      <c r="P7" s="31"/>
      <c r="Q7" s="31"/>
      <c r="R7" s="31"/>
      <c r="S7" s="31"/>
      <c r="T7" s="31"/>
      <c r="U7" s="31"/>
      <c r="V7" s="31"/>
      <c r="W7" s="31" t="s">
        <v>36</v>
      </c>
      <c r="X7" s="31"/>
      <c r="Y7" s="31"/>
      <c r="Z7" s="31"/>
      <c r="AA7" s="31"/>
      <c r="AB7" s="31"/>
      <c r="AC7" s="31"/>
      <c r="AD7" s="31"/>
      <c r="AE7" s="31" t="s">
        <v>43</v>
      </c>
      <c r="AF7" s="31"/>
      <c r="AG7" s="31"/>
      <c r="AH7" s="31"/>
      <c r="AI7" s="31"/>
      <c r="AJ7" s="31"/>
      <c r="AK7" s="31"/>
      <c r="AL7" s="31"/>
      <c r="AM7" s="31" t="s">
        <v>48</v>
      </c>
      <c r="AN7" s="31"/>
      <c r="AO7" s="31"/>
      <c r="AP7" s="31"/>
      <c r="AQ7" s="31"/>
      <c r="AR7" s="31"/>
      <c r="AS7" s="31"/>
      <c r="AT7" s="31"/>
      <c r="AU7" s="31" t="s">
        <v>52</v>
      </c>
      <c r="AV7" s="31"/>
      <c r="AW7" s="31"/>
      <c r="AX7" s="31"/>
      <c r="AY7" s="31"/>
      <c r="AZ7" s="31"/>
      <c r="BA7" s="31"/>
      <c r="BB7" s="31"/>
      <c r="BC7" s="31" t="s">
        <v>55</v>
      </c>
      <c r="BD7" s="31"/>
      <c r="BE7" s="31"/>
      <c r="BF7" s="31"/>
      <c r="BG7" s="31"/>
      <c r="BH7" s="31"/>
      <c r="BI7" s="31"/>
      <c r="BJ7" s="31"/>
      <c r="BK7" s="31" t="s">
        <v>59</v>
      </c>
      <c r="BL7" s="31"/>
      <c r="BM7" s="31"/>
      <c r="BN7" s="31"/>
      <c r="BO7" s="31"/>
      <c r="BP7" s="31"/>
      <c r="BQ7" s="31"/>
      <c r="BR7" s="31"/>
      <c r="BS7" s="31" t="s">
        <v>64</v>
      </c>
      <c r="BT7" s="31"/>
      <c r="BU7" s="31"/>
      <c r="BV7" s="31"/>
      <c r="BW7" s="31"/>
      <c r="BX7" s="31"/>
      <c r="BY7" s="31"/>
      <c r="BZ7" s="31"/>
      <c r="CA7" s="31" t="s">
        <v>71</v>
      </c>
      <c r="CB7" s="31"/>
      <c r="CC7" s="31"/>
      <c r="CD7" s="31"/>
      <c r="CE7" s="31"/>
      <c r="CF7" s="31"/>
      <c r="CG7" s="31"/>
      <c r="CH7" s="31"/>
      <c r="CI7" s="31" t="s">
        <v>77</v>
      </c>
      <c r="CJ7" s="31"/>
      <c r="CK7" s="31"/>
      <c r="CL7" s="31"/>
      <c r="CM7" s="31"/>
      <c r="CN7" s="31"/>
      <c r="CO7" s="31"/>
      <c r="CP7" s="31"/>
      <c r="CQ7" s="31" t="s">
        <v>86</v>
      </c>
      <c r="CR7" s="31"/>
      <c r="CS7" s="31"/>
      <c r="CT7" s="31"/>
      <c r="CU7" s="31"/>
      <c r="CV7" s="31"/>
      <c r="CW7" s="31"/>
      <c r="CX7" s="31"/>
      <c r="CY7" s="31" t="s">
        <v>87</v>
      </c>
      <c r="CZ7" s="31"/>
      <c r="DA7" s="31"/>
      <c r="DB7" s="31"/>
      <c r="DC7" s="31"/>
      <c r="DD7" s="31"/>
      <c r="DE7" s="31"/>
      <c r="DF7" s="31"/>
      <c r="DG7" s="31" t="s">
        <v>93</v>
      </c>
      <c r="DH7" s="31"/>
      <c r="DI7" s="31"/>
      <c r="DJ7" s="31"/>
      <c r="DK7" s="31"/>
      <c r="DL7" s="31"/>
      <c r="DM7" s="31"/>
      <c r="DN7" s="31"/>
      <c r="DO7" s="31" t="s">
        <v>96</v>
      </c>
      <c r="DP7" s="31"/>
      <c r="DQ7" s="31"/>
      <c r="DR7" s="31"/>
      <c r="DS7" s="31"/>
      <c r="DT7" s="31"/>
      <c r="DU7" s="31"/>
      <c r="DV7" s="31"/>
      <c r="DW7" s="31" t="s">
        <v>101</v>
      </c>
      <c r="DX7" s="31"/>
      <c r="DY7" s="31"/>
      <c r="DZ7" s="31"/>
      <c r="EA7" s="31"/>
      <c r="EB7" s="31"/>
      <c r="EC7" s="31"/>
      <c r="ED7" s="31"/>
    </row>
    <row r="8" spans="1:139" ht="66" customHeight="1" x14ac:dyDescent="0.25">
      <c r="A8" s="4" t="s">
        <v>16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6" t="s">
        <v>11</v>
      </c>
      <c r="M8" s="7" t="s">
        <v>12</v>
      </c>
      <c r="N8" s="7" t="s">
        <v>13</v>
      </c>
      <c r="O8" s="5" t="s">
        <v>6</v>
      </c>
      <c r="P8" s="5" t="s">
        <v>7</v>
      </c>
      <c r="Q8" s="5" t="s">
        <v>8</v>
      </c>
      <c r="R8" s="5" t="s">
        <v>9</v>
      </c>
      <c r="S8" s="5" t="s">
        <v>10</v>
      </c>
      <c r="T8" s="6" t="s">
        <v>11</v>
      </c>
      <c r="U8" s="7" t="s">
        <v>12</v>
      </c>
      <c r="V8" s="7" t="s">
        <v>13</v>
      </c>
      <c r="W8" s="5" t="s">
        <v>6</v>
      </c>
      <c r="X8" s="5" t="s">
        <v>7</v>
      </c>
      <c r="Y8" s="5" t="s">
        <v>8</v>
      </c>
      <c r="Z8" s="5" t="s">
        <v>9</v>
      </c>
      <c r="AA8" s="5" t="s">
        <v>10</v>
      </c>
      <c r="AB8" s="6" t="s">
        <v>11</v>
      </c>
      <c r="AC8" s="7" t="s">
        <v>12</v>
      </c>
      <c r="AD8" s="7" t="s">
        <v>13</v>
      </c>
      <c r="AE8" s="5" t="s">
        <v>6</v>
      </c>
      <c r="AF8" s="5" t="s">
        <v>7</v>
      </c>
      <c r="AG8" s="5" t="s">
        <v>8</v>
      </c>
      <c r="AH8" s="5" t="s">
        <v>9</v>
      </c>
      <c r="AI8" s="5" t="s">
        <v>10</v>
      </c>
      <c r="AJ8" s="6" t="s">
        <v>11</v>
      </c>
      <c r="AK8" s="7" t="s">
        <v>12</v>
      </c>
      <c r="AL8" s="7" t="s">
        <v>13</v>
      </c>
      <c r="AM8" s="5" t="s">
        <v>6</v>
      </c>
      <c r="AN8" s="5" t="s">
        <v>7</v>
      </c>
      <c r="AO8" s="5" t="s">
        <v>8</v>
      </c>
      <c r="AP8" s="5" t="s">
        <v>9</v>
      </c>
      <c r="AQ8" s="5" t="s">
        <v>10</v>
      </c>
      <c r="AR8" s="6" t="s">
        <v>11</v>
      </c>
      <c r="AS8" s="7" t="s">
        <v>12</v>
      </c>
      <c r="AT8" s="7" t="s">
        <v>13</v>
      </c>
      <c r="AU8" s="5" t="s">
        <v>6</v>
      </c>
      <c r="AV8" s="5" t="s">
        <v>7</v>
      </c>
      <c r="AW8" s="5" t="s">
        <v>8</v>
      </c>
      <c r="AX8" s="5" t="s">
        <v>9</v>
      </c>
      <c r="AY8" s="5" t="s">
        <v>10</v>
      </c>
      <c r="AZ8" s="6" t="s">
        <v>11</v>
      </c>
      <c r="BA8" s="7" t="s">
        <v>12</v>
      </c>
      <c r="BB8" s="7" t="s">
        <v>13</v>
      </c>
      <c r="BC8" s="5" t="s">
        <v>6</v>
      </c>
      <c r="BD8" s="5" t="s">
        <v>7</v>
      </c>
      <c r="BE8" s="5" t="s">
        <v>8</v>
      </c>
      <c r="BF8" s="5" t="s">
        <v>9</v>
      </c>
      <c r="BG8" s="5" t="s">
        <v>10</v>
      </c>
      <c r="BH8" s="6" t="s">
        <v>11</v>
      </c>
      <c r="BI8" s="7" t="s">
        <v>12</v>
      </c>
      <c r="BJ8" s="7" t="s">
        <v>13</v>
      </c>
      <c r="BK8" s="5" t="s">
        <v>6</v>
      </c>
      <c r="BL8" s="5" t="s">
        <v>7</v>
      </c>
      <c r="BM8" s="5" t="s">
        <v>8</v>
      </c>
      <c r="BN8" s="5" t="s">
        <v>9</v>
      </c>
      <c r="BO8" s="5" t="s">
        <v>10</v>
      </c>
      <c r="BP8" s="6" t="s">
        <v>11</v>
      </c>
      <c r="BQ8" s="7" t="s">
        <v>12</v>
      </c>
      <c r="BR8" s="7" t="s">
        <v>13</v>
      </c>
      <c r="BS8" s="5" t="s">
        <v>6</v>
      </c>
      <c r="BT8" s="5" t="s">
        <v>7</v>
      </c>
      <c r="BU8" s="5" t="s">
        <v>8</v>
      </c>
      <c r="BV8" s="5" t="s">
        <v>9</v>
      </c>
      <c r="BW8" s="5" t="s">
        <v>10</v>
      </c>
      <c r="BX8" s="6" t="s">
        <v>11</v>
      </c>
      <c r="BY8" s="7" t="s">
        <v>12</v>
      </c>
      <c r="BZ8" s="7" t="s">
        <v>13</v>
      </c>
      <c r="CA8" s="5" t="s">
        <v>6</v>
      </c>
      <c r="CB8" s="5" t="s">
        <v>7</v>
      </c>
      <c r="CC8" s="5" t="s">
        <v>8</v>
      </c>
      <c r="CD8" s="5" t="s">
        <v>9</v>
      </c>
      <c r="CE8" s="5" t="s">
        <v>10</v>
      </c>
      <c r="CF8" s="6" t="s">
        <v>11</v>
      </c>
      <c r="CG8" s="7" t="s">
        <v>12</v>
      </c>
      <c r="CH8" s="7" t="s">
        <v>13</v>
      </c>
      <c r="CI8" s="5" t="s">
        <v>6</v>
      </c>
      <c r="CJ8" s="5" t="s">
        <v>7</v>
      </c>
      <c r="CK8" s="5" t="s">
        <v>8</v>
      </c>
      <c r="CL8" s="5" t="s">
        <v>9</v>
      </c>
      <c r="CM8" s="5" t="s">
        <v>10</v>
      </c>
      <c r="CN8" s="6" t="s">
        <v>11</v>
      </c>
      <c r="CO8" s="7" t="s">
        <v>12</v>
      </c>
      <c r="CP8" s="7" t="s">
        <v>13</v>
      </c>
      <c r="CQ8" s="5" t="s">
        <v>6</v>
      </c>
      <c r="CR8" s="5" t="s">
        <v>7</v>
      </c>
      <c r="CS8" s="5" t="s">
        <v>8</v>
      </c>
      <c r="CT8" s="5" t="s">
        <v>9</v>
      </c>
      <c r="CU8" s="5" t="s">
        <v>10</v>
      </c>
      <c r="CV8" s="6" t="s">
        <v>11</v>
      </c>
      <c r="CW8" s="7" t="s">
        <v>12</v>
      </c>
      <c r="CX8" s="7" t="s">
        <v>13</v>
      </c>
      <c r="CY8" s="5" t="s">
        <v>6</v>
      </c>
      <c r="CZ8" s="5" t="s">
        <v>7</v>
      </c>
      <c r="DA8" s="5" t="s">
        <v>8</v>
      </c>
      <c r="DB8" s="5" t="s">
        <v>9</v>
      </c>
      <c r="DC8" s="5" t="s">
        <v>10</v>
      </c>
      <c r="DD8" s="6" t="s">
        <v>11</v>
      </c>
      <c r="DE8" s="7" t="s">
        <v>12</v>
      </c>
      <c r="DF8" s="7" t="s">
        <v>13</v>
      </c>
      <c r="DG8" s="5" t="s">
        <v>6</v>
      </c>
      <c r="DH8" s="5" t="s">
        <v>7</v>
      </c>
      <c r="DI8" s="5" t="s">
        <v>8</v>
      </c>
      <c r="DJ8" s="5" t="s">
        <v>9</v>
      </c>
      <c r="DK8" s="5" t="s">
        <v>10</v>
      </c>
      <c r="DL8" s="6" t="s">
        <v>11</v>
      </c>
      <c r="DM8" s="7" t="s">
        <v>12</v>
      </c>
      <c r="DN8" s="7" t="s">
        <v>13</v>
      </c>
      <c r="DO8" s="5" t="s">
        <v>6</v>
      </c>
      <c r="DP8" s="5" t="s">
        <v>7</v>
      </c>
      <c r="DQ8" s="5" t="s">
        <v>8</v>
      </c>
      <c r="DR8" s="5" t="s">
        <v>9</v>
      </c>
      <c r="DS8" s="5" t="s">
        <v>10</v>
      </c>
      <c r="DT8" s="6" t="s">
        <v>11</v>
      </c>
      <c r="DU8" s="7" t="s">
        <v>12</v>
      </c>
      <c r="DV8" s="7" t="s">
        <v>13</v>
      </c>
      <c r="DW8" s="5" t="s">
        <v>6</v>
      </c>
      <c r="DX8" s="5" t="s">
        <v>7</v>
      </c>
      <c r="DY8" s="5" t="s">
        <v>8</v>
      </c>
      <c r="DZ8" s="5" t="s">
        <v>9</v>
      </c>
      <c r="EA8" s="5" t="s">
        <v>10</v>
      </c>
      <c r="EB8" s="6" t="s">
        <v>11</v>
      </c>
      <c r="EC8" s="7" t="s">
        <v>12</v>
      </c>
      <c r="ED8" s="7" t="s">
        <v>13</v>
      </c>
      <c r="EE8" s="27" t="s">
        <v>104</v>
      </c>
      <c r="EF8" s="27" t="s">
        <v>105</v>
      </c>
      <c r="EG8" s="27" t="s">
        <v>106</v>
      </c>
      <c r="EH8" s="27" t="s">
        <v>107</v>
      </c>
      <c r="EI8" s="27" t="s">
        <v>108</v>
      </c>
    </row>
    <row r="9" spans="1:139" ht="229.5" x14ac:dyDescent="0.25">
      <c r="A9" s="18">
        <v>1</v>
      </c>
      <c r="B9" s="17" t="s">
        <v>19</v>
      </c>
      <c r="C9" s="19" t="s">
        <v>22</v>
      </c>
      <c r="D9" s="17" t="s">
        <v>20</v>
      </c>
      <c r="E9" s="17" t="s">
        <v>14</v>
      </c>
      <c r="F9" s="17">
        <v>90</v>
      </c>
      <c r="G9" s="11"/>
      <c r="H9" s="11"/>
      <c r="I9" s="14"/>
      <c r="J9" s="15"/>
      <c r="K9" s="15"/>
      <c r="L9" s="16"/>
      <c r="M9" s="12"/>
      <c r="N9" s="12"/>
      <c r="O9" s="24" t="s">
        <v>31</v>
      </c>
      <c r="P9" s="15">
        <v>10036965</v>
      </c>
      <c r="Q9" s="14">
        <v>0.19</v>
      </c>
      <c r="R9" s="15">
        <f t="shared" ref="R9:R10" si="0">P9*Q9</f>
        <v>1907023.35</v>
      </c>
      <c r="S9" s="15">
        <f t="shared" ref="S9:S10" si="1">ROUND(P9+R9,0)</f>
        <v>11943988</v>
      </c>
      <c r="T9" s="16">
        <f>S9*F9</f>
        <v>1074958920</v>
      </c>
      <c r="U9" s="26" t="s">
        <v>33</v>
      </c>
      <c r="V9" s="26" t="s">
        <v>34</v>
      </c>
      <c r="W9" s="24" t="s">
        <v>37</v>
      </c>
      <c r="X9" s="11">
        <v>8843936</v>
      </c>
      <c r="Y9" s="14">
        <v>0.19</v>
      </c>
      <c r="Z9" s="15">
        <f t="shared" ref="Z9:Z10" si="2">X9*Y9</f>
        <v>1680347.84</v>
      </c>
      <c r="AA9" s="15">
        <f t="shared" ref="AA9:AA10" si="3">ROUND(X9+Z9,0)</f>
        <v>10524284</v>
      </c>
      <c r="AB9" s="16">
        <f>AA9*F9</f>
        <v>947185560</v>
      </c>
      <c r="AC9" s="26" t="s">
        <v>38</v>
      </c>
      <c r="AD9" s="26" t="s">
        <v>39</v>
      </c>
      <c r="AE9" s="24" t="s">
        <v>42</v>
      </c>
      <c r="AF9" s="11">
        <v>8522730</v>
      </c>
      <c r="AG9" s="14">
        <v>0.19</v>
      </c>
      <c r="AH9" s="15">
        <f t="shared" ref="AH9:AH10" si="4">AF9*AG9</f>
        <v>1619318.7</v>
      </c>
      <c r="AI9" s="15">
        <f t="shared" ref="AI9:AI10" si="5">ROUND(AF9+AH9,0)</f>
        <v>10142049</v>
      </c>
      <c r="AJ9" s="16">
        <f>AI9*F9</f>
        <v>912784410</v>
      </c>
      <c r="AK9" s="26" t="s">
        <v>44</v>
      </c>
      <c r="AL9" s="26" t="s">
        <v>45</v>
      </c>
      <c r="AM9" s="24" t="s">
        <v>22</v>
      </c>
      <c r="AN9" s="24">
        <v>9811648</v>
      </c>
      <c r="AO9" s="14">
        <v>0.19</v>
      </c>
      <c r="AP9" s="15">
        <f t="shared" ref="AP9:AP10" si="6">AN9*AO9</f>
        <v>1864213.12</v>
      </c>
      <c r="AQ9" s="15">
        <f t="shared" ref="AQ9:AQ10" si="7">ROUND(AN9+AP9,0)</f>
        <v>11675861</v>
      </c>
      <c r="AR9" s="16">
        <f>AQ9*F9</f>
        <v>1050827490</v>
      </c>
      <c r="AS9" s="26" t="s">
        <v>49</v>
      </c>
      <c r="AT9" s="26" t="s">
        <v>50</v>
      </c>
      <c r="AU9" s="24" t="s">
        <v>22</v>
      </c>
      <c r="AV9" s="15">
        <v>8774100</v>
      </c>
      <c r="AW9" s="14">
        <v>0.19</v>
      </c>
      <c r="AX9" s="15">
        <f t="shared" ref="AX9:AX10" si="8">AV9*AW9</f>
        <v>1667079</v>
      </c>
      <c r="AY9" s="15">
        <f t="shared" ref="AY9:AY10" si="9">ROUND(AV9+AX9,0)</f>
        <v>10441179</v>
      </c>
      <c r="AZ9" s="16">
        <f>AY9*F9</f>
        <v>939706110</v>
      </c>
      <c r="BA9" s="26" t="s">
        <v>53</v>
      </c>
      <c r="BB9" s="26" t="s">
        <v>45</v>
      </c>
      <c r="BC9" s="24" t="s">
        <v>22</v>
      </c>
      <c r="BD9" s="15">
        <v>9956454</v>
      </c>
      <c r="BE9" s="14">
        <v>0.19</v>
      </c>
      <c r="BF9" s="15">
        <f t="shared" ref="BF9:BF10" si="10">BD9*BE9</f>
        <v>1891726.26</v>
      </c>
      <c r="BG9" s="15">
        <f t="shared" ref="BG9:BG10" si="11">ROUND(BD9+BF9,0)</f>
        <v>11848180</v>
      </c>
      <c r="BH9" s="16">
        <f>BG9*F9</f>
        <v>1066336200</v>
      </c>
      <c r="BI9" s="26" t="s">
        <v>56</v>
      </c>
      <c r="BJ9" s="26" t="s">
        <v>57</v>
      </c>
      <c r="BK9" s="24" t="s">
        <v>60</v>
      </c>
      <c r="BL9" s="15">
        <v>8923000</v>
      </c>
      <c r="BM9" s="14">
        <v>0.19</v>
      </c>
      <c r="BN9" s="15">
        <f t="shared" ref="BN9:BN10" si="12">BL9*BM9</f>
        <v>1695370</v>
      </c>
      <c r="BO9" s="15">
        <f t="shared" ref="BO9:BO10" si="13">ROUND(BL9+BN9,0)</f>
        <v>10618370</v>
      </c>
      <c r="BP9" s="16">
        <f>BO9*F9</f>
        <v>955653300</v>
      </c>
      <c r="BQ9" s="26" t="s">
        <v>62</v>
      </c>
      <c r="BR9" s="26" t="s">
        <v>45</v>
      </c>
      <c r="BS9" s="11" t="s">
        <v>65</v>
      </c>
      <c r="BT9" s="15">
        <v>8490000</v>
      </c>
      <c r="BU9" s="14">
        <v>0.19</v>
      </c>
      <c r="BV9" s="15">
        <f t="shared" ref="BV9:BV10" si="14">BT9*BU9</f>
        <v>1613100</v>
      </c>
      <c r="BW9" s="15">
        <f t="shared" ref="BW9:BW10" si="15">ROUND(BT9+BV9,0)</f>
        <v>10103100</v>
      </c>
      <c r="BX9" s="16">
        <f>BW9*F9</f>
        <v>909279000</v>
      </c>
      <c r="BY9" s="26" t="s">
        <v>67</v>
      </c>
      <c r="BZ9" s="26" t="s">
        <v>68</v>
      </c>
      <c r="CA9" s="11" t="s">
        <v>72</v>
      </c>
      <c r="CB9" s="15">
        <v>10118167</v>
      </c>
      <c r="CC9" s="14">
        <v>0.19</v>
      </c>
      <c r="CD9" s="15">
        <f t="shared" ref="CD9:CD10" si="16">CB9*CC9</f>
        <v>1922451.73</v>
      </c>
      <c r="CE9" s="15">
        <f t="shared" ref="CE9:CE10" si="17">ROUND(CB9+CD9,0)</f>
        <v>12040619</v>
      </c>
      <c r="CF9" s="16">
        <f>CE9*F9</f>
        <v>1083655710</v>
      </c>
      <c r="CG9" s="26">
        <v>30</v>
      </c>
      <c r="CH9" s="26" t="s">
        <v>74</v>
      </c>
      <c r="CI9" s="24" t="s">
        <v>22</v>
      </c>
      <c r="CJ9" s="15">
        <v>8683279.5454545449</v>
      </c>
      <c r="CK9" s="14">
        <v>0.19</v>
      </c>
      <c r="CL9" s="15">
        <f t="shared" ref="CL9:CL10" si="18">CJ9*CK9</f>
        <v>1649823.1136363635</v>
      </c>
      <c r="CM9" s="15">
        <f t="shared" ref="CM9:CM10" si="19">ROUND(CJ9+CL9,0)</f>
        <v>10333103</v>
      </c>
      <c r="CN9" s="16">
        <f>CM9*F9</f>
        <v>929979270</v>
      </c>
      <c r="CO9" s="26" t="s">
        <v>78</v>
      </c>
      <c r="CP9" s="26" t="s">
        <v>79</v>
      </c>
      <c r="CQ9" s="11" t="s">
        <v>82</v>
      </c>
      <c r="CR9" s="15">
        <v>9400000</v>
      </c>
      <c r="CS9" s="14">
        <v>0.19</v>
      </c>
      <c r="CT9" s="15">
        <f t="shared" ref="CT9:CT10" si="20">CR9*CS9</f>
        <v>1786000</v>
      </c>
      <c r="CU9" s="15">
        <f t="shared" ref="CU9:CU10" si="21">ROUND(CR9+CT9,0)</f>
        <v>11186000</v>
      </c>
      <c r="CV9" s="16">
        <f>CU9*F9</f>
        <v>1006740000</v>
      </c>
      <c r="CW9" s="26" t="s">
        <v>84</v>
      </c>
      <c r="CX9" s="26" t="s">
        <v>50</v>
      </c>
      <c r="CY9" s="11" t="s">
        <v>88</v>
      </c>
      <c r="CZ9" s="15">
        <v>8980285.2200000007</v>
      </c>
      <c r="DA9" s="14">
        <v>0.19</v>
      </c>
      <c r="DB9" s="15">
        <f t="shared" ref="DB9:DB10" si="22">CZ9*DA9</f>
        <v>1706254.1918000001</v>
      </c>
      <c r="DC9" s="15">
        <f t="shared" ref="DC9:DC10" si="23">ROUND(CZ9+DB9,0)</f>
        <v>10686539</v>
      </c>
      <c r="DD9" s="16">
        <f>DC9*F9</f>
        <v>961788510</v>
      </c>
      <c r="DE9" s="25" t="s">
        <v>90</v>
      </c>
      <c r="DF9" s="25" t="s">
        <v>91</v>
      </c>
      <c r="DG9" s="11" t="s">
        <v>94</v>
      </c>
      <c r="DH9" s="15">
        <v>9577265</v>
      </c>
      <c r="DI9" s="14">
        <v>0.19</v>
      </c>
      <c r="DJ9" s="15">
        <f t="shared" ref="DJ9" si="24">DH9*DI9</f>
        <v>1819680.35</v>
      </c>
      <c r="DK9" s="15">
        <f t="shared" ref="DK9" si="25">ROUND(DH9+DJ9,0)</f>
        <v>11396945</v>
      </c>
      <c r="DL9" s="16">
        <f>DK9*F9</f>
        <v>1025725050</v>
      </c>
      <c r="DM9" s="26" t="s">
        <v>95</v>
      </c>
      <c r="DN9" s="26" t="s">
        <v>50</v>
      </c>
      <c r="DO9" s="11" t="s">
        <v>97</v>
      </c>
      <c r="DP9" s="15">
        <v>9436000</v>
      </c>
      <c r="DQ9" s="14">
        <v>0.19</v>
      </c>
      <c r="DR9" s="15">
        <f t="shared" ref="DR9:DR10" si="26">DP9*DQ9</f>
        <v>1792840</v>
      </c>
      <c r="DS9" s="15">
        <f t="shared" ref="DS9:DS10" si="27">ROUND(DP9+DR9,0)</f>
        <v>11228840</v>
      </c>
      <c r="DT9" s="16">
        <f>DS9*F9</f>
        <v>1010595600</v>
      </c>
      <c r="DU9" s="25" t="s">
        <v>99</v>
      </c>
      <c r="DV9" s="25" t="s">
        <v>45</v>
      </c>
      <c r="DW9" s="11" t="s">
        <v>22</v>
      </c>
      <c r="DX9" s="15">
        <v>8831770</v>
      </c>
      <c r="DY9" s="14">
        <v>0.19</v>
      </c>
      <c r="DZ9" s="15">
        <f t="shared" ref="DZ9:DZ10" si="28">DX9*DY9</f>
        <v>1678036.3</v>
      </c>
      <c r="EA9" s="15">
        <f t="shared" ref="EA9:EA10" si="29">ROUND(DX9+DZ9,0)</f>
        <v>10509806</v>
      </c>
      <c r="EB9" s="16">
        <f>EA9*F9</f>
        <v>945882540</v>
      </c>
      <c r="EC9" s="25" t="s">
        <v>102</v>
      </c>
      <c r="ED9" s="25" t="s">
        <v>45</v>
      </c>
      <c r="EE9" s="28">
        <f>MIN(K9,S9,AA9,AJ9,AQ9,AY9,BG9,BO9,BW9,CE9,CM9,CU9,DC9,DK9,DS9,EA9)</f>
        <v>10103100</v>
      </c>
      <c r="EF9" s="28">
        <f>+EE9*F9</f>
        <v>909279000</v>
      </c>
      <c r="EG9" s="29" t="str">
        <f>IF(EE9=K9,G7,IF(EE9=S9,$O$7,IF(EE9=AA9,$W$7,IF(EE9=AI9,$AE$7,IF(EE9=AQ9,$AM$7,IF(EE9=AY9,AU7,IF(EE9=BG9,$BC$7,IF(EE9=BO9,$BK$7,IF(EE9=BW9,$BS$7,IF(EE9=CE9,$CA$7,IF(EE9=CM9,$CI$7,IF(EE9=CU9,$CQ$7,IF(EE9=DC9,$CY$7,IF(EE9=DK9,$DG$7,IF(EE9=DS9,$DO$7,IF(EE9=EA9,$DW$7,""))))))))))))))))</f>
        <v>PC MAC SERVICIOS Y VENTAS S.A.</v>
      </c>
      <c r="EH9" s="28">
        <v>1187180190</v>
      </c>
      <c r="EI9" s="30">
        <f>+EH9-EF9</f>
        <v>277901190</v>
      </c>
    </row>
    <row r="10" spans="1:139" ht="105" customHeight="1" x14ac:dyDescent="0.25">
      <c r="A10" s="18">
        <v>2</v>
      </c>
      <c r="B10" s="17" t="s">
        <v>24</v>
      </c>
      <c r="C10" s="19" t="s">
        <v>23</v>
      </c>
      <c r="D10" s="17" t="s">
        <v>21</v>
      </c>
      <c r="E10" s="17" t="s">
        <v>14</v>
      </c>
      <c r="F10" s="17">
        <v>90</v>
      </c>
      <c r="G10" s="24" t="s">
        <v>28</v>
      </c>
      <c r="H10" s="15">
        <v>312926</v>
      </c>
      <c r="I10" s="14">
        <v>0.19</v>
      </c>
      <c r="J10" s="15">
        <f>H10*I10</f>
        <v>59455.94</v>
      </c>
      <c r="K10" s="15">
        <f>ROUND(H10+J10,0)</f>
        <v>372382</v>
      </c>
      <c r="L10" s="16">
        <f>K10*F10</f>
        <v>33514380</v>
      </c>
      <c r="M10" s="26">
        <v>30</v>
      </c>
      <c r="N10" s="26" t="s">
        <v>29</v>
      </c>
      <c r="O10" s="24" t="s">
        <v>32</v>
      </c>
      <c r="P10" s="15">
        <v>284870</v>
      </c>
      <c r="Q10" s="14">
        <v>0.19</v>
      </c>
      <c r="R10" s="15">
        <f t="shared" si="0"/>
        <v>54125.3</v>
      </c>
      <c r="S10" s="15">
        <f t="shared" si="1"/>
        <v>338995</v>
      </c>
      <c r="T10" s="16">
        <f>S10*F10</f>
        <v>30509550</v>
      </c>
      <c r="U10" s="26" t="s">
        <v>33</v>
      </c>
      <c r="V10" s="26" t="s">
        <v>35</v>
      </c>
      <c r="W10" s="24" t="s">
        <v>32</v>
      </c>
      <c r="X10" s="11">
        <v>254368</v>
      </c>
      <c r="Y10" s="14">
        <v>0.19</v>
      </c>
      <c r="Z10" s="15">
        <f t="shared" si="2"/>
        <v>48329.919999999998</v>
      </c>
      <c r="AA10" s="15">
        <f t="shared" si="3"/>
        <v>302698</v>
      </c>
      <c r="AB10" s="16">
        <f>AA10*F10</f>
        <v>27242820</v>
      </c>
      <c r="AC10" s="26" t="s">
        <v>40</v>
      </c>
      <c r="AD10" s="26" t="s">
        <v>41</v>
      </c>
      <c r="AE10" s="24" t="s">
        <v>23</v>
      </c>
      <c r="AF10" s="11">
        <v>252000</v>
      </c>
      <c r="AG10" s="14">
        <v>0</v>
      </c>
      <c r="AH10" s="15">
        <f t="shared" si="4"/>
        <v>0</v>
      </c>
      <c r="AI10" s="15">
        <f t="shared" si="5"/>
        <v>252000</v>
      </c>
      <c r="AJ10" s="16">
        <f>AI10*F10</f>
        <v>22680000</v>
      </c>
      <c r="AK10" s="26" t="s">
        <v>46</v>
      </c>
      <c r="AL10" s="26" t="s">
        <v>47</v>
      </c>
      <c r="AM10" s="24" t="s">
        <v>23</v>
      </c>
      <c r="AN10" s="24">
        <v>372601.152</v>
      </c>
      <c r="AO10" s="14">
        <v>0.19</v>
      </c>
      <c r="AP10" s="15">
        <f t="shared" si="6"/>
        <v>70794.21888</v>
      </c>
      <c r="AQ10" s="15">
        <f t="shared" si="7"/>
        <v>443395</v>
      </c>
      <c r="AR10" s="16">
        <f>AQ10*F10</f>
        <v>39905550</v>
      </c>
      <c r="AS10" s="26" t="s">
        <v>49</v>
      </c>
      <c r="AT10" s="26" t="s">
        <v>51</v>
      </c>
      <c r="AU10" s="24" t="s">
        <v>23</v>
      </c>
      <c r="AV10" s="15">
        <v>247900</v>
      </c>
      <c r="AW10" s="14">
        <v>0</v>
      </c>
      <c r="AX10" s="15">
        <f t="shared" si="8"/>
        <v>0</v>
      </c>
      <c r="AY10" s="15">
        <f t="shared" si="9"/>
        <v>247900</v>
      </c>
      <c r="AZ10" s="16">
        <f>AY10*F10</f>
        <v>22311000</v>
      </c>
      <c r="BA10" s="26" t="s">
        <v>54</v>
      </c>
      <c r="BB10" s="26"/>
      <c r="BC10" s="24" t="s">
        <v>23</v>
      </c>
      <c r="BD10" s="15">
        <v>298591</v>
      </c>
      <c r="BE10" s="14">
        <v>0.19</v>
      </c>
      <c r="BF10" s="15">
        <f t="shared" si="10"/>
        <v>56732.29</v>
      </c>
      <c r="BG10" s="15">
        <f t="shared" si="11"/>
        <v>355323</v>
      </c>
      <c r="BH10" s="16">
        <f>BG10*F10</f>
        <v>31979070</v>
      </c>
      <c r="BI10" s="26" t="s">
        <v>56</v>
      </c>
      <c r="BJ10" s="26" t="s">
        <v>58</v>
      </c>
      <c r="BK10" s="24" t="s">
        <v>61</v>
      </c>
      <c r="BL10" s="15">
        <v>262777</v>
      </c>
      <c r="BM10" s="14">
        <v>0</v>
      </c>
      <c r="BN10" s="15">
        <f t="shared" si="12"/>
        <v>0</v>
      </c>
      <c r="BO10" s="15">
        <f t="shared" si="13"/>
        <v>262777</v>
      </c>
      <c r="BP10" s="16">
        <f>BO10*F10</f>
        <v>23649930</v>
      </c>
      <c r="BQ10" s="26" t="s">
        <v>63</v>
      </c>
      <c r="BR10" s="26" t="s">
        <v>45</v>
      </c>
      <c r="BS10" s="11" t="s">
        <v>66</v>
      </c>
      <c r="BT10" s="15">
        <v>245000</v>
      </c>
      <c r="BU10" s="14">
        <v>0.19</v>
      </c>
      <c r="BV10" s="15">
        <f t="shared" si="14"/>
        <v>46550</v>
      </c>
      <c r="BW10" s="15">
        <f t="shared" si="15"/>
        <v>291550</v>
      </c>
      <c r="BX10" s="16">
        <f>BW10*F10</f>
        <v>26239500</v>
      </c>
      <c r="BY10" s="26" t="s">
        <v>69</v>
      </c>
      <c r="BZ10" s="26" t="s">
        <v>70</v>
      </c>
      <c r="CA10" s="11" t="s">
        <v>73</v>
      </c>
      <c r="CB10" s="15">
        <v>303473</v>
      </c>
      <c r="CC10" s="14">
        <v>0.19</v>
      </c>
      <c r="CD10" s="15">
        <f t="shared" si="16"/>
        <v>57659.87</v>
      </c>
      <c r="CE10" s="15">
        <f t="shared" si="17"/>
        <v>361133</v>
      </c>
      <c r="CF10" s="16">
        <f>CE10*F10</f>
        <v>32501970</v>
      </c>
      <c r="CG10" s="26" t="s">
        <v>75</v>
      </c>
      <c r="CH10" s="26" t="s">
        <v>76</v>
      </c>
      <c r="CI10" s="24" t="s">
        <v>23</v>
      </c>
      <c r="CJ10" s="15">
        <v>280821.59090909094</v>
      </c>
      <c r="CK10" s="14">
        <v>0.19</v>
      </c>
      <c r="CL10" s="15">
        <f t="shared" si="18"/>
        <v>53356.102272727279</v>
      </c>
      <c r="CM10" s="15">
        <f t="shared" si="19"/>
        <v>334178</v>
      </c>
      <c r="CN10" s="16">
        <f>CM10*F10</f>
        <v>30076020</v>
      </c>
      <c r="CO10" s="26" t="s">
        <v>80</v>
      </c>
      <c r="CP10" s="26" t="s">
        <v>81</v>
      </c>
      <c r="CQ10" s="11" t="s">
        <v>83</v>
      </c>
      <c r="CR10" s="15">
        <v>270000</v>
      </c>
      <c r="CS10" s="14">
        <v>0.19</v>
      </c>
      <c r="CT10" s="15">
        <f t="shared" si="20"/>
        <v>51300</v>
      </c>
      <c r="CU10" s="15">
        <f t="shared" si="21"/>
        <v>321300</v>
      </c>
      <c r="CV10" s="16">
        <f>CU10*F10</f>
        <v>28917000</v>
      </c>
      <c r="CW10" s="26" t="s">
        <v>84</v>
      </c>
      <c r="CX10" s="26" t="s">
        <v>85</v>
      </c>
      <c r="CY10" s="11" t="s">
        <v>89</v>
      </c>
      <c r="CZ10" s="15">
        <v>346512</v>
      </c>
      <c r="DA10" s="14">
        <v>0.19</v>
      </c>
      <c r="DB10" s="15">
        <f t="shared" si="22"/>
        <v>65837.279999999999</v>
      </c>
      <c r="DC10" s="15">
        <f t="shared" si="23"/>
        <v>412349</v>
      </c>
      <c r="DD10" s="16">
        <f>DC10*F10</f>
        <v>37111410</v>
      </c>
      <c r="DE10" s="25" t="s">
        <v>90</v>
      </c>
      <c r="DF10" s="25" t="s">
        <v>92</v>
      </c>
      <c r="DG10" s="11"/>
      <c r="DH10" s="15"/>
      <c r="DI10" s="14"/>
      <c r="DJ10" s="15"/>
      <c r="DK10" s="15"/>
      <c r="DL10" s="16"/>
      <c r="DM10" s="25"/>
      <c r="DN10" s="25"/>
      <c r="DO10" s="11" t="s">
        <v>98</v>
      </c>
      <c r="DP10" s="15">
        <v>272200</v>
      </c>
      <c r="DQ10" s="14">
        <v>0</v>
      </c>
      <c r="DR10" s="15">
        <f t="shared" si="26"/>
        <v>0</v>
      </c>
      <c r="DS10" s="15">
        <f t="shared" si="27"/>
        <v>272200</v>
      </c>
      <c r="DT10" s="16">
        <f>DS10*F10</f>
        <v>24498000</v>
      </c>
      <c r="DU10" s="25" t="s">
        <v>100</v>
      </c>
      <c r="DV10" s="25" t="s">
        <v>29</v>
      </c>
      <c r="DW10" s="11" t="s">
        <v>23</v>
      </c>
      <c r="DX10" s="15">
        <v>257419</v>
      </c>
      <c r="DY10" s="14"/>
      <c r="DZ10" s="15">
        <f t="shared" si="28"/>
        <v>0</v>
      </c>
      <c r="EA10" s="15">
        <f t="shared" si="29"/>
        <v>257419</v>
      </c>
      <c r="EB10" s="16">
        <f>EA10*F10</f>
        <v>23167710</v>
      </c>
      <c r="EC10" s="25" t="s">
        <v>103</v>
      </c>
      <c r="ED10" s="25" t="s">
        <v>58</v>
      </c>
      <c r="EE10" s="28">
        <f>MIN(K10,S10,AA10,AJ10,AQ10,AY10,BG10,BO10,BW10,CE10,CM10,CU10,DC10,DK10,DS10,EA10)</f>
        <v>247900</v>
      </c>
      <c r="EF10" s="28">
        <f>+EE10*F10</f>
        <v>22311000</v>
      </c>
      <c r="EG10" s="29" t="str">
        <f>IF(EE10=K10,G7,IF(EE10=S10,$O$7,IF(EE10=AA10,$W$7,IF(EE10=AI10,$AE$7,IF(EE10=AQ10,$AM$7,IF(EE10=AY10,AU7,IF(EE10=BG10,$BC$7,IF(EE10=BO10,$BK$7,IF(EE10=BW10,$BS$7,IF(EE10=CE10,$CA$7,IF(EE10=CM10,$CI$7,IF(EE10=CU10,$CQ$7,IF(EE10=DC10,$CY$7,IF(EE10=DK10,$DG$7,IF(EE10=DS10,$DO$7,IF(EE10=EA10,$DW$7,""))))))))))))))))</f>
        <v>MICRONET SAS</v>
      </c>
      <c r="EH10" s="28">
        <v>45808596</v>
      </c>
      <c r="EI10" s="30">
        <f>+EH10-EF10</f>
        <v>23497596</v>
      </c>
    </row>
    <row r="11" spans="1:139" s="3" customFormat="1" ht="21" customHeight="1" x14ac:dyDescent="0.2">
      <c r="A11" s="32" t="s">
        <v>15</v>
      </c>
      <c r="B11" s="32"/>
      <c r="C11" s="32"/>
      <c r="D11" s="32"/>
      <c r="E11" s="32"/>
      <c r="F11" s="32"/>
      <c r="G11" s="20"/>
      <c r="H11" s="20"/>
      <c r="I11" s="20"/>
      <c r="J11" s="20"/>
      <c r="K11" s="20"/>
      <c r="L11" s="23">
        <f>SUM(L9:L10)</f>
        <v>33514380</v>
      </c>
      <c r="O11" s="20"/>
      <c r="P11" s="20"/>
      <c r="Q11" s="20"/>
      <c r="R11" s="20"/>
      <c r="S11" s="20"/>
      <c r="T11" s="23">
        <f t="shared" ref="T11" si="30">SUM(T9:T10)</f>
        <v>1105468470</v>
      </c>
      <c r="W11" s="20"/>
      <c r="X11" s="20"/>
      <c r="Y11" s="20"/>
      <c r="Z11" s="20"/>
      <c r="AA11" s="20"/>
      <c r="AB11" s="23">
        <f>SUM(AB9:AB10)</f>
        <v>974428380</v>
      </c>
      <c r="AE11" s="20"/>
      <c r="AF11" s="20"/>
      <c r="AG11" s="20"/>
      <c r="AH11" s="20"/>
      <c r="AI11" s="20"/>
      <c r="AJ11" s="23">
        <f t="shared" ref="AJ11" si="31">SUM(AJ9:AJ10)</f>
        <v>935464410</v>
      </c>
      <c r="AM11" s="20"/>
      <c r="AN11" s="20"/>
      <c r="AO11" s="20"/>
      <c r="AP11" s="20"/>
      <c r="AQ11" s="20"/>
      <c r="AR11" s="23">
        <f t="shared" ref="AR11" si="32">SUM(AR9:AR10)</f>
        <v>1090733040</v>
      </c>
      <c r="AU11" s="20"/>
      <c r="AV11" s="20"/>
      <c r="AW11" s="20"/>
      <c r="AX11" s="20"/>
      <c r="AY11" s="20"/>
      <c r="AZ11" s="23">
        <f>SUM(AZ9:AZ10)</f>
        <v>962017110</v>
      </c>
      <c r="BC11" s="20"/>
      <c r="BD11" s="20"/>
      <c r="BE11" s="20"/>
      <c r="BF11" s="20"/>
      <c r="BG11" s="20"/>
      <c r="BH11" s="23">
        <f t="shared" ref="BH11" si="33">SUM(BH9:BH10)</f>
        <v>1098315270</v>
      </c>
      <c r="BK11" s="20"/>
      <c r="BL11" s="20"/>
      <c r="BM11" s="20"/>
      <c r="BN11" s="20"/>
      <c r="BO11" s="20"/>
      <c r="BP11" s="23">
        <f>SUM(BP9:BP10)</f>
        <v>979303230</v>
      </c>
      <c r="BS11" s="20"/>
      <c r="BT11" s="20"/>
      <c r="BU11" s="20"/>
      <c r="BV11" s="20"/>
      <c r="BW11" s="20"/>
      <c r="BX11" s="23">
        <f>SUM(BX9:BX10)</f>
        <v>935518500</v>
      </c>
      <c r="CA11" s="20"/>
      <c r="CB11" s="20"/>
      <c r="CC11" s="20"/>
      <c r="CD11" s="20"/>
      <c r="CE11" s="20"/>
      <c r="CF11" s="23">
        <f>SUM(CF9:CF10)</f>
        <v>1116157680</v>
      </c>
      <c r="CI11" s="20"/>
      <c r="CJ11" s="20"/>
      <c r="CK11" s="20"/>
      <c r="CL11" s="20"/>
      <c r="CM11" s="20"/>
      <c r="CN11" s="23">
        <f>SUM(CN9:CN10)</f>
        <v>960055290</v>
      </c>
      <c r="CQ11" s="20"/>
      <c r="CR11" s="20"/>
      <c r="CS11" s="20"/>
      <c r="CT11" s="20"/>
      <c r="CU11" s="20"/>
      <c r="CV11" s="23">
        <f t="shared" ref="CV11" si="34">SUM(CV9:CV10)</f>
        <v>1035657000</v>
      </c>
      <c r="CY11" s="20"/>
      <c r="CZ11" s="20"/>
      <c r="DA11" s="20"/>
      <c r="DB11" s="20"/>
      <c r="DC11" s="20"/>
      <c r="DD11" s="23">
        <f>SUM(DD9:DD10)</f>
        <v>998899920</v>
      </c>
      <c r="DG11" s="20"/>
      <c r="DH11" s="20"/>
      <c r="DI11" s="20"/>
      <c r="DJ11" s="20"/>
      <c r="DK11" s="20"/>
      <c r="DL11" s="23">
        <f>SUM(DL9:DL10)</f>
        <v>1025725050</v>
      </c>
      <c r="DO11" s="20"/>
      <c r="DP11" s="20"/>
      <c r="DQ11" s="20"/>
      <c r="DR11" s="20"/>
      <c r="DS11" s="20"/>
      <c r="DT11" s="23">
        <f t="shared" ref="DT11" si="35">SUM(DT9:DT10)</f>
        <v>1035093600</v>
      </c>
      <c r="DW11" s="20"/>
      <c r="DX11" s="20"/>
      <c r="DY11" s="20"/>
      <c r="DZ11" s="20"/>
      <c r="EA11" s="20"/>
      <c r="EB11" s="23">
        <f t="shared" ref="EB11" si="36">SUM(EB9:EB10)</f>
        <v>969050250</v>
      </c>
    </row>
    <row r="12" spans="1:139" s="3" customFormat="1" ht="12.75" x14ac:dyDescent="0.2">
      <c r="B12" s="8"/>
      <c r="C12" s="9"/>
      <c r="F12" s="10"/>
      <c r="G12" s="21"/>
      <c r="H12" s="21"/>
      <c r="I12" s="21"/>
      <c r="J12" s="21"/>
      <c r="K12" s="21"/>
    </row>
    <row r="13" spans="1:139" s="3" customFormat="1" ht="12.75" x14ac:dyDescent="0.2">
      <c r="B13" s="8"/>
      <c r="C13" s="9"/>
      <c r="F13" s="10"/>
      <c r="G13" s="21"/>
      <c r="H13" s="21"/>
      <c r="I13" s="21"/>
      <c r="J13" s="21"/>
      <c r="K13" s="21"/>
    </row>
    <row r="14" spans="1:139" x14ac:dyDescent="0.25">
      <c r="A14" s="13"/>
      <c r="B14" s="13"/>
      <c r="C14" s="13"/>
      <c r="D14" s="13"/>
      <c r="E14" s="13"/>
      <c r="F14" s="13"/>
      <c r="G14" s="22"/>
      <c r="H14" s="22"/>
      <c r="I14" s="22"/>
      <c r="J14" s="22"/>
      <c r="K14" s="22"/>
      <c r="L14" s="13"/>
      <c r="M14" s="13"/>
      <c r="N14" s="13"/>
    </row>
    <row r="15" spans="1:139" x14ac:dyDescent="0.25">
      <c r="A15" s="13"/>
      <c r="B15" s="13"/>
      <c r="C15" s="13"/>
      <c r="D15" s="13"/>
      <c r="E15" s="13"/>
      <c r="F15" s="13"/>
      <c r="G15" s="22"/>
      <c r="H15" s="22"/>
      <c r="I15" s="22"/>
      <c r="J15" s="22"/>
      <c r="K15" s="22"/>
      <c r="L15" s="13"/>
      <c r="M15" s="13"/>
      <c r="N15" s="13"/>
    </row>
    <row r="16" spans="1:139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</sheetData>
  <sheetProtection formatColumns="0" formatRows="0"/>
  <mergeCells count="23">
    <mergeCell ref="CQ7:CX7"/>
    <mergeCell ref="CY7:DF7"/>
    <mergeCell ref="DG7:DN7"/>
    <mergeCell ref="DO7:DV7"/>
    <mergeCell ref="DW7:ED7"/>
    <mergeCell ref="BC7:BJ7"/>
    <mergeCell ref="BK7:BR7"/>
    <mergeCell ref="BS7:BZ7"/>
    <mergeCell ref="CA7:CH7"/>
    <mergeCell ref="CI7:CP7"/>
    <mergeCell ref="O7:V7"/>
    <mergeCell ref="W7:AD7"/>
    <mergeCell ref="AE7:AL7"/>
    <mergeCell ref="AM7:AT7"/>
    <mergeCell ref="AU7:BB7"/>
    <mergeCell ref="A7:F7"/>
    <mergeCell ref="G7:N7"/>
    <mergeCell ref="A11:F11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  <ignoredErrors>
    <ignoredError sqref="J10:K10 R9:S9 R10:S10 Z9:AA10 AH9:AI10 AP9:AQ10 BV9:BW10 CD9:CE10 CL9:CM10 DB9:DC10 DJ9:DK9 DZ10:EA10 DZ9:EA9 AX9:AY10 BF9:BG10 BN10:BO10 BN9:BO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COMPARATIVO OFERTAS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Yined Marcela García Parrado</cp:lastModifiedBy>
  <cp:lastPrinted>2025-11-24T17:57:41Z</cp:lastPrinted>
  <dcterms:created xsi:type="dcterms:W3CDTF">2025-11-20T15:18:08Z</dcterms:created>
  <dcterms:modified xsi:type="dcterms:W3CDTF">2026-04-27T20:31:27Z</dcterms:modified>
</cp:coreProperties>
</file>