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BS 46 DE 2022- MAT. LAB\CUADRO COMPARATIVO OFERTAS\"/>
    </mc:Choice>
  </mc:AlternateContent>
  <bookViews>
    <workbookView xWindow="0" yWindow="0" windowWidth="28395" windowHeight="12180"/>
  </bookViews>
  <sheets>
    <sheet name="Anexo 4 - Laboratorio de Aguas" sheetId="1" r:id="rId1"/>
  </sheets>
  <definedNames>
    <definedName name="_xlnm._FilterDatabase" localSheetId="0" hidden="1">'Anexo 4 - Laboratorio de Aguas'!$A$10:$CY$53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Q11" i="1" s="1"/>
  <c r="R11" i="1" s="1"/>
  <c r="W11" i="1"/>
  <c r="X11" i="1" s="1"/>
  <c r="Y11" i="1" s="1"/>
  <c r="AR11" i="1"/>
  <c r="AS11" i="1" s="1"/>
  <c r="AT11" i="1" s="1"/>
  <c r="BF11" i="1"/>
  <c r="BG11" i="1" s="1"/>
  <c r="BH11" i="1" s="1"/>
  <c r="BM11" i="1"/>
  <c r="BN11" i="1" s="1"/>
  <c r="BO11" i="1" s="1"/>
  <c r="CA11" i="1"/>
  <c r="CB11" i="1" s="1"/>
  <c r="CC11" i="1" s="1"/>
  <c r="CH11" i="1"/>
  <c r="CI11" i="1" s="1"/>
  <c r="CJ11" i="1" s="1"/>
  <c r="P12" i="1"/>
  <c r="Q12" i="1" s="1"/>
  <c r="R12" i="1" s="1"/>
  <c r="AR12" i="1"/>
  <c r="AS12" i="1" s="1"/>
  <c r="AT12" i="1" s="1"/>
  <c r="AY12" i="1"/>
  <c r="AZ12" i="1" s="1"/>
  <c r="BA12" i="1" s="1"/>
  <c r="BM12" i="1"/>
  <c r="BN12" i="1" s="1"/>
  <c r="BO12" i="1" s="1"/>
  <c r="CA12" i="1"/>
  <c r="CB12" i="1" s="1"/>
  <c r="CC12" i="1" s="1"/>
  <c r="CH12" i="1"/>
  <c r="CI12" i="1" s="1"/>
  <c r="CJ12" i="1" s="1"/>
  <c r="P13" i="1"/>
  <c r="Q13" i="1" s="1"/>
  <c r="R13" i="1" s="1"/>
  <c r="W13" i="1"/>
  <c r="X13" i="1" s="1"/>
  <c r="Y13" i="1" s="1"/>
  <c r="AR13" i="1"/>
  <c r="AS13" i="1" s="1"/>
  <c r="AT13" i="1" s="1"/>
  <c r="AY13" i="1"/>
  <c r="AZ13" i="1" s="1"/>
  <c r="BA13" i="1" s="1"/>
  <c r="BF13" i="1"/>
  <c r="BG13" i="1" s="1"/>
  <c r="BH13" i="1" s="1"/>
  <c r="BM13" i="1"/>
  <c r="BN13" i="1" s="1"/>
  <c r="BO13" i="1" s="1"/>
  <c r="CA13" i="1"/>
  <c r="CB13" i="1" s="1"/>
  <c r="CC13" i="1" s="1"/>
  <c r="CH13" i="1"/>
  <c r="CI13" i="1" s="1"/>
  <c r="CJ13" i="1" s="1"/>
  <c r="CO13" i="1"/>
  <c r="CP13" i="1" s="1"/>
  <c r="CQ13" i="1" s="1"/>
  <c r="P14" i="1"/>
  <c r="Q14" i="1" s="1"/>
  <c r="R14" i="1" s="1"/>
  <c r="W14" i="1"/>
  <c r="X14" i="1" s="1"/>
  <c r="Y14" i="1" s="1"/>
  <c r="AK14" i="1"/>
  <c r="AL14" i="1" s="1"/>
  <c r="AM14" i="1" s="1"/>
  <c r="AR14" i="1"/>
  <c r="AS14" i="1" s="1"/>
  <c r="AT14" i="1" s="1"/>
  <c r="BF14" i="1"/>
  <c r="BG14" i="1" s="1"/>
  <c r="BH14" i="1" s="1"/>
  <c r="BM14" i="1"/>
  <c r="BN14" i="1" s="1"/>
  <c r="BO14" i="1" s="1"/>
  <c r="BT14" i="1"/>
  <c r="BU14" i="1" s="1"/>
  <c r="BV14" i="1" s="1"/>
  <c r="CA14" i="1"/>
  <c r="CB14" i="1" s="1"/>
  <c r="CC14" i="1" s="1"/>
  <c r="CH14" i="1"/>
  <c r="CI14" i="1" s="1"/>
  <c r="CJ14" i="1" s="1"/>
  <c r="P15" i="1"/>
  <c r="Q15" i="1" s="1"/>
  <c r="R15" i="1" s="1"/>
  <c r="W15" i="1"/>
  <c r="X15" i="1" s="1"/>
  <c r="Y15" i="1" s="1"/>
  <c r="AR15" i="1"/>
  <c r="AS15" i="1" s="1"/>
  <c r="AT15" i="1" s="1"/>
  <c r="AY15" i="1"/>
  <c r="AZ15" i="1" s="1"/>
  <c r="BA15" i="1" s="1"/>
  <c r="CH15" i="1"/>
  <c r="CI15" i="1" s="1"/>
  <c r="CJ15" i="1" s="1"/>
  <c r="CO15" i="1"/>
  <c r="CP15" i="1" s="1"/>
  <c r="CQ15" i="1" s="1"/>
  <c r="W16" i="1"/>
  <c r="X16" i="1" s="1"/>
  <c r="Y16" i="1" s="1"/>
  <c r="AR16" i="1"/>
  <c r="AS16" i="1" s="1"/>
  <c r="AT16" i="1" s="1"/>
  <c r="BF16" i="1"/>
  <c r="BG16" i="1" s="1"/>
  <c r="BH16" i="1" s="1"/>
  <c r="BM16" i="1"/>
  <c r="BN16" i="1" s="1"/>
  <c r="BO16" i="1" s="1"/>
  <c r="CA16" i="1"/>
  <c r="CB16" i="1" s="1"/>
  <c r="CC16" i="1" s="1"/>
  <c r="CH16" i="1"/>
  <c r="CI16" i="1" s="1"/>
  <c r="CJ16" i="1" s="1"/>
  <c r="W17" i="1"/>
  <c r="X17" i="1" s="1"/>
  <c r="Y17" i="1" s="1"/>
  <c r="AR17" i="1"/>
  <c r="AS17" i="1" s="1"/>
  <c r="AT17" i="1" s="1"/>
  <c r="AY17" i="1"/>
  <c r="AZ17" i="1" s="1"/>
  <c r="BA17" i="1" s="1"/>
  <c r="BM17" i="1"/>
  <c r="BN17" i="1" s="1"/>
  <c r="BO17" i="1" s="1"/>
  <c r="CA17" i="1"/>
  <c r="CB17" i="1" s="1"/>
  <c r="CC17" i="1" s="1"/>
  <c r="CH17" i="1"/>
  <c r="CI17" i="1" s="1"/>
  <c r="CJ17" i="1" s="1"/>
  <c r="P18" i="1"/>
  <c r="Q18" i="1" s="1"/>
  <c r="R18" i="1" s="1"/>
  <c r="W18" i="1"/>
  <c r="X18" i="1" s="1"/>
  <c r="Y18" i="1" s="1"/>
  <c r="AR18" i="1"/>
  <c r="AS18" i="1" s="1"/>
  <c r="AT18" i="1" s="1"/>
  <c r="AY18" i="1"/>
  <c r="AZ18" i="1" s="1"/>
  <c r="BA18" i="1" s="1"/>
  <c r="BF18" i="1"/>
  <c r="BG18" i="1" s="1"/>
  <c r="BH18" i="1" s="1"/>
  <c r="BM18" i="1"/>
  <c r="BN18" i="1" s="1"/>
  <c r="BO18" i="1" s="1"/>
  <c r="CA18" i="1"/>
  <c r="CB18" i="1" s="1"/>
  <c r="CC18" i="1" s="1"/>
  <c r="CH18" i="1"/>
  <c r="CI18" i="1" s="1"/>
  <c r="CJ18" i="1" s="1"/>
  <c r="P19" i="1"/>
  <c r="Q19" i="1" s="1"/>
  <c r="R19" i="1" s="1"/>
  <c r="W19" i="1"/>
  <c r="X19" i="1" s="1"/>
  <c r="Y19" i="1" s="1"/>
  <c r="AR19" i="1"/>
  <c r="AS19" i="1" s="1"/>
  <c r="AT19" i="1" s="1"/>
  <c r="AY19" i="1"/>
  <c r="AZ19" i="1" s="1"/>
  <c r="BA19" i="1" s="1"/>
  <c r="BM19" i="1"/>
  <c r="BN19" i="1" s="1"/>
  <c r="BO19" i="1" s="1"/>
  <c r="CA19" i="1"/>
  <c r="CB19" i="1" s="1"/>
  <c r="CC19" i="1" s="1"/>
  <c r="CH19" i="1"/>
  <c r="CI19" i="1" s="1"/>
  <c r="CJ19" i="1" s="1"/>
  <c r="P20" i="1"/>
  <c r="Q20" i="1" s="1"/>
  <c r="R20" i="1" s="1"/>
  <c r="W20" i="1"/>
  <c r="X20" i="1" s="1"/>
  <c r="Y20" i="1" s="1"/>
  <c r="AR20" i="1"/>
  <c r="AS20" i="1" s="1"/>
  <c r="AT20" i="1" s="1"/>
  <c r="BF20" i="1"/>
  <c r="BG20" i="1" s="1"/>
  <c r="BH20" i="1" s="1"/>
  <c r="BM20" i="1"/>
  <c r="BN20" i="1" s="1"/>
  <c r="BO20" i="1" s="1"/>
  <c r="CA20" i="1"/>
  <c r="CB20" i="1" s="1"/>
  <c r="CC20" i="1" s="1"/>
  <c r="CH20" i="1"/>
  <c r="CI20" i="1" s="1"/>
  <c r="CJ20" i="1" s="1"/>
  <c r="P21" i="1"/>
  <c r="Q21" i="1" s="1"/>
  <c r="R21" i="1" s="1"/>
  <c r="W21" i="1"/>
  <c r="X21" i="1" s="1"/>
  <c r="Y21" i="1" s="1"/>
  <c r="AR21" i="1"/>
  <c r="AS21" i="1" s="1"/>
  <c r="AT21" i="1" s="1"/>
  <c r="BF21" i="1"/>
  <c r="BG21" i="1" s="1"/>
  <c r="BH21" i="1" s="1"/>
  <c r="BM21" i="1"/>
  <c r="BN21" i="1" s="1"/>
  <c r="BO21" i="1" s="1"/>
  <c r="CA21" i="1"/>
  <c r="CB21" i="1" s="1"/>
  <c r="CC21" i="1" s="1"/>
  <c r="CH21" i="1"/>
  <c r="CI21" i="1" s="1"/>
  <c r="CJ21" i="1" s="1"/>
  <c r="W22" i="1"/>
  <c r="X22" i="1" s="1"/>
  <c r="Y22" i="1" s="1"/>
  <c r="AR22" i="1"/>
  <c r="AS22" i="1" s="1"/>
  <c r="AT22" i="1" s="1"/>
  <c r="BM22" i="1"/>
  <c r="BN22" i="1" s="1"/>
  <c r="BO22" i="1" s="1"/>
  <c r="CA22" i="1"/>
  <c r="CB22" i="1" s="1"/>
  <c r="CC22" i="1" s="1"/>
  <c r="CH22" i="1"/>
  <c r="CI22" i="1" s="1"/>
  <c r="CJ22" i="1" s="1"/>
  <c r="W23" i="1"/>
  <c r="X23" i="1" s="1"/>
  <c r="Y23" i="1" s="1"/>
  <c r="AR23" i="1"/>
  <c r="AS23" i="1" s="1"/>
  <c r="AT23" i="1" s="1"/>
  <c r="BM23" i="1"/>
  <c r="BN23" i="1" s="1"/>
  <c r="BO23" i="1" s="1"/>
  <c r="CA23" i="1"/>
  <c r="CB23" i="1" s="1"/>
  <c r="CC23" i="1" s="1"/>
  <c r="CH23" i="1"/>
  <c r="CI23" i="1" s="1"/>
  <c r="CJ23" i="1" s="1"/>
  <c r="P24" i="1"/>
  <c r="Q24" i="1" s="1"/>
  <c r="R24" i="1" s="1"/>
  <c r="W24" i="1"/>
  <c r="X24" i="1" s="1"/>
  <c r="Y24" i="1" s="1"/>
  <c r="BM24" i="1"/>
  <c r="BN24" i="1" s="1"/>
  <c r="BO24" i="1" s="1"/>
  <c r="CA24" i="1"/>
  <c r="CB24" i="1" s="1"/>
  <c r="CC24" i="1" s="1"/>
  <c r="W25" i="1"/>
  <c r="X25" i="1" s="1"/>
  <c r="Y25" i="1" s="1"/>
  <c r="AR25" i="1"/>
  <c r="AS25" i="1" s="1"/>
  <c r="AT25" i="1" s="1"/>
  <c r="BM25" i="1"/>
  <c r="BN25" i="1" s="1"/>
  <c r="BO25" i="1" s="1"/>
  <c r="CA25" i="1"/>
  <c r="CB25" i="1" s="1"/>
  <c r="CC25" i="1" s="1"/>
  <c r="CH25" i="1"/>
  <c r="CI25" i="1" s="1"/>
  <c r="CJ25" i="1" s="1"/>
  <c r="W26" i="1"/>
  <c r="X26" i="1" s="1"/>
  <c r="Y26" i="1" s="1"/>
  <c r="AR26" i="1"/>
  <c r="AS26" i="1" s="1"/>
  <c r="AT26" i="1" s="1"/>
  <c r="CA26" i="1"/>
  <c r="CB26" i="1" s="1"/>
  <c r="CC26" i="1" s="1"/>
  <c r="CH26" i="1"/>
  <c r="CI26" i="1" s="1"/>
  <c r="CJ26" i="1" s="1"/>
  <c r="P27" i="1"/>
  <c r="Q27" i="1" s="1"/>
  <c r="R27" i="1" s="1"/>
  <c r="W27" i="1"/>
  <c r="X27" i="1" s="1"/>
  <c r="Y27" i="1" s="1"/>
  <c r="AR27" i="1"/>
  <c r="AS27" i="1" s="1"/>
  <c r="AT27" i="1" s="1"/>
  <c r="BM27" i="1"/>
  <c r="BN27" i="1" s="1"/>
  <c r="BO27" i="1" s="1"/>
  <c r="CA27" i="1"/>
  <c r="CB27" i="1" s="1"/>
  <c r="CC27" i="1" s="1"/>
  <c r="CH27" i="1"/>
  <c r="CI27" i="1" s="1"/>
  <c r="CJ27" i="1" s="1"/>
  <c r="P28" i="1"/>
  <c r="Q28" i="1" s="1"/>
  <c r="R28" i="1" s="1"/>
  <c r="W28" i="1"/>
  <c r="X28" i="1" s="1"/>
  <c r="Y28" i="1" s="1"/>
  <c r="AY28" i="1"/>
  <c r="AZ28" i="1" s="1"/>
  <c r="BA28" i="1" s="1"/>
  <c r="BM28" i="1"/>
  <c r="BN28" i="1" s="1"/>
  <c r="BO28" i="1" s="1"/>
  <c r="CA28" i="1"/>
  <c r="CB28" i="1" s="1"/>
  <c r="CC28" i="1" s="1"/>
  <c r="CH28" i="1"/>
  <c r="CI28" i="1" s="1"/>
  <c r="CJ28" i="1" s="1"/>
  <c r="CO28" i="1"/>
  <c r="CP28" i="1" s="1"/>
  <c r="CQ28" i="1" s="1"/>
  <c r="P29" i="1"/>
  <c r="Q29" i="1" s="1"/>
  <c r="R29" i="1" s="1"/>
  <c r="W29" i="1"/>
  <c r="X29" i="1" s="1"/>
  <c r="Y29" i="1" s="1"/>
  <c r="AY29" i="1"/>
  <c r="AZ29" i="1" s="1"/>
  <c r="BA29" i="1" s="1"/>
  <c r="BM29" i="1"/>
  <c r="BN29" i="1" s="1"/>
  <c r="BO29" i="1" s="1"/>
  <c r="CA29" i="1"/>
  <c r="CB29" i="1" s="1"/>
  <c r="CC29" i="1" s="1"/>
  <c r="CH29" i="1"/>
  <c r="CI29" i="1" s="1"/>
  <c r="CJ29" i="1" s="1"/>
  <c r="CO29" i="1"/>
  <c r="CP29" i="1" s="1"/>
  <c r="CQ29" i="1" s="1"/>
  <c r="P30" i="1"/>
  <c r="Q30" i="1" s="1"/>
  <c r="R30" i="1" s="1"/>
  <c r="W30" i="1"/>
  <c r="X30" i="1" s="1"/>
  <c r="Y30" i="1" s="1"/>
  <c r="AY30" i="1"/>
  <c r="AZ30" i="1" s="1"/>
  <c r="BA30" i="1" s="1"/>
  <c r="BM30" i="1"/>
  <c r="BN30" i="1" s="1"/>
  <c r="BO30" i="1" s="1"/>
  <c r="CA30" i="1"/>
  <c r="CB30" i="1" s="1"/>
  <c r="CC30" i="1" s="1"/>
  <c r="CH30" i="1"/>
  <c r="CI30" i="1" s="1"/>
  <c r="CJ30" i="1" s="1"/>
  <c r="CO30" i="1"/>
  <c r="CP30" i="1" s="1"/>
  <c r="CQ30" i="1" s="1"/>
  <c r="W31" i="1"/>
  <c r="X31" i="1" s="1"/>
  <c r="Y31" i="1" s="1"/>
  <c r="AR31" i="1"/>
  <c r="AS31" i="1" s="1"/>
  <c r="AT31" i="1" s="1"/>
  <c r="BM31" i="1"/>
  <c r="BN31" i="1" s="1"/>
  <c r="BO31" i="1" s="1"/>
  <c r="CA31" i="1"/>
  <c r="CB31" i="1" s="1"/>
  <c r="CC31" i="1" s="1"/>
  <c r="CH31" i="1"/>
  <c r="CI31" i="1" s="1"/>
  <c r="CJ31" i="1" s="1"/>
  <c r="AR32" i="1"/>
  <c r="AS32" i="1" s="1"/>
  <c r="AT32" i="1" s="1"/>
  <c r="BM32" i="1"/>
  <c r="BN32" i="1" s="1"/>
  <c r="BO32" i="1" s="1"/>
  <c r="CA32" i="1"/>
  <c r="CB32" i="1" s="1"/>
  <c r="CC32" i="1" s="1"/>
  <c r="CH32" i="1"/>
  <c r="CI32" i="1" s="1"/>
  <c r="CJ32" i="1" s="1"/>
  <c r="P33" i="1"/>
  <c r="Q33" i="1" s="1"/>
  <c r="R33" i="1" s="1"/>
  <c r="W33" i="1"/>
  <c r="X33" i="1" s="1"/>
  <c r="Y33" i="1" s="1"/>
  <c r="AK33" i="1"/>
  <c r="AL33" i="1" s="1"/>
  <c r="AM33" i="1" s="1"/>
  <c r="AY33" i="1"/>
  <c r="AZ33" i="1" s="1"/>
  <c r="BA33" i="1" s="1"/>
  <c r="BF33" i="1"/>
  <c r="BG33" i="1" s="1"/>
  <c r="BH33" i="1" s="1"/>
  <c r="BM33" i="1"/>
  <c r="BN33" i="1" s="1"/>
  <c r="BO33" i="1" s="1"/>
  <c r="CA33" i="1"/>
  <c r="CB33" i="1" s="1"/>
  <c r="CC33" i="1" s="1"/>
  <c r="CH33" i="1"/>
  <c r="CI33" i="1" s="1"/>
  <c r="CJ33" i="1" s="1"/>
  <c r="P34" i="1"/>
  <c r="Q34" i="1" s="1"/>
  <c r="R34" i="1" s="1"/>
  <c r="W34" i="1"/>
  <c r="X34" i="1" s="1"/>
  <c r="Y34" i="1" s="1"/>
  <c r="AK34" i="1"/>
  <c r="AL34" i="1" s="1"/>
  <c r="AM34" i="1" s="1"/>
  <c r="AY34" i="1"/>
  <c r="AZ34" i="1" s="1"/>
  <c r="BA34" i="1" s="1"/>
  <c r="BF34" i="1"/>
  <c r="BG34" i="1" s="1"/>
  <c r="BH34" i="1" s="1"/>
  <c r="BM34" i="1"/>
  <c r="BN34" i="1" s="1"/>
  <c r="BO34" i="1" s="1"/>
  <c r="CA34" i="1"/>
  <c r="CB34" i="1" s="1"/>
  <c r="CC34" i="1" s="1"/>
  <c r="CH34" i="1"/>
  <c r="CI34" i="1" s="1"/>
  <c r="CJ34" i="1" s="1"/>
  <c r="P35" i="1"/>
  <c r="Q35" i="1" s="1"/>
  <c r="R35" i="1" s="1"/>
  <c r="W35" i="1"/>
  <c r="X35" i="1" s="1"/>
  <c r="Y35" i="1" s="1"/>
  <c r="AY35" i="1"/>
  <c r="AZ35" i="1" s="1"/>
  <c r="BA35" i="1" s="1"/>
  <c r="BM35" i="1"/>
  <c r="BN35" i="1" s="1"/>
  <c r="BO35" i="1" s="1"/>
  <c r="CA35" i="1"/>
  <c r="CB35" i="1" s="1"/>
  <c r="CC35" i="1" s="1"/>
  <c r="CH35" i="1"/>
  <c r="CI35" i="1" s="1"/>
  <c r="CJ35" i="1" s="1"/>
  <c r="P36" i="1"/>
  <c r="Q36" i="1" s="1"/>
  <c r="R36" i="1" s="1"/>
  <c r="W36" i="1"/>
  <c r="X36" i="1" s="1"/>
  <c r="Y36" i="1" s="1"/>
  <c r="AD36" i="1"/>
  <c r="AE36" i="1" s="1"/>
  <c r="AF36" i="1" s="1"/>
  <c r="AR36" i="1"/>
  <c r="AS36" i="1" s="1"/>
  <c r="AT36" i="1" s="1"/>
  <c r="AY36" i="1"/>
  <c r="AZ36" i="1" s="1"/>
  <c r="BA36" i="1" s="1"/>
  <c r="BM36" i="1"/>
  <c r="BN36" i="1" s="1"/>
  <c r="BO36" i="1" s="1"/>
  <c r="CA36" i="1"/>
  <c r="CB36" i="1" s="1"/>
  <c r="CC36" i="1" s="1"/>
  <c r="CH36" i="1"/>
  <c r="CI36" i="1" s="1"/>
  <c r="CJ36" i="1" s="1"/>
  <c r="W37" i="1"/>
  <c r="X37" i="1" s="1"/>
  <c r="Y37" i="1" s="1"/>
  <c r="BM37" i="1"/>
  <c r="BN37" i="1" s="1"/>
  <c r="BO37" i="1" s="1"/>
  <c r="CA37" i="1"/>
  <c r="CB37" i="1" s="1"/>
  <c r="CC37" i="1" s="1"/>
  <c r="CH37" i="1"/>
  <c r="CI37" i="1" s="1"/>
  <c r="CJ37" i="1" s="1"/>
  <c r="CO37" i="1"/>
  <c r="CP37" i="1" s="1"/>
  <c r="CQ37" i="1" s="1"/>
  <c r="P38" i="1"/>
  <c r="Q38" i="1" s="1"/>
  <c r="R38" i="1" s="1"/>
  <c r="W38" i="1"/>
  <c r="X38" i="1" s="1"/>
  <c r="Y38" i="1" s="1"/>
  <c r="AK38" i="1"/>
  <c r="AL38" i="1" s="1"/>
  <c r="AM38" i="1" s="1"/>
  <c r="AY38" i="1"/>
  <c r="AZ38" i="1" s="1"/>
  <c r="BA38" i="1" s="1"/>
  <c r="BF38" i="1"/>
  <c r="BG38" i="1" s="1"/>
  <c r="BH38" i="1" s="1"/>
  <c r="BM38" i="1"/>
  <c r="BN38" i="1" s="1"/>
  <c r="BO38" i="1" s="1"/>
  <c r="CA38" i="1"/>
  <c r="CB38" i="1" s="1"/>
  <c r="CC38" i="1" s="1"/>
  <c r="CH38" i="1"/>
  <c r="CI38" i="1" s="1"/>
  <c r="CJ38" i="1" s="1"/>
  <c r="W39" i="1"/>
  <c r="X39" i="1" s="1"/>
  <c r="Y39" i="1" s="1"/>
  <c r="AR39" i="1"/>
  <c r="AS39" i="1" s="1"/>
  <c r="AT39" i="1" s="1"/>
  <c r="BM39" i="1"/>
  <c r="BN39" i="1" s="1"/>
  <c r="BO39" i="1" s="1"/>
  <c r="CA39" i="1"/>
  <c r="CB39" i="1" s="1"/>
  <c r="CC39" i="1" s="1"/>
  <c r="CH39" i="1"/>
  <c r="CI39" i="1" s="1"/>
  <c r="CJ39" i="1" s="1"/>
  <c r="W40" i="1"/>
  <c r="X40" i="1" s="1"/>
  <c r="Y40" i="1" s="1"/>
  <c r="AR40" i="1"/>
  <c r="AS40" i="1" s="1"/>
  <c r="AT40" i="1" s="1"/>
  <c r="BM40" i="1"/>
  <c r="BN40" i="1" s="1"/>
  <c r="BO40" i="1" s="1"/>
  <c r="CA40" i="1"/>
  <c r="CB40" i="1" s="1"/>
  <c r="CC40" i="1" s="1"/>
  <c r="CH40" i="1"/>
  <c r="CI40" i="1" s="1"/>
  <c r="CJ40" i="1" s="1"/>
  <c r="W41" i="1"/>
  <c r="X41" i="1" s="1"/>
  <c r="Y41" i="1" s="1"/>
  <c r="AR41" i="1"/>
  <c r="AS41" i="1" s="1"/>
  <c r="AT41" i="1" s="1"/>
  <c r="BM41" i="1"/>
  <c r="BN41" i="1" s="1"/>
  <c r="BO41" i="1" s="1"/>
  <c r="CA41" i="1"/>
  <c r="CB41" i="1" s="1"/>
  <c r="CC41" i="1" s="1"/>
  <c r="CH41" i="1"/>
  <c r="CI41" i="1" s="1"/>
  <c r="CJ41" i="1" s="1"/>
  <c r="P42" i="1"/>
  <c r="Q42" i="1" s="1"/>
  <c r="R42" i="1" s="1"/>
  <c r="W42" i="1"/>
  <c r="X42" i="1" s="1"/>
  <c r="Y42" i="1" s="1"/>
  <c r="AR42" i="1"/>
  <c r="AS42" i="1" s="1"/>
  <c r="AT42" i="1" s="1"/>
  <c r="BM42" i="1"/>
  <c r="BN42" i="1" s="1"/>
  <c r="BO42" i="1" s="1"/>
  <c r="CA42" i="1"/>
  <c r="CB42" i="1" s="1"/>
  <c r="CC42" i="1" s="1"/>
  <c r="W43" i="1"/>
  <c r="X43" i="1" s="1"/>
  <c r="Y43" i="1" s="1"/>
  <c r="AK43" i="1"/>
  <c r="AL43" i="1" s="1"/>
  <c r="AM43" i="1" s="1"/>
  <c r="AR43" i="1"/>
  <c r="AS43" i="1" s="1"/>
  <c r="AT43" i="1" s="1"/>
  <c r="BF43" i="1"/>
  <c r="BG43" i="1" s="1"/>
  <c r="BH43" i="1" s="1"/>
  <c r="BM43" i="1"/>
  <c r="BN43" i="1" s="1"/>
  <c r="BO43" i="1" s="1"/>
  <c r="CA43" i="1"/>
  <c r="CB43" i="1" s="1"/>
  <c r="CC43" i="1" s="1"/>
  <c r="CH43" i="1"/>
  <c r="CI43" i="1" s="1"/>
  <c r="CJ43" i="1" s="1"/>
  <c r="W44" i="1"/>
  <c r="X44" i="1" s="1"/>
  <c r="Y44" i="1" s="1"/>
  <c r="AR44" i="1"/>
  <c r="AS44" i="1" s="1"/>
  <c r="AT44" i="1" s="1"/>
  <c r="BM44" i="1"/>
  <c r="BN44" i="1" s="1"/>
  <c r="BO44" i="1" s="1"/>
  <c r="CA44" i="1"/>
  <c r="CB44" i="1" s="1"/>
  <c r="CC44" i="1" s="1"/>
  <c r="W45" i="1"/>
  <c r="X45" i="1" s="1"/>
  <c r="Y45" i="1" s="1"/>
  <c r="AR45" i="1"/>
  <c r="AS45" i="1" s="1"/>
  <c r="AT45" i="1" s="1"/>
  <c r="BM45" i="1"/>
  <c r="BN45" i="1" s="1"/>
  <c r="BO45" i="1" s="1"/>
  <c r="CA45" i="1"/>
  <c r="CB45" i="1" s="1"/>
  <c r="CC45" i="1" s="1"/>
  <c r="AR46" i="1"/>
  <c r="AS46" i="1" s="1"/>
  <c r="AT46" i="1" s="1"/>
  <c r="CS46" i="1" s="1"/>
  <c r="W47" i="1"/>
  <c r="X47" i="1" s="1"/>
  <c r="Y47" i="1" s="1"/>
  <c r="AR47" i="1"/>
  <c r="AS47" i="1" s="1"/>
  <c r="AT47" i="1" s="1"/>
  <c r="BM47" i="1"/>
  <c r="BN47" i="1" s="1"/>
  <c r="BO47" i="1" s="1"/>
  <c r="CA47" i="1"/>
  <c r="CB47" i="1" s="1"/>
  <c r="CC47" i="1" s="1"/>
  <c r="CH47" i="1"/>
  <c r="CI47" i="1" s="1"/>
  <c r="CJ47" i="1" s="1"/>
  <c r="W48" i="1"/>
  <c r="X48" i="1" s="1"/>
  <c r="Y48" i="1" s="1"/>
  <c r="BM48" i="1"/>
  <c r="BN48" i="1" s="1"/>
  <c r="BO48" i="1" s="1"/>
  <c r="CA48" i="1"/>
  <c r="CB48" i="1" s="1"/>
  <c r="CC48" i="1" s="1"/>
  <c r="W49" i="1"/>
  <c r="X49" i="1" s="1"/>
  <c r="Y49" i="1" s="1"/>
  <c r="AR49" i="1"/>
  <c r="AS49" i="1" s="1"/>
  <c r="AT49" i="1" s="1"/>
  <c r="BM49" i="1"/>
  <c r="BN49" i="1" s="1"/>
  <c r="BO49" i="1" s="1"/>
  <c r="CH49" i="1"/>
  <c r="CI49" i="1" s="1"/>
  <c r="CJ49" i="1" s="1"/>
  <c r="P50" i="1"/>
  <c r="Q50" i="1" s="1"/>
  <c r="R50" i="1" s="1"/>
  <c r="W50" i="1"/>
  <c r="X50" i="1" s="1"/>
  <c r="Y50" i="1" s="1"/>
  <c r="AR50" i="1"/>
  <c r="AS50" i="1" s="1"/>
  <c r="AT50" i="1" s="1"/>
  <c r="AR51" i="1"/>
  <c r="AS51" i="1" s="1"/>
  <c r="AT51" i="1" s="1"/>
  <c r="BF51" i="1"/>
  <c r="BG51" i="1" s="1"/>
  <c r="BH51" i="1" s="1"/>
  <c r="BM51" i="1"/>
  <c r="BN51" i="1" s="1"/>
  <c r="BO51" i="1" s="1"/>
  <c r="BT51" i="1"/>
  <c r="BU51" i="1" s="1"/>
  <c r="BV51" i="1" s="1"/>
  <c r="CA51" i="1"/>
  <c r="CB51" i="1" s="1"/>
  <c r="CC51" i="1" s="1"/>
  <c r="CH51" i="1"/>
  <c r="CI51" i="1" s="1"/>
  <c r="CJ51" i="1" s="1"/>
  <c r="BM52" i="1"/>
  <c r="BN52" i="1" s="1"/>
  <c r="BO52" i="1" s="1"/>
  <c r="CA52" i="1"/>
  <c r="CB52" i="1" s="1"/>
  <c r="CC52" i="1" s="1"/>
  <c r="CH52" i="1"/>
  <c r="CI52" i="1" s="1"/>
  <c r="CJ52" i="1" s="1"/>
  <c r="CS49" i="1" l="1"/>
  <c r="CX49" i="1" s="1"/>
  <c r="CS47" i="1"/>
  <c r="CV47" i="1" s="1"/>
  <c r="CS25" i="1"/>
  <c r="CU25" i="1" s="1"/>
  <c r="CS23" i="1"/>
  <c r="CX23" i="1" s="1"/>
  <c r="CS43" i="1"/>
  <c r="CW43" i="1" s="1"/>
  <c r="CS15" i="1"/>
  <c r="CV15" i="1" s="1"/>
  <c r="CS51" i="1"/>
  <c r="CU51" i="1" s="1"/>
  <c r="CS44" i="1"/>
  <c r="CV44" i="1" s="1"/>
  <c r="CS36" i="1"/>
  <c r="CY36" i="1" s="1"/>
  <c r="CS41" i="1"/>
  <c r="CS31" i="1"/>
  <c r="CS16" i="1"/>
  <c r="CS14" i="1"/>
  <c r="CS48" i="1"/>
  <c r="CS26" i="1"/>
  <c r="CS20" i="1"/>
  <c r="CS32" i="1"/>
  <c r="CS27" i="1"/>
  <c r="CS21" i="1"/>
  <c r="CS38" i="1"/>
  <c r="CS24" i="1"/>
  <c r="CS42" i="1"/>
  <c r="CS22" i="1"/>
  <c r="CS50" i="1"/>
  <c r="CS39" i="1"/>
  <c r="CS17" i="1"/>
  <c r="CS45" i="1"/>
  <c r="CS40" i="1"/>
  <c r="CU46" i="1"/>
  <c r="CV46" i="1"/>
  <c r="CY46" i="1"/>
  <c r="CX46" i="1"/>
  <c r="CW46" i="1"/>
  <c r="CU47" i="1"/>
  <c r="CW25" i="1"/>
  <c r="CY25" i="1"/>
  <c r="CS11" i="1"/>
  <c r="Y53" i="1"/>
  <c r="BV53" i="1"/>
  <c r="AT53" i="1"/>
  <c r="CC53" i="1"/>
  <c r="AF53" i="1"/>
  <c r="BA53" i="1"/>
  <c r="BO53" i="1"/>
  <c r="AM53" i="1"/>
  <c r="R53" i="1"/>
  <c r="CQ53" i="1"/>
  <c r="CJ53" i="1"/>
  <c r="BH53" i="1"/>
  <c r="I37" i="1"/>
  <c r="J37" i="1" s="1"/>
  <c r="K37" i="1" s="1"/>
  <c r="CS37" i="1" s="1"/>
  <c r="I35" i="1"/>
  <c r="J35" i="1" s="1"/>
  <c r="K35" i="1" s="1"/>
  <c r="CS35" i="1" s="1"/>
  <c r="I34" i="1"/>
  <c r="J34" i="1" s="1"/>
  <c r="K34" i="1" s="1"/>
  <c r="CS34" i="1" s="1"/>
  <c r="I33" i="1"/>
  <c r="J33" i="1" s="1"/>
  <c r="K33" i="1" s="1"/>
  <c r="CS33" i="1" s="1"/>
  <c r="I30" i="1"/>
  <c r="J30" i="1" s="1"/>
  <c r="K30" i="1" s="1"/>
  <c r="CS30" i="1" s="1"/>
  <c r="I29" i="1"/>
  <c r="J29" i="1" s="1"/>
  <c r="K29" i="1" s="1"/>
  <c r="CS29" i="1" s="1"/>
  <c r="I28" i="1"/>
  <c r="J28" i="1" s="1"/>
  <c r="K28" i="1" s="1"/>
  <c r="CS28" i="1" s="1"/>
  <c r="I19" i="1"/>
  <c r="J19" i="1" s="1"/>
  <c r="K19" i="1" s="1"/>
  <c r="CS19" i="1" s="1"/>
  <c r="I18" i="1"/>
  <c r="J18" i="1" s="1"/>
  <c r="K18" i="1" s="1"/>
  <c r="CS18" i="1" s="1"/>
  <c r="I13" i="1"/>
  <c r="J13" i="1" s="1"/>
  <c r="K13" i="1" s="1"/>
  <c r="CS13" i="1" s="1"/>
  <c r="I12" i="1"/>
  <c r="J12" i="1" s="1"/>
  <c r="K12" i="1" s="1"/>
  <c r="CS12" i="1" s="1"/>
  <c r="CX47" i="1" l="1"/>
  <c r="CY47" i="1"/>
  <c r="CW47" i="1"/>
  <c r="CX25" i="1"/>
  <c r="CX43" i="1"/>
  <c r="CV25" i="1"/>
  <c r="CV49" i="1"/>
  <c r="CV36" i="1"/>
  <c r="CU49" i="1"/>
  <c r="CY49" i="1"/>
  <c r="CW49" i="1"/>
  <c r="CY15" i="1"/>
  <c r="CU15" i="1"/>
  <c r="CY23" i="1"/>
  <c r="CY51" i="1"/>
  <c r="CV51" i="1"/>
  <c r="CW51" i="1"/>
  <c r="CX51" i="1"/>
  <c r="CW15" i="1"/>
  <c r="CW44" i="1"/>
  <c r="CX15" i="1"/>
  <c r="CX44" i="1"/>
  <c r="CW23" i="1"/>
  <c r="CV23" i="1"/>
  <c r="CU36" i="1"/>
  <c r="CY44" i="1"/>
  <c r="CX36" i="1"/>
  <c r="CU23" i="1"/>
  <c r="CU44" i="1"/>
  <c r="CW36" i="1"/>
  <c r="CY43" i="1"/>
  <c r="CV43" i="1"/>
  <c r="CU43" i="1"/>
  <c r="CW32" i="1"/>
  <c r="CV32" i="1"/>
  <c r="CU32" i="1"/>
  <c r="CY32" i="1"/>
  <c r="CX32" i="1"/>
  <c r="CW40" i="1"/>
  <c r="CV40" i="1"/>
  <c r="CU40" i="1"/>
  <c r="CY40" i="1"/>
  <c r="CX40" i="1"/>
  <c r="CU38" i="1"/>
  <c r="CV38" i="1"/>
  <c r="CY38" i="1"/>
  <c r="CX38" i="1"/>
  <c r="CW38" i="1"/>
  <c r="CY20" i="1"/>
  <c r="CX20" i="1"/>
  <c r="CW20" i="1"/>
  <c r="CV20" i="1"/>
  <c r="CU20" i="1"/>
  <c r="CX26" i="1"/>
  <c r="CW26" i="1"/>
  <c r="CU26" i="1"/>
  <c r="CV26" i="1"/>
  <c r="CY26" i="1"/>
  <c r="CX18" i="1"/>
  <c r="CU18" i="1"/>
  <c r="CW18" i="1"/>
  <c r="CV18" i="1"/>
  <c r="CY18" i="1"/>
  <c r="CW48" i="1"/>
  <c r="CV48" i="1"/>
  <c r="CY48" i="1"/>
  <c r="CU48" i="1"/>
  <c r="CX48" i="1"/>
  <c r="CY11" i="1"/>
  <c r="CW11" i="1"/>
  <c r="CV11" i="1"/>
  <c r="CX11" i="1"/>
  <c r="CU11" i="1"/>
  <c r="CU31" i="1"/>
  <c r="CV31" i="1"/>
  <c r="CY31" i="1"/>
  <c r="CX31" i="1"/>
  <c r="CW31" i="1"/>
  <c r="CX34" i="1"/>
  <c r="CU34" i="1"/>
  <c r="CW34" i="1"/>
  <c r="CV34" i="1"/>
  <c r="CY34" i="1"/>
  <c r="CY13" i="1"/>
  <c r="CU13" i="1"/>
  <c r="CW13" i="1"/>
  <c r="CX13" i="1"/>
  <c r="CV13" i="1"/>
  <c r="CY45" i="1"/>
  <c r="CV45" i="1"/>
  <c r="CX45" i="1"/>
  <c r="CW45" i="1"/>
  <c r="CU45" i="1"/>
  <c r="CU19" i="1"/>
  <c r="CX19" i="1"/>
  <c r="CY19" i="1"/>
  <c r="CW19" i="1"/>
  <c r="CV19" i="1"/>
  <c r="CW17" i="1"/>
  <c r="CX17" i="1"/>
  <c r="CY17" i="1"/>
  <c r="CV17" i="1"/>
  <c r="CU17" i="1"/>
  <c r="CU22" i="1"/>
  <c r="CV22" i="1"/>
  <c r="CY22" i="1"/>
  <c r="CX22" i="1"/>
  <c r="CW22" i="1"/>
  <c r="CW16" i="1"/>
  <c r="CV16" i="1"/>
  <c r="CU16" i="1"/>
  <c r="CY16" i="1"/>
  <c r="CX16" i="1"/>
  <c r="CY52" i="1"/>
  <c r="CY12" i="1"/>
  <c r="CU12" i="1"/>
  <c r="CX12" i="1"/>
  <c r="CW12" i="1"/>
  <c r="CV12" i="1"/>
  <c r="CW41" i="1"/>
  <c r="CV41" i="1"/>
  <c r="CU41" i="1"/>
  <c r="CY41" i="1"/>
  <c r="CX41" i="1"/>
  <c r="CU35" i="1"/>
  <c r="CX35" i="1"/>
  <c r="CY35" i="1"/>
  <c r="CW35" i="1"/>
  <c r="CV35" i="1"/>
  <c r="CY37" i="1"/>
  <c r="CU37" i="1"/>
  <c r="CW37" i="1"/>
  <c r="CX37" i="1"/>
  <c r="CV37" i="1"/>
  <c r="CY28" i="1"/>
  <c r="CX28" i="1"/>
  <c r="CU28" i="1"/>
  <c r="CW28" i="1"/>
  <c r="CV28" i="1"/>
  <c r="CU39" i="1"/>
  <c r="CV39" i="1"/>
  <c r="CX39" i="1"/>
  <c r="CY39" i="1"/>
  <c r="CW39" i="1"/>
  <c r="CX42" i="1"/>
  <c r="CW42" i="1"/>
  <c r="CU42" i="1"/>
  <c r="CV42" i="1"/>
  <c r="CY42" i="1"/>
  <c r="CY21" i="1"/>
  <c r="CV21" i="1"/>
  <c r="CX21" i="1"/>
  <c r="CU21" i="1"/>
  <c r="CW21" i="1"/>
  <c r="CU30" i="1"/>
  <c r="CV30" i="1"/>
  <c r="CY30" i="1"/>
  <c r="CX30" i="1"/>
  <c r="CW30" i="1"/>
  <c r="CW33" i="1"/>
  <c r="CY33" i="1"/>
  <c r="CX33" i="1"/>
  <c r="CV33" i="1"/>
  <c r="CU33" i="1"/>
  <c r="CY29" i="1"/>
  <c r="CW29" i="1"/>
  <c r="CX29" i="1"/>
  <c r="CU29" i="1"/>
  <c r="CV29" i="1"/>
  <c r="CX50" i="1"/>
  <c r="CU50" i="1"/>
  <c r="CW50" i="1"/>
  <c r="CV50" i="1"/>
  <c r="CY50" i="1"/>
  <c r="CW24" i="1"/>
  <c r="CU24" i="1"/>
  <c r="CV24" i="1"/>
  <c r="CY24" i="1"/>
  <c r="CX24" i="1"/>
  <c r="CU27" i="1"/>
  <c r="CX27" i="1"/>
  <c r="CV27" i="1"/>
  <c r="CW27" i="1"/>
  <c r="CY27" i="1"/>
  <c r="CU14" i="1"/>
  <c r="CV14" i="1"/>
  <c r="CY14" i="1"/>
  <c r="CX14" i="1"/>
  <c r="CW14" i="1"/>
  <c r="K53" i="1"/>
</calcChain>
</file>

<file path=xl/sharedStrings.xml><?xml version="1.0" encoding="utf-8"?>
<sst xmlns="http://schemas.openxmlformats.org/spreadsheetml/2006/main" count="679" uniqueCount="214">
  <si>
    <t xml:space="preserve">UNIVERSIDAD TECNOLOGICA  DE PEREIRA </t>
  </si>
  <si>
    <t xml:space="preserve">ÍTEM 4.  LABORATORIO DE AGUAS 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</si>
  <si>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</si>
  <si>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</si>
  <si>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</si>
  <si>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</si>
  <si>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</si>
  <si>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</si>
  <si>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</si>
  <si>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</si>
  <si>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</si>
  <si>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</si>
  <si>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</si>
  <si>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</si>
  <si>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Atomizadores medianos</t>
  </si>
  <si>
    <t>Nacional</t>
  </si>
  <si>
    <t>Unidad</t>
  </si>
  <si>
    <t>Beacker de 100 mL forma alta</t>
  </si>
  <si>
    <t>Boeco, Schott, Brand, LMS, Kimax, HBG, Pyrex, Simax, Wheaton, Marienfeld;  Isolab, QLS</t>
  </si>
  <si>
    <t>Beaker de vidrio de 50 mL.</t>
  </si>
  <si>
    <t>Cinta indicadora de esterilización x rollo</t>
  </si>
  <si>
    <t>Rollo</t>
  </si>
  <si>
    <t>Embudo en vidrio de 7 cm de diámetro con vástago</t>
  </si>
  <si>
    <t>Vilab; Walter Velasco. Vidrioequipos; Brand; Duran, Wheaton, GLASSCO</t>
  </si>
  <si>
    <t xml:space="preserve">Embudo plástico grande. Diametro 8 cm con vastago </t>
  </si>
  <si>
    <t>Erlenmeyer cuello angosto en vidrio de 125 mL</t>
  </si>
  <si>
    <t>Erlenmeyer cuello angosto en vidrio de 250 mL.</t>
  </si>
  <si>
    <t>Erlenmeyer en vidrio, cuello Ancho de 250mL</t>
  </si>
  <si>
    <t>Escobillones grandes, para balones</t>
  </si>
  <si>
    <t>Escobillones para tetero</t>
  </si>
  <si>
    <t>NACIONAL</t>
  </si>
  <si>
    <t>Escobillones pequeños de 15 cm de longitud para tubos de ensayo</t>
  </si>
  <si>
    <t>Espátula metálica acanalada</t>
  </si>
  <si>
    <t>FISHER</t>
  </si>
  <si>
    <t>Espátula plástica acanalada</t>
  </si>
  <si>
    <t>Comercial</t>
  </si>
  <si>
    <t>Frasco en vidrio boca ancha de 1000 mL, con tapa.</t>
  </si>
  <si>
    <t>Frasco lavador plástico de 500mL. Tubular unida a la tapa NO AL TARRO</t>
  </si>
  <si>
    <t>Guardianes 1litro o descartadores de agujas x unidad</t>
  </si>
  <si>
    <t>Matraces Aforados en vidrio de 100 mL Con tapa esmerilada. Clase A</t>
  </si>
  <si>
    <t>Matraces Aforados en vidrio de 1000 mL Con tapa esmerilada. Clase A</t>
  </si>
  <si>
    <t>Matraces Aforados en vidrio de 50 mL Con tapa esmerilada. Clase A</t>
  </si>
  <si>
    <t>Papel Aluminio por rollo de 30 cm de ancho por 100 metros de largo.</t>
  </si>
  <si>
    <t>Papel plástico vinipel por rollo de 30 cm de ancho por 100 metros de largo.</t>
  </si>
  <si>
    <t>Pipeta Volumétrica de 20 mL VIDRIO Clase A Un solo aforo.</t>
  </si>
  <si>
    <t>Pipeta Volumétrica de 25 mL VIDRIO Clase A Un solo aforo.</t>
  </si>
  <si>
    <t>Pipeta volumétrica en vidrio de 10 mL. Clase A</t>
  </si>
  <si>
    <t>Pipeteador tipo pera x unidad</t>
  </si>
  <si>
    <t>Probeta graduada en vidrio de 100 mL con anillo de seguridad. Base en vidrio o en plástico.</t>
  </si>
  <si>
    <t>Probeta graduadas plásticas de 1000 mL. Polipropileno</t>
  </si>
  <si>
    <t>Bibby Sterilin; SCHOTT; BRAND; Azlon; Boeco, Vit Lab, Kartell, Nalgene</t>
  </si>
  <si>
    <t>Garrafa  plástica de 20  litros  con tapa y contratapa</t>
  </si>
  <si>
    <t>Recipientes de plástico de 2 Litros con tapa y contratapa</t>
  </si>
  <si>
    <t>Recipientes de plástico de 4 Litros con tapa y contratapa</t>
  </si>
  <si>
    <t>Tapabocas. Con Fecha de vencimiento y registro sanitario</t>
  </si>
  <si>
    <t>MEDICAL NOVAL;  RYMCO caja por 50 unidades</t>
  </si>
  <si>
    <t>Caja</t>
  </si>
  <si>
    <t>Toalla absorbente WYPALL X-70</t>
  </si>
  <si>
    <t>KIMBERLY-Clark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</si>
  <si>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</si>
  <si>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</si>
  <si>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</si>
  <si>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Fisher Brand™ Toallita de limpieza de lentes. Código 11517362</t>
  </si>
  <si>
    <t>Fisher Brand</t>
  </si>
  <si>
    <t>Embudos de plástico medianos</t>
  </si>
  <si>
    <t>Probeta graduada en vidrio de 100 mL con anillo de seguridad.  Clase A</t>
  </si>
  <si>
    <t>Referencia: 35138
Marca: BRAND
Forma alta - PMP, transparente.</t>
  </si>
  <si>
    <t>Guantes de carnaza para protección frente a superficies calientes. Paquete por par. Talla M</t>
  </si>
  <si>
    <t>Nacional - 1 Par 
Caña Media-Alta (Al codo)</t>
  </si>
  <si>
    <t>Par</t>
  </si>
  <si>
    <t>Tapa de Polietileno para frasco Winkler
WHEATON® Cap And Insert For BOD Bottles, case/50</t>
  </si>
  <si>
    <t>Referencia: WH-227723
Presentación: Bolsa x 50 unidades
Marca: DWK Life Sciences (WHEATON)</t>
  </si>
  <si>
    <t>Caja de Petri desechable plástica ESTERIL.
100 mm x 15 mm. Caja x 500 unidades</t>
  </si>
  <si>
    <t>Rollo papel KRAFT Ancho 50 cm x Largo 100 m</t>
  </si>
  <si>
    <t xml:space="preserve">VALOR TOTAL OFERTA </t>
  </si>
  <si>
    <t>INVITACIÓN PÚBLICA No. 46 de 2022 
COMPRA DE MATERIALES DE LABORATORIO PARA CIENCIAS AMBIENTALES, MEDICINA, QUÍMICA, AGROINDUSTRIA Y LABORATORIO DE AGUAS Y ALIMENTOS</t>
  </si>
  <si>
    <t>CUADRO COMPARATIVO OFERTAS</t>
  </si>
  <si>
    <t>EMPRESA</t>
  </si>
  <si>
    <t>SCHARLAU</t>
  </si>
  <si>
    <t>120 dias a partir de firma de contrato</t>
  </si>
  <si>
    <t>10 dias a partir de firma de contrato</t>
  </si>
  <si>
    <t>Annar Diagnostica Import S.A.S 
NIT. 830.025.281-2</t>
  </si>
  <si>
    <t>Fuller - Ref: 120018</t>
  </si>
  <si>
    <t>Brand - Ref: 90624</t>
  </si>
  <si>
    <t>Brand - Ref: 91217</t>
  </si>
  <si>
    <t>3M - Ref: 01001924</t>
  </si>
  <si>
    <t>Brand - Ref: 145530</t>
  </si>
  <si>
    <t>Brand - Ref: 92736</t>
  </si>
  <si>
    <t>Brand - Ref: 92836</t>
  </si>
  <si>
    <t>Avila - Ref: E-29</t>
  </si>
  <si>
    <t>Avila - Ref: E-28</t>
  </si>
  <si>
    <t>Kartell - Ref: 596</t>
  </si>
  <si>
    <t>Estra - Ref: 176759</t>
  </si>
  <si>
    <t>Brand - Ref: 37260</t>
  </si>
  <si>
    <t>Brand - Ref: 37264</t>
  </si>
  <si>
    <t>Brand - Ref: 37259</t>
  </si>
  <si>
    <t>Brand - Ref: 29714</t>
  </si>
  <si>
    <t>Brand - Ref: 29715</t>
  </si>
  <si>
    <t>Brand - Ref: 29712</t>
  </si>
  <si>
    <t>Brand - Ref: 25300</t>
  </si>
  <si>
    <t>Brand - Ref: 34862</t>
  </si>
  <si>
    <t>RYMCO - Ref: 42187</t>
  </si>
  <si>
    <t>Wheaton - Ref: 227723</t>
  </si>
  <si>
    <t>15 dias</t>
  </si>
  <si>
    <t>90 dias</t>
  </si>
  <si>
    <t>30 dias</t>
  </si>
  <si>
    <t>3 dias salvo venta previa</t>
  </si>
  <si>
    <t>60 dias</t>
  </si>
  <si>
    <t>AVANTIKA COLOMBIA SAS 
NIT. 890.101.977-3</t>
  </si>
  <si>
    <t>CIEDUTEC LTDA
NIT.830.044.212-5</t>
  </si>
  <si>
    <t>Boeco</t>
  </si>
  <si>
    <t>3M</t>
  </si>
  <si>
    <t>vilab</t>
  </si>
  <si>
    <t>nacional</t>
  </si>
  <si>
    <t>eisco</t>
  </si>
  <si>
    <t>TUC</t>
  </si>
  <si>
    <t>vit lab</t>
  </si>
  <si>
    <t>RYMCO</t>
  </si>
  <si>
    <t>KIMBERLY</t>
  </si>
  <si>
    <t xml:space="preserve">KRAMER </t>
  </si>
  <si>
    <t>BRAND</t>
  </si>
  <si>
    <t>Wheaton</t>
  </si>
  <si>
    <t>DOTAGES SAS 
NIT: 901180372-4</t>
  </si>
  <si>
    <t>Heathrow Scientific      Ref: HS20632B</t>
  </si>
  <si>
    <t>60-90 dias</t>
  </si>
  <si>
    <t xml:space="preserve">3 M </t>
  </si>
  <si>
    <t>boeco</t>
  </si>
  <si>
    <t>vitlab</t>
  </si>
  <si>
    <t>wipall</t>
  </si>
  <si>
    <t>INSTRUMENTOS Y MEDICIONES INDUSTRIALES SAS</t>
  </si>
  <si>
    <t>FABRICACION NACIONAL</t>
  </si>
  <si>
    <t>SIMAX</t>
  </si>
  <si>
    <t>DELTALAB</t>
  </si>
  <si>
    <t>GLASCO</t>
  </si>
  <si>
    <t>KIMAX</t>
  </si>
  <si>
    <t>BOECO</t>
  </si>
  <si>
    <t>COMERCIAL -FABRICACION NACIONAL</t>
  </si>
  <si>
    <t>KRAMER</t>
  </si>
  <si>
    <t>COMERCIAL</t>
  </si>
  <si>
    <t xml:space="preserve">WHEATON </t>
  </si>
  <si>
    <t>THOMAS</t>
  </si>
  <si>
    <t xml:space="preserve">10 DIAS  </t>
  </si>
  <si>
    <t>60 DIAS</t>
  </si>
  <si>
    <t>INVERSIONES JIMSA LTDA 
 NIT  900.230.898-8</t>
  </si>
  <si>
    <t>LAB BRANDS SAS   
NIT  860.028.662-8</t>
  </si>
  <si>
    <t>VASO DE PRECIPITADO FORMA ALTA 100ML REF. 211162409  - MARCA: SCHOTT (DURAN)</t>
  </si>
  <si>
    <t>VASO DE PRECIPITADO FORMA ALTA 50ML REF. 211161704 - MARCA:  SCHOTT (DURAN</t>
  </si>
  <si>
    <t>EMBUDO VASTAGO CORTO 70MM REF.  213513801 - MARCA: SCHOTT (DURAN)</t>
  </si>
  <si>
    <t>ERLENMEYER CUELLO ANGOSTO 125ML REF. 212162806 - MARCA: SCHOTT (DURAN)</t>
  </si>
  <si>
    <t>ERLENMEYER CUELLO ANGOSTO 250ML REF. 212163605 - MARCA:  SCHOTT (DURAN)</t>
  </si>
  <si>
    <t>ERLENMEYER CUELLO ANCHO 250ML REF. 212263603 - MARCA:  SCHOTT (DURAN)</t>
  </si>
  <si>
    <t>BALON VOLUMETRICO 100ML CLASE A GRADUACION AZUL - CON CERTIFICADO DE LOTE - TAPÓN PLÁSTICO REF. 246782451 - MARCA:  SCHOTT (DURAN)</t>
  </si>
  <si>
    <t>BALON VOLUMETRICO 1000ML CLASE A GRADUACION AZUL - CON CERTIFICADO DE LOTE - TAPÓN PLÁSTICO REF. 246785457 - MARCA SCHOTT (DURAN)</t>
  </si>
  <si>
    <t>BALON VOLUMETRICO 50ML CLASE A GRADUACION AZUL - CERTIFICADO DE LOTE - TAPÓN PLÁSTICO REF. 216781755 - MARCA: SCHOTT (DURAN)</t>
  </si>
  <si>
    <t>PIPETA VOLUMETRICA 20ML CLASE AS REF. 021,05,020 - MARCA:  ISOLAB</t>
  </si>
  <si>
    <t>PIPETA VOLUMETRICA 25ML CLASE AS REF. 233392509 - MARCA: SCHOTT (DURAN)</t>
  </si>
  <si>
    <t>PIPETA VOLUMETRICA 10ML CLASE AS REF. 233391007 - MARCA: SCHOTT (DURAN)</t>
  </si>
  <si>
    <t>PERA PIPETEADORA UNIVERSAL RFF. 4700002 - MARCA: AZLON</t>
  </si>
  <si>
    <t>PROBETA 1000ML CLASE B PP - GRADUACIÓN EN RELIEVE - REF. CP1000P - MARCA:  AZLON</t>
  </si>
  <si>
    <t>ENTREGA EN 90 DÍAS</t>
  </si>
  <si>
    <t>ENTREGA INMEDIATA</t>
  </si>
  <si>
    <t>ERGO</t>
  </si>
  <si>
    <t>GLASSCO</t>
  </si>
  <si>
    <t>KARTELL</t>
  </si>
  <si>
    <t>CITOPLUS</t>
  </si>
  <si>
    <t>VITLAB</t>
  </si>
  <si>
    <t>WYPALL</t>
  </si>
  <si>
    <t>CITOTEST</t>
  </si>
  <si>
    <t>5 - 10 DÍAS</t>
  </si>
  <si>
    <t>60-90 DÍAS</t>
  </si>
  <si>
    <t>INMEDIATA</t>
  </si>
  <si>
    <t>NORQUIMICOS LTDA 
NIT.800.183.169-2</t>
  </si>
  <si>
    <t>OUTSOURCING COMERCIAL SAS</t>
  </si>
  <si>
    <t>SCHOTT</t>
  </si>
  <si>
    <t>LMS</t>
  </si>
  <si>
    <t>AVILA</t>
  </si>
  <si>
    <t xml:space="preserve">AVILA </t>
  </si>
  <si>
    <t>LABSCIENT</t>
  </si>
  <si>
    <t>DURAN</t>
  </si>
  <si>
    <t>10 -120 dias</t>
  </si>
  <si>
    <t>TRUE INDICATING</t>
  </si>
  <si>
    <t>Citotest Scientific</t>
  </si>
  <si>
    <t>45 Días</t>
  </si>
  <si>
    <t>5 - 10 Días</t>
  </si>
  <si>
    <t>Purificación y Análisis de Fluidos S.A.S
860.518.299-1</t>
  </si>
  <si>
    <t>AZLON</t>
  </si>
  <si>
    <t>MEDICAL</t>
  </si>
  <si>
    <t>Kimberly-Clark</t>
  </si>
  <si>
    <t>8-60 DIAS</t>
  </si>
  <si>
    <t>PROFINAS S.A.S</t>
  </si>
  <si>
    <t>REACTIVOS EQUIPOS Y QUIMICOS LIMITADA  
Nit. 800.157.163-9</t>
  </si>
  <si>
    <t>Vit Lab</t>
  </si>
  <si>
    <t>nacIONAL</t>
  </si>
  <si>
    <t>KIMBERLY-CLARK</t>
  </si>
  <si>
    <t>ROLLO</t>
  </si>
  <si>
    <t>PYREX</t>
  </si>
  <si>
    <t xml:space="preserve">WALTER VELASCO </t>
  </si>
  <si>
    <t>WALTER VELASCO SAS 
 NIT 900580320-4</t>
  </si>
  <si>
    <t>MINIMO VALOR TOTAL IVA INCLUIDO</t>
  </si>
  <si>
    <t xml:space="preserve">PRESUPUESTO TOTAL </t>
  </si>
  <si>
    <t>DIFERENCIA</t>
  </si>
  <si>
    <t>PROVEEDOR</t>
  </si>
  <si>
    <t xml:space="preserve">MARCA OFERTADA MINIMO </t>
  </si>
  <si>
    <t>MINIMO PRECIO UNITARIO IVA INCLUÍDO</t>
  </si>
  <si>
    <t>DESIERTO LAS OFERTAS PRESENTADAS SUPERAN EL PRESUPUESTO POR SUBÍTEM</t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</si>
  <si>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</si>
  <si>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3 M; DELTALAB, BRAND; </t>
    </r>
    <r>
      <rPr>
        <sz val="10"/>
        <color rgb="FFFF0000"/>
        <rFont val="Calibri"/>
        <family val="2"/>
        <scheme val="minor"/>
      </rPr>
      <t>TRUE Referencia: CSWN1T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</si>
  <si>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Heathrow scientific ref: 120245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</si>
  <si>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</si>
  <si>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r>
      <t xml:space="preserve">Bibi sterilin; Azlon; Boeco; Schott; Brand, Fisher, Scienceware, Deltalab; Katell; </t>
    </r>
    <r>
      <rPr>
        <sz val="10"/>
        <color rgb="FFFF0000"/>
        <rFont val="Calibri"/>
        <family val="2"/>
        <scheme val="minor"/>
      </rPr>
      <t>Heathrow Scientific  ref: HS20632B</t>
    </r>
  </si>
  <si>
    <t>Boeco, Schott, Brand, LMS, Kimax, HBG, Pyrex, Simax, Wheaton, Marienfeld;  Isolab.</t>
  </si>
  <si>
    <t xml:space="preserve">Citotest referencia 33100901; Lab Force (Thomas scientific) ref: 1188N80 </t>
  </si>
  <si>
    <t>No cumple de acuerdo con Evaluación Técnica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</si>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</sst>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sz val="10"/>
      <color theme="0"/>
      <name val="Times New Roman"/>
      <family val="1"/>
    </font>
    <font>
      <b/>
      <sz val="10"/>
      <name val="Calibri"/>
      <family val="2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18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9" fontId="11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 wrapText="1"/>
    </xf>
    <xf numFmtId="9" fontId="10" fillId="0" borderId="0" xfId="2" applyFont="1" applyBorder="1" applyAlignment="1"/>
    <xf numFmtId="9" fontId="0" fillId="0" borderId="0" xfId="2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3" fontId="10" fillId="0" borderId="0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left" vertical="center"/>
    </xf>
    <xf numFmtId="3" fontId="12" fillId="5" borderId="1" xfId="4" applyNumberFormat="1" applyFont="1" applyFill="1" applyBorder="1" applyAlignment="1" applyProtection="1">
      <alignment horizontal="center" vertical="center" wrapText="1"/>
      <protection locked="0"/>
    </xf>
    <xf numFmtId="3" fontId="8" fillId="6" borderId="1" xfId="2" applyNumberFormat="1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43" fontId="9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4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/>
    </xf>
    <xf numFmtId="164" fontId="0" fillId="6" borderId="1" xfId="1" applyNumberFormat="1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left" vertical="center"/>
    </xf>
    <xf numFmtId="0" fontId="0" fillId="6" borderId="0" xfId="0" applyFont="1" applyFill="1" applyAlignment="1">
      <alignment horizontal="left" vertical="top"/>
    </xf>
    <xf numFmtId="0" fontId="0" fillId="7" borderId="1" xfId="0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9" fontId="9" fillId="0" borderId="2" xfId="2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9" fontId="9" fillId="0" borderId="5" xfId="2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9" fontId="9" fillId="0" borderId="7" xfId="2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7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46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7259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75641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524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1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24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1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309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1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8691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9"/>
  <sheetViews>
    <sheetView tabSelected="1" workbookViewId="0">
      <selection activeCell="B52" sqref="B52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customWidth="1"/>
    <col min="7" max="7" width="16.7109375" style="29" customWidth="1"/>
    <col min="8" max="8" width="9.7109375" style="30" customWidth="1"/>
    <col min="9" max="9" width="11.5703125" style="1" customWidth="1"/>
    <col min="10" max="10" width="11.7109375" style="1" customWidth="1"/>
    <col min="11" max="11" width="12.85546875" style="31" customWidth="1"/>
    <col min="12" max="12" width="15" style="1" customWidth="1"/>
    <col min="13" max="13" width="11.42578125" style="1" customWidth="1"/>
    <col min="14" max="14" width="12.140625" style="1" customWidth="1"/>
    <col min="15" max="15" width="11.5703125" style="48" customWidth="1"/>
    <col min="16" max="16" width="11.5703125" style="1" customWidth="1"/>
    <col min="17" max="18" width="12.7109375" style="1" customWidth="1"/>
    <col min="19" max="19" width="11.42578125" style="49" customWidth="1"/>
    <col min="20" max="20" width="11.42578125" style="1" customWidth="1"/>
    <col min="21" max="21" width="12.140625" style="1" customWidth="1"/>
    <col min="22" max="22" width="11.5703125" style="48" customWidth="1"/>
    <col min="23" max="25" width="12.7109375" style="1" customWidth="1"/>
    <col min="26" max="27" width="11.42578125" style="1" customWidth="1"/>
    <col min="28" max="31" width="11.5703125" style="1" customWidth="1"/>
    <col min="32" max="32" width="12.7109375" style="1" customWidth="1"/>
    <col min="33" max="34" width="11.42578125" style="1" customWidth="1"/>
    <col min="35" max="35" width="12.140625" style="1" customWidth="1"/>
    <col min="36" max="36" width="11.5703125" style="48" customWidth="1"/>
    <col min="37" max="37" width="11.5703125" style="1" customWidth="1"/>
    <col min="38" max="39" width="12.7109375" style="1" customWidth="1"/>
    <col min="40" max="40" width="11.42578125" style="1" customWidth="1"/>
    <col min="41" max="41" width="12.7109375" style="1" customWidth="1"/>
    <col min="42" max="42" width="12.85546875" style="1" customWidth="1"/>
    <col min="43" max="43" width="11.7109375" style="48" customWidth="1"/>
    <col min="44" max="46" width="12.7109375" style="1" customWidth="1"/>
    <col min="47" max="47" width="11.42578125" style="1" customWidth="1"/>
    <col min="48" max="48" width="14.140625" style="1" customWidth="1"/>
    <col min="49" max="49" width="11.5703125" style="1" customWidth="1"/>
    <col min="50" max="50" width="11.5703125" style="48" customWidth="1"/>
    <col min="51" max="51" width="11.5703125" style="1" customWidth="1"/>
    <col min="52" max="53" width="12.7109375" style="1" customWidth="1"/>
    <col min="54" max="55" width="11.42578125" style="1" customWidth="1"/>
    <col min="56" max="56" width="12.7109375" style="1" customWidth="1"/>
    <col min="57" max="57" width="11.5703125" style="48" customWidth="1"/>
    <col min="58" max="58" width="11.5703125" style="1" customWidth="1"/>
    <col min="59" max="60" width="12.7109375" style="1" customWidth="1"/>
    <col min="61" max="62" width="11.42578125" style="1" customWidth="1"/>
    <col min="63" max="63" width="12.7109375" style="1" customWidth="1"/>
    <col min="64" max="64" width="11.5703125" style="48" customWidth="1"/>
    <col min="65" max="65" width="11.5703125" style="1" customWidth="1"/>
    <col min="66" max="67" width="12.7109375" style="1" customWidth="1"/>
    <col min="68" max="69" width="11.42578125" style="1" customWidth="1"/>
    <col min="70" max="70" width="12.140625" style="1" customWidth="1"/>
    <col min="71" max="71" width="11.5703125" style="48" customWidth="1"/>
    <col min="72" max="72" width="11.5703125" style="1" customWidth="1"/>
    <col min="73" max="74" width="12.7109375" style="1" customWidth="1"/>
    <col min="75" max="76" width="11.42578125" style="1" customWidth="1"/>
    <col min="77" max="77" width="12.140625" style="1" customWidth="1"/>
    <col min="78" max="78" width="11.5703125" style="48" customWidth="1"/>
    <col min="79" max="79" width="11.5703125" style="1" customWidth="1"/>
    <col min="80" max="80" width="12.7109375" style="1" customWidth="1"/>
    <col min="81" max="81" width="14.42578125" style="1" customWidth="1"/>
    <col min="82" max="84" width="11.42578125" style="1" customWidth="1"/>
    <col min="85" max="85" width="11.42578125" style="48" customWidth="1"/>
    <col min="86" max="90" width="11.42578125" style="1" customWidth="1"/>
    <col min="91" max="91" width="11.5703125" style="1" customWidth="1"/>
    <col min="92" max="92" width="11.5703125" style="48" customWidth="1"/>
    <col min="93" max="94" width="11.5703125" style="1" customWidth="1"/>
    <col min="95" max="95" width="12.7109375" style="1" customWidth="1"/>
    <col min="96" max="96" width="11.42578125" style="1" customWidth="1"/>
    <col min="97" max="97" width="11.42578125" style="1"/>
    <col min="98" max="98" width="13.140625" style="1" bestFit="1" customWidth="1"/>
    <col min="99" max="99" width="12.5703125" style="1" bestFit="1" customWidth="1"/>
    <col min="100" max="100" width="18.7109375" style="1" customWidth="1"/>
    <col min="101" max="16384" width="11.42578125" style="1"/>
  </cols>
  <sheetData>
    <row r="1" spans="1:103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03" ht="35.25" customHeight="1" x14ac:dyDescent="0.25">
      <c r="A2" s="113" t="s">
        <v>75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N2" s="116"/>
      <c r="O2" s="117" t="s">
        <v>212</v>
      </c>
      <c r="P2" s="117"/>
    </row>
    <row r="3" spans="1:103" ht="21.75" customHeight="1" x14ac:dyDescent="0.25">
      <c r="A3" s="114" t="s">
        <v>76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N3" s="61"/>
      <c r="O3" s="117" t="s">
        <v>213</v>
      </c>
      <c r="P3" s="117"/>
    </row>
    <row r="4" spans="1:103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03" x14ac:dyDescent="0.2">
      <c r="A5" s="115"/>
      <c r="B5" s="115"/>
      <c r="C5" s="115"/>
      <c r="D5" s="115"/>
      <c r="E5" s="115"/>
      <c r="F5" s="115"/>
      <c r="G5" s="4"/>
      <c r="H5" s="5"/>
      <c r="I5" s="6"/>
      <c r="J5" s="6"/>
      <c r="K5" s="7"/>
      <c r="L5" s="6"/>
    </row>
    <row r="6" spans="1:103" x14ac:dyDescent="0.2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03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03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03" ht="25.5" customHeight="1" x14ac:dyDescent="0.25">
      <c r="A9" s="108" t="s">
        <v>77</v>
      </c>
      <c r="B9" s="108"/>
      <c r="C9" s="108"/>
      <c r="D9" s="108"/>
      <c r="E9" s="108"/>
      <c r="F9" s="109" t="s">
        <v>81</v>
      </c>
      <c r="G9" s="110"/>
      <c r="H9" s="110"/>
      <c r="I9" s="110"/>
      <c r="J9" s="110"/>
      <c r="K9" s="110"/>
      <c r="L9" s="110"/>
      <c r="M9" s="109" t="s">
        <v>108</v>
      </c>
      <c r="N9" s="110"/>
      <c r="O9" s="110"/>
      <c r="P9" s="110"/>
      <c r="Q9" s="110"/>
      <c r="R9" s="110"/>
      <c r="S9" s="110"/>
      <c r="T9" s="109" t="s">
        <v>109</v>
      </c>
      <c r="U9" s="110"/>
      <c r="V9" s="110"/>
      <c r="W9" s="110"/>
      <c r="X9" s="110"/>
      <c r="Y9" s="110"/>
      <c r="Z9" s="110"/>
      <c r="AA9" s="109" t="s">
        <v>122</v>
      </c>
      <c r="AB9" s="110"/>
      <c r="AC9" s="110"/>
      <c r="AD9" s="110"/>
      <c r="AE9" s="110"/>
      <c r="AF9" s="110"/>
      <c r="AG9" s="110"/>
      <c r="AH9" s="108" t="s">
        <v>129</v>
      </c>
      <c r="AI9" s="108"/>
      <c r="AJ9" s="108"/>
      <c r="AK9" s="108"/>
      <c r="AL9" s="108"/>
      <c r="AM9" s="108"/>
      <c r="AN9" s="108"/>
      <c r="AO9" s="109" t="s">
        <v>143</v>
      </c>
      <c r="AP9" s="110"/>
      <c r="AQ9" s="110"/>
      <c r="AR9" s="110"/>
      <c r="AS9" s="110"/>
      <c r="AT9" s="110"/>
      <c r="AU9" s="110"/>
      <c r="AV9" s="107" t="s">
        <v>144</v>
      </c>
      <c r="AW9" s="108"/>
      <c r="AX9" s="108"/>
      <c r="AY9" s="108"/>
      <c r="AZ9" s="108"/>
      <c r="BA9" s="108"/>
      <c r="BB9" s="108"/>
      <c r="BC9" s="109" t="s">
        <v>171</v>
      </c>
      <c r="BD9" s="110"/>
      <c r="BE9" s="110"/>
      <c r="BF9" s="110"/>
      <c r="BG9" s="110"/>
      <c r="BH9" s="110"/>
      <c r="BI9" s="110"/>
      <c r="BJ9" s="108" t="s">
        <v>172</v>
      </c>
      <c r="BK9" s="108"/>
      <c r="BL9" s="108"/>
      <c r="BM9" s="108"/>
      <c r="BN9" s="108"/>
      <c r="BO9" s="108"/>
      <c r="BP9" s="108"/>
      <c r="BQ9" s="109" t="s">
        <v>184</v>
      </c>
      <c r="BR9" s="110"/>
      <c r="BS9" s="110"/>
      <c r="BT9" s="110"/>
      <c r="BU9" s="110"/>
      <c r="BV9" s="110"/>
      <c r="BW9" s="110"/>
      <c r="BX9" s="108" t="s">
        <v>189</v>
      </c>
      <c r="BY9" s="108"/>
      <c r="BZ9" s="108"/>
      <c r="CA9" s="108"/>
      <c r="CB9" s="108"/>
      <c r="CC9" s="108"/>
      <c r="CD9" s="108"/>
      <c r="CE9" s="107" t="s">
        <v>190</v>
      </c>
      <c r="CF9" s="108"/>
      <c r="CG9" s="108"/>
      <c r="CH9" s="108"/>
      <c r="CI9" s="108"/>
      <c r="CJ9" s="108"/>
      <c r="CK9" s="108"/>
      <c r="CL9" s="107" t="s">
        <v>197</v>
      </c>
      <c r="CM9" s="108"/>
      <c r="CN9" s="108"/>
      <c r="CO9" s="108"/>
      <c r="CP9" s="108"/>
      <c r="CQ9" s="108"/>
      <c r="CR9" s="108"/>
    </row>
    <row r="10" spans="1:103" s="17" customFormat="1" ht="67.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  <c r="M10" s="11" t="s">
        <v>7</v>
      </c>
      <c r="N10" s="13" t="s">
        <v>8</v>
      </c>
      <c r="O10" s="14" t="s">
        <v>9</v>
      </c>
      <c r="P10" s="15" t="s">
        <v>10</v>
      </c>
      <c r="Q10" s="15" t="s">
        <v>11</v>
      </c>
      <c r="R10" s="15" t="s">
        <v>12</v>
      </c>
      <c r="S10" s="16" t="s">
        <v>13</v>
      </c>
      <c r="T10" s="11" t="s">
        <v>7</v>
      </c>
      <c r="U10" s="13" t="s">
        <v>8</v>
      </c>
      <c r="V10" s="14" t="s">
        <v>9</v>
      </c>
      <c r="W10" s="15" t="s">
        <v>10</v>
      </c>
      <c r="X10" s="15" t="s">
        <v>11</v>
      </c>
      <c r="Y10" s="15" t="s">
        <v>12</v>
      </c>
      <c r="Z10" s="16" t="s">
        <v>13</v>
      </c>
      <c r="AA10" s="11" t="s">
        <v>7</v>
      </c>
      <c r="AB10" s="13" t="s">
        <v>8</v>
      </c>
      <c r="AC10" s="14" t="s">
        <v>9</v>
      </c>
      <c r="AD10" s="15" t="s">
        <v>10</v>
      </c>
      <c r="AE10" s="15" t="s">
        <v>11</v>
      </c>
      <c r="AF10" s="15" t="s">
        <v>12</v>
      </c>
      <c r="AG10" s="16" t="s">
        <v>13</v>
      </c>
      <c r="AH10" s="11" t="s">
        <v>7</v>
      </c>
      <c r="AI10" s="13" t="s">
        <v>8</v>
      </c>
      <c r="AJ10" s="14" t="s">
        <v>9</v>
      </c>
      <c r="AK10" s="15" t="s">
        <v>10</v>
      </c>
      <c r="AL10" s="15" t="s">
        <v>11</v>
      </c>
      <c r="AM10" s="15" t="s">
        <v>12</v>
      </c>
      <c r="AN10" s="16" t="s">
        <v>13</v>
      </c>
      <c r="AO10" s="11" t="s">
        <v>7</v>
      </c>
      <c r="AP10" s="13" t="s">
        <v>8</v>
      </c>
      <c r="AQ10" s="14" t="s">
        <v>9</v>
      </c>
      <c r="AR10" s="15" t="s">
        <v>10</v>
      </c>
      <c r="AS10" s="15" t="s">
        <v>11</v>
      </c>
      <c r="AT10" s="15" t="s">
        <v>12</v>
      </c>
      <c r="AU10" s="16" t="s">
        <v>13</v>
      </c>
      <c r="AV10" s="11" t="s">
        <v>7</v>
      </c>
      <c r="AW10" s="13" t="s">
        <v>8</v>
      </c>
      <c r="AX10" s="14" t="s">
        <v>9</v>
      </c>
      <c r="AY10" s="15" t="s">
        <v>10</v>
      </c>
      <c r="AZ10" s="15" t="s">
        <v>11</v>
      </c>
      <c r="BA10" s="15" t="s">
        <v>12</v>
      </c>
      <c r="BB10" s="16" t="s">
        <v>13</v>
      </c>
      <c r="BC10" s="11" t="s">
        <v>7</v>
      </c>
      <c r="BD10" s="13" t="s">
        <v>8</v>
      </c>
      <c r="BE10" s="14" t="s">
        <v>9</v>
      </c>
      <c r="BF10" s="15" t="s">
        <v>10</v>
      </c>
      <c r="BG10" s="15" t="s">
        <v>11</v>
      </c>
      <c r="BH10" s="15" t="s">
        <v>12</v>
      </c>
      <c r="BI10" s="16" t="s">
        <v>13</v>
      </c>
      <c r="BJ10" s="11" t="s">
        <v>7</v>
      </c>
      <c r="BK10" s="13" t="s">
        <v>8</v>
      </c>
      <c r="BL10" s="14" t="s">
        <v>9</v>
      </c>
      <c r="BM10" s="15" t="s">
        <v>10</v>
      </c>
      <c r="BN10" s="15" t="s">
        <v>11</v>
      </c>
      <c r="BO10" s="15" t="s">
        <v>12</v>
      </c>
      <c r="BP10" s="16" t="s">
        <v>13</v>
      </c>
      <c r="BQ10" s="11" t="s">
        <v>7</v>
      </c>
      <c r="BR10" s="13" t="s">
        <v>8</v>
      </c>
      <c r="BS10" s="14" t="s">
        <v>9</v>
      </c>
      <c r="BT10" s="15" t="s">
        <v>10</v>
      </c>
      <c r="BU10" s="15" t="s">
        <v>11</v>
      </c>
      <c r="BV10" s="15" t="s">
        <v>12</v>
      </c>
      <c r="BW10" s="16" t="s">
        <v>13</v>
      </c>
      <c r="BX10" s="11" t="s">
        <v>7</v>
      </c>
      <c r="BY10" s="13" t="s">
        <v>8</v>
      </c>
      <c r="BZ10" s="14" t="s">
        <v>9</v>
      </c>
      <c r="CA10" s="15" t="s">
        <v>10</v>
      </c>
      <c r="CB10" s="15" t="s">
        <v>11</v>
      </c>
      <c r="CC10" s="15" t="s">
        <v>12</v>
      </c>
      <c r="CD10" s="16" t="s">
        <v>13</v>
      </c>
      <c r="CE10" s="11" t="s">
        <v>7</v>
      </c>
      <c r="CF10" s="13" t="s">
        <v>8</v>
      </c>
      <c r="CG10" s="14" t="s">
        <v>9</v>
      </c>
      <c r="CH10" s="15" t="s">
        <v>10</v>
      </c>
      <c r="CI10" s="15" t="s">
        <v>11</v>
      </c>
      <c r="CJ10" s="15" t="s">
        <v>12</v>
      </c>
      <c r="CK10" s="16" t="s">
        <v>13</v>
      </c>
      <c r="CL10" s="11" t="s">
        <v>7</v>
      </c>
      <c r="CM10" s="13" t="s">
        <v>8</v>
      </c>
      <c r="CN10" s="14" t="s">
        <v>9</v>
      </c>
      <c r="CO10" s="15" t="s">
        <v>10</v>
      </c>
      <c r="CP10" s="15" t="s">
        <v>11</v>
      </c>
      <c r="CQ10" s="15" t="s">
        <v>12</v>
      </c>
      <c r="CR10" s="16" t="s">
        <v>13</v>
      </c>
      <c r="CS10" s="16" t="s">
        <v>198</v>
      </c>
      <c r="CT10" s="58" t="s">
        <v>199</v>
      </c>
      <c r="CU10" s="16" t="s">
        <v>200</v>
      </c>
      <c r="CV10" s="58" t="s">
        <v>201</v>
      </c>
      <c r="CW10" s="16" t="s">
        <v>13</v>
      </c>
      <c r="CX10" s="16" t="s">
        <v>202</v>
      </c>
      <c r="CY10" s="16" t="s">
        <v>203</v>
      </c>
    </row>
    <row r="11" spans="1:103" ht="45.75" thickBot="1" x14ac:dyDescent="0.3">
      <c r="A11" s="18">
        <v>1</v>
      </c>
      <c r="B11" s="19" t="s">
        <v>14</v>
      </c>
      <c r="C11" s="20" t="s">
        <v>15</v>
      </c>
      <c r="D11" s="20" t="s">
        <v>16</v>
      </c>
      <c r="E11" s="20">
        <v>4</v>
      </c>
      <c r="F11" s="36"/>
      <c r="G11" s="37"/>
      <c r="H11" s="38"/>
      <c r="I11" s="22"/>
      <c r="J11" s="23"/>
      <c r="K11" s="23"/>
      <c r="L11" s="41"/>
      <c r="M11" s="36" t="s">
        <v>82</v>
      </c>
      <c r="N11" s="43">
        <v>5300</v>
      </c>
      <c r="O11" s="38">
        <v>0.19</v>
      </c>
      <c r="P11" s="44">
        <f t="shared" ref="P11:P50" si="0">+N11*O11</f>
        <v>1007</v>
      </c>
      <c r="Q11" s="45">
        <f t="shared" ref="Q11:Q50" si="1">ROUND(N11+P11,0)</f>
        <v>6307</v>
      </c>
      <c r="R11" s="45">
        <f>+E11*Q11</f>
        <v>25228</v>
      </c>
      <c r="S11" s="41" t="s">
        <v>103</v>
      </c>
      <c r="T11" s="36" t="s">
        <v>15</v>
      </c>
      <c r="U11" s="43">
        <v>10000</v>
      </c>
      <c r="V11" s="38">
        <v>0.19</v>
      </c>
      <c r="W11" s="44">
        <f t="shared" ref="W11:W50" si="2">+U11*V11</f>
        <v>1900</v>
      </c>
      <c r="X11" s="45">
        <f t="shared" ref="X11:X50" si="3">ROUND(U11+W11,0)</f>
        <v>11900</v>
      </c>
      <c r="Y11" s="45">
        <f>+E11*X11</f>
        <v>47600</v>
      </c>
      <c r="Z11" s="41">
        <v>30</v>
      </c>
      <c r="AA11" s="36"/>
      <c r="AB11" s="37"/>
      <c r="AC11" s="38"/>
      <c r="AD11" s="22"/>
      <c r="AE11" s="23"/>
      <c r="AF11" s="23"/>
      <c r="AG11" s="24"/>
      <c r="AH11" s="36"/>
      <c r="AI11" s="43"/>
      <c r="AJ11" s="38"/>
      <c r="AK11" s="44"/>
      <c r="AL11" s="45"/>
      <c r="AM11" s="45"/>
      <c r="AN11" s="41"/>
      <c r="AO11" s="55" t="s">
        <v>130</v>
      </c>
      <c r="AP11" s="43">
        <v>10500</v>
      </c>
      <c r="AQ11" s="38">
        <v>0.19</v>
      </c>
      <c r="AR11" s="44">
        <f t="shared" ref="AR11:AR51" si="4">+AP11*AQ11</f>
        <v>1995</v>
      </c>
      <c r="AS11" s="45">
        <f t="shared" ref="AS11:AS51" si="5">ROUND(AP11+AR11,0)</f>
        <v>12495</v>
      </c>
      <c r="AT11" s="45">
        <f>+E11*AS11</f>
        <v>49980</v>
      </c>
      <c r="AU11" s="22" t="s">
        <v>141</v>
      </c>
      <c r="AV11" s="39"/>
      <c r="AW11" s="46"/>
      <c r="AX11" s="93"/>
      <c r="AY11" s="54"/>
      <c r="AZ11" s="57"/>
      <c r="BA11" s="57"/>
      <c r="BB11" s="42"/>
      <c r="BC11" s="36" t="s">
        <v>161</v>
      </c>
      <c r="BD11" s="45">
        <v>7761.0793145600001</v>
      </c>
      <c r="BE11" s="21">
        <v>0.19</v>
      </c>
      <c r="BF11" s="44">
        <f t="shared" ref="BF11:BF51" si="6">+BD11*BE11</f>
        <v>1474.6050697664</v>
      </c>
      <c r="BG11" s="45">
        <f t="shared" ref="BG11:BG51" si="7">ROUND(BD11+BF11,0)</f>
        <v>9236</v>
      </c>
      <c r="BH11" s="45">
        <f>+E11*BG11</f>
        <v>36944</v>
      </c>
      <c r="BI11" s="41" t="s">
        <v>168</v>
      </c>
      <c r="BJ11" s="34" t="s">
        <v>30</v>
      </c>
      <c r="BK11" s="44">
        <v>6250</v>
      </c>
      <c r="BL11" s="21">
        <v>0.19</v>
      </c>
      <c r="BM11" s="44">
        <f t="shared" ref="BM11:BM52" si="8">+BK11*BL11</f>
        <v>1187.5</v>
      </c>
      <c r="BN11" s="45">
        <f t="shared" ref="BN11:BN52" si="9">ROUND(BK11+BM11,0)</f>
        <v>7438</v>
      </c>
      <c r="BO11" s="45">
        <f>+E11*BN11</f>
        <v>29752</v>
      </c>
      <c r="BP11" s="41" t="s">
        <v>179</v>
      </c>
      <c r="BQ11" s="36"/>
      <c r="BR11" s="37"/>
      <c r="BS11" s="38"/>
      <c r="BT11" s="22"/>
      <c r="BU11" s="23"/>
      <c r="BV11" s="23"/>
      <c r="BW11" s="41"/>
      <c r="BX11" s="36" t="s">
        <v>30</v>
      </c>
      <c r="BY11" s="43">
        <v>4600</v>
      </c>
      <c r="BZ11" s="38">
        <v>0.19</v>
      </c>
      <c r="CA11" s="44">
        <f t="shared" ref="CA11:CA52" si="10">+BY11*BZ11</f>
        <v>874</v>
      </c>
      <c r="CB11" s="45">
        <f t="shared" ref="CB11:CB52" si="11">ROUND(BY11+CA11,0)</f>
        <v>5474</v>
      </c>
      <c r="CC11" s="45">
        <f>+E11*CB11</f>
        <v>21896</v>
      </c>
      <c r="CD11" s="41" t="s">
        <v>188</v>
      </c>
      <c r="CE11" s="36" t="s">
        <v>30</v>
      </c>
      <c r="CF11" s="43">
        <v>5000</v>
      </c>
      <c r="CG11" s="38">
        <v>0.19</v>
      </c>
      <c r="CH11" s="51">
        <f t="shared" ref="CH11:CH52" si="12">+CF11*CG11</f>
        <v>950</v>
      </c>
      <c r="CI11" s="52">
        <f t="shared" ref="CI11:CI52" si="13">ROUND(CF11+CH11,0)</f>
        <v>5950</v>
      </c>
      <c r="CJ11" s="52">
        <f>+E11*CI11</f>
        <v>23800</v>
      </c>
      <c r="CK11" s="22">
        <v>30</v>
      </c>
      <c r="CL11" s="36"/>
      <c r="CM11" s="43"/>
      <c r="CN11" s="38"/>
      <c r="CO11" s="44"/>
      <c r="CP11" s="45"/>
      <c r="CQ11" s="45"/>
      <c r="CR11" s="22"/>
      <c r="CS11" s="55">
        <f>MIN(K11,R11,Y11,AF11,AM11,AT11,BA11,BH11,BO11,BV11,CC11,CJ11,CQ11)</f>
        <v>21896</v>
      </c>
      <c r="CT11" s="55">
        <v>65792.005999999994</v>
      </c>
      <c r="CU11" s="55">
        <f>+CT11-CS11</f>
        <v>43896.005999999994</v>
      </c>
      <c r="CV11" s="36" t="str">
        <f>IF(CS11=K11,$F$9,IF(CS11=R11,$M$9,IF(CS11=Y11,$T$9,IF(CS11=AF11,$AA$9,IF(CS11=AM11,$AH$9,IF(CS11=AT11,$AO$9,IF(CS11=BA11,$AV$9,IF(CS11=BH11,$BC$9,IF(CS11=BO11,$BJ$9,IF(CS11=BV11,$BQ$9,IF(CS11=CC11,$BX$9,IF(CS11=CJ11,$CE$9,IF(CS11=CQ11,$CL$9,"")))))))))))))</f>
        <v>PROFINAS S.A.S</v>
      </c>
      <c r="CW11" s="36" t="str">
        <f>IF(CS11=K11,L11,IF(CS11=R11,S11,IF(CS11=Y11,Z11,IF(CS11=AF11,AG11,IF(CS11=AM11,AN11,IF(CS11=AT11,AU11,IF(CS11=BA11,BB11,IF(CS11=BH11,BI11,IF(CS11=BO11,BP11,IF(CS11=BV11,BW11,IF(CS11=CC11,CD11,IF(CS11=CJ11,CK11,IF(CS11=CQ11,CR11,"")))))))))))))</f>
        <v>8-60 DIAS</v>
      </c>
      <c r="CX11" s="36" t="str">
        <f>IF(CS11=K11,F11,IF(CS11=R11,M11,IF(CS11=Y11,T11,IF(CS11=AF11,AA11,IF(CS11=AM11,AH11,IF(CS11=AT11,AO11,IF(CS11=BA11,AV11,IF(CS11=BH11,BC11,IF(CS11=BO11,BJ11,IF(CS11=BV11,BQ11,IF(CS11=CC11,BX11,IF(CS11=CJ11,CE11,IF(CS11=CQ11,CL11,"")))))))))))))</f>
        <v>NACIONAL</v>
      </c>
      <c r="CY11" s="55">
        <f>+CS11/E11</f>
        <v>5474</v>
      </c>
    </row>
    <row r="12" spans="1:103" ht="120.75" thickBot="1" x14ac:dyDescent="0.3">
      <c r="A12" s="18">
        <v>2</v>
      </c>
      <c r="B12" s="19" t="s">
        <v>17</v>
      </c>
      <c r="C12" s="20" t="s">
        <v>205</v>
      </c>
      <c r="D12" s="20" t="s">
        <v>16</v>
      </c>
      <c r="E12" s="20">
        <v>10</v>
      </c>
      <c r="F12" s="36" t="s">
        <v>78</v>
      </c>
      <c r="G12" s="43">
        <v>13000</v>
      </c>
      <c r="H12" s="38">
        <v>0.19</v>
      </c>
      <c r="I12" s="44">
        <f t="shared" ref="I12:I37" si="14">+G12*H12</f>
        <v>2470</v>
      </c>
      <c r="J12" s="45">
        <f t="shared" ref="J12:J37" si="15">ROUND(G12+I12,0)</f>
        <v>15470</v>
      </c>
      <c r="K12" s="45">
        <f t="shared" ref="K12:K37" si="16">+E12*J12</f>
        <v>154700</v>
      </c>
      <c r="L12" s="41" t="s">
        <v>79</v>
      </c>
      <c r="M12" s="36" t="s">
        <v>83</v>
      </c>
      <c r="N12" s="43">
        <v>37700</v>
      </c>
      <c r="O12" s="38">
        <v>0.19</v>
      </c>
      <c r="P12" s="44">
        <f t="shared" si="0"/>
        <v>7163</v>
      </c>
      <c r="Q12" s="45">
        <f t="shared" si="1"/>
        <v>44863</v>
      </c>
      <c r="R12" s="45">
        <f t="shared" ref="R12:R50" si="17">+E12*Q12</f>
        <v>448630</v>
      </c>
      <c r="S12" s="41" t="s">
        <v>104</v>
      </c>
      <c r="T12" s="36"/>
      <c r="U12" s="43"/>
      <c r="V12" s="38"/>
      <c r="W12" s="44"/>
      <c r="X12" s="45"/>
      <c r="Y12" s="45"/>
      <c r="Z12" s="41"/>
      <c r="AA12" s="36"/>
      <c r="AB12" s="37"/>
      <c r="AC12" s="38"/>
      <c r="AD12" s="22"/>
      <c r="AE12" s="23"/>
      <c r="AF12" s="23"/>
      <c r="AG12" s="24"/>
      <c r="AH12" s="36"/>
      <c r="AI12" s="43"/>
      <c r="AJ12" s="38"/>
      <c r="AK12" s="44"/>
      <c r="AL12" s="45"/>
      <c r="AM12" s="45"/>
      <c r="AN12" s="41"/>
      <c r="AO12" s="55" t="s">
        <v>131</v>
      </c>
      <c r="AP12" s="43">
        <v>9000</v>
      </c>
      <c r="AQ12" s="38">
        <v>0.19</v>
      </c>
      <c r="AR12" s="44">
        <f t="shared" si="4"/>
        <v>1710</v>
      </c>
      <c r="AS12" s="45">
        <f t="shared" si="5"/>
        <v>10710</v>
      </c>
      <c r="AT12" s="45">
        <f t="shared" ref="AT12:AT51" si="18">+E12*AS12</f>
        <v>107100</v>
      </c>
      <c r="AU12" s="91" t="s">
        <v>141</v>
      </c>
      <c r="AV12" s="100" t="s">
        <v>145</v>
      </c>
      <c r="AW12" s="101">
        <v>9100</v>
      </c>
      <c r="AX12" s="102">
        <v>0.19</v>
      </c>
      <c r="AY12" s="103">
        <f t="shared" ref="AY12:AY38" si="19">+AW12*AX12</f>
        <v>1729</v>
      </c>
      <c r="AZ12" s="104">
        <f t="shared" ref="AZ12:AZ38" si="20">ROUND(AW12+AY12,0)</f>
        <v>10829</v>
      </c>
      <c r="BA12" s="104">
        <f t="shared" ref="BA12:BA38" si="21">+E12*AZ12</f>
        <v>108290</v>
      </c>
      <c r="BB12" s="105" t="s">
        <v>159</v>
      </c>
      <c r="BC12" s="92"/>
      <c r="BD12" s="45"/>
      <c r="BE12" s="21"/>
      <c r="BF12" s="44"/>
      <c r="BG12" s="45"/>
      <c r="BH12" s="45"/>
      <c r="BI12" s="41"/>
      <c r="BJ12" s="34" t="s">
        <v>173</v>
      </c>
      <c r="BK12" s="44">
        <v>13000</v>
      </c>
      <c r="BL12" s="21">
        <v>0.19</v>
      </c>
      <c r="BM12" s="44">
        <f t="shared" si="8"/>
        <v>2470</v>
      </c>
      <c r="BN12" s="45">
        <f t="shared" si="9"/>
        <v>15470</v>
      </c>
      <c r="BO12" s="45">
        <f t="shared" ref="BO12:BO52" si="22">+E12*BN12</f>
        <v>154700</v>
      </c>
      <c r="BP12" s="41" t="s">
        <v>179</v>
      </c>
      <c r="BQ12" s="36"/>
      <c r="BR12" s="37"/>
      <c r="BS12" s="38"/>
      <c r="BT12" s="22"/>
      <c r="BU12" s="23"/>
      <c r="BV12" s="23"/>
      <c r="BW12" s="41"/>
      <c r="BX12" s="36" t="s">
        <v>173</v>
      </c>
      <c r="BY12" s="43">
        <v>11700</v>
      </c>
      <c r="BZ12" s="38">
        <v>0.19</v>
      </c>
      <c r="CA12" s="44">
        <f t="shared" si="10"/>
        <v>2223</v>
      </c>
      <c r="CB12" s="45">
        <f t="shared" si="11"/>
        <v>13923</v>
      </c>
      <c r="CC12" s="45">
        <f t="shared" ref="CC12:CC52" si="23">+E12*CB12</f>
        <v>139230</v>
      </c>
      <c r="CD12" s="41" t="s">
        <v>188</v>
      </c>
      <c r="CE12" s="36" t="s">
        <v>135</v>
      </c>
      <c r="CF12" s="43">
        <v>9500</v>
      </c>
      <c r="CG12" s="38">
        <v>0.19</v>
      </c>
      <c r="CH12" s="51">
        <f t="shared" si="12"/>
        <v>1805</v>
      </c>
      <c r="CI12" s="52">
        <f t="shared" si="13"/>
        <v>11305</v>
      </c>
      <c r="CJ12" s="52">
        <f t="shared" ref="CJ12:CJ52" si="24">+E12*CI12</f>
        <v>113050</v>
      </c>
      <c r="CK12" s="22">
        <v>30</v>
      </c>
      <c r="CL12" s="36"/>
      <c r="CM12" s="43"/>
      <c r="CN12" s="38"/>
      <c r="CO12" s="44"/>
      <c r="CP12" s="45"/>
      <c r="CQ12" s="45"/>
      <c r="CR12" s="22"/>
      <c r="CS12" s="55">
        <f t="shared" ref="CS12:CS51" si="25">MIN(K12,R12,Y12,AF12,AM12,AT12,BA12,BH12,BO12,BV12,CC12,CJ12,CQ12)</f>
        <v>107100</v>
      </c>
      <c r="CT12" s="55">
        <v>107100</v>
      </c>
      <c r="CU12" s="55">
        <f t="shared" ref="CU12:CU51" si="26">+CT12-CS12</f>
        <v>0</v>
      </c>
      <c r="CV12" s="36" t="str">
        <f t="shared" ref="CV12:CV51" si="27">IF(CS12=K12,$F$9,IF(CS12=R12,$M$9,IF(CS12=Y12,$T$9,IF(CS12=AF12,$AA$9,IF(CS12=AM12,$AH$9,IF(CS12=AT12,$AO$9,IF(CS12=BA12,$AV$9,IF(CS12=BH12,$BC$9,IF(CS12=BO12,$BJ$9,IF(CS12=BV12,$BQ$9,IF(CS12=CC12,$BX$9,IF(CS12=CJ12,$CE$9,IF(CS12=CQ12,$CL$9,"")))))))))))))</f>
        <v>INVERSIONES JIMSA LTDA 
 NIT  900.230.898-8</v>
      </c>
      <c r="CW12" s="36" t="str">
        <f t="shared" ref="CW12:CW51" si="28">IF(CS12=K12,L12,IF(CS12=R12,S12,IF(CS12=Y12,Z12,IF(CS12=AF12,AG12,IF(CS12=AM12,AN12,IF(CS12=AT12,AU12,IF(CS12=BA12,BB12,IF(CS12=BH12,BI12,IF(CS12=BO12,BP12,IF(CS12=BV12,BW12,IF(CS12=CC12,CD12,IF(CS12=CJ12,CK12,IF(CS12=CQ12,CR12,"")))))))))))))</f>
        <v xml:space="preserve">10 DIAS  </v>
      </c>
      <c r="CX12" s="36" t="str">
        <f t="shared" ref="CX12:CX51" si="29">IF(CS12=K12,F12,IF(CS12=R12,M12,IF(CS12=Y12,T12,IF(CS12=AF12,AA12,IF(CS12=AM12,AH12,IF(CS12=AT12,AO12,IF(CS12=BA12,AV12,IF(CS12=BH12,BC12,IF(CS12=BO12,BJ12,IF(CS12=BV12,BQ12,IF(CS12=CC12,BX12,IF(CS12=CJ12,CE12,IF(CS12=CQ12,CL12,"")))))))))))))</f>
        <v>SIMAX</v>
      </c>
      <c r="CY12" s="55">
        <f t="shared" ref="CY12:CY52" si="30">+CS12/E12</f>
        <v>10710</v>
      </c>
    </row>
    <row r="13" spans="1:103" ht="120" x14ac:dyDescent="0.25">
      <c r="A13" s="18">
        <v>3</v>
      </c>
      <c r="B13" s="19" t="s">
        <v>19</v>
      </c>
      <c r="C13" s="20" t="s">
        <v>205</v>
      </c>
      <c r="D13" s="20" t="s">
        <v>16</v>
      </c>
      <c r="E13" s="20">
        <v>10</v>
      </c>
      <c r="F13" s="36" t="s">
        <v>78</v>
      </c>
      <c r="G13" s="43">
        <v>10000</v>
      </c>
      <c r="H13" s="38">
        <v>0.19</v>
      </c>
      <c r="I13" s="44">
        <f t="shared" si="14"/>
        <v>1900</v>
      </c>
      <c r="J13" s="45">
        <f t="shared" si="15"/>
        <v>11900</v>
      </c>
      <c r="K13" s="45">
        <f t="shared" si="16"/>
        <v>119000</v>
      </c>
      <c r="L13" s="41" t="s">
        <v>80</v>
      </c>
      <c r="M13" s="36" t="s">
        <v>84</v>
      </c>
      <c r="N13" s="43">
        <v>36900</v>
      </c>
      <c r="O13" s="38">
        <v>0.19</v>
      </c>
      <c r="P13" s="44">
        <f t="shared" si="0"/>
        <v>7011</v>
      </c>
      <c r="Q13" s="45">
        <f t="shared" si="1"/>
        <v>43911</v>
      </c>
      <c r="R13" s="45">
        <f t="shared" si="17"/>
        <v>439110</v>
      </c>
      <c r="S13" s="41" t="s">
        <v>104</v>
      </c>
      <c r="T13" s="36" t="s">
        <v>110</v>
      </c>
      <c r="U13" s="43">
        <v>12714</v>
      </c>
      <c r="V13" s="38">
        <v>0.19</v>
      </c>
      <c r="W13" s="44">
        <f t="shared" si="2"/>
        <v>2415.66</v>
      </c>
      <c r="X13" s="45">
        <f t="shared" si="3"/>
        <v>15130</v>
      </c>
      <c r="Y13" s="45">
        <f t="shared" ref="Y13:Y50" si="31">+E13*X13</f>
        <v>151300</v>
      </c>
      <c r="Z13" s="41">
        <v>30</v>
      </c>
      <c r="AA13" s="36"/>
      <c r="AB13" s="37"/>
      <c r="AC13" s="38"/>
      <c r="AD13" s="22"/>
      <c r="AE13" s="23"/>
      <c r="AF13" s="23"/>
      <c r="AG13" s="24"/>
      <c r="AH13" s="36"/>
      <c r="AI13" s="43"/>
      <c r="AJ13" s="38"/>
      <c r="AK13" s="44"/>
      <c r="AL13" s="45"/>
      <c r="AM13" s="45"/>
      <c r="AN13" s="41"/>
      <c r="AO13" s="55" t="s">
        <v>131</v>
      </c>
      <c r="AP13" s="43">
        <v>9500</v>
      </c>
      <c r="AQ13" s="38">
        <v>0.19</v>
      </c>
      <c r="AR13" s="44">
        <f t="shared" si="4"/>
        <v>1805</v>
      </c>
      <c r="AS13" s="45">
        <f t="shared" si="5"/>
        <v>11305</v>
      </c>
      <c r="AT13" s="45">
        <f t="shared" si="18"/>
        <v>113050</v>
      </c>
      <c r="AU13" s="22" t="s">
        <v>141</v>
      </c>
      <c r="AV13" s="94" t="s">
        <v>146</v>
      </c>
      <c r="AW13" s="95">
        <v>9100</v>
      </c>
      <c r="AX13" s="96">
        <v>0.19</v>
      </c>
      <c r="AY13" s="97">
        <f t="shared" si="19"/>
        <v>1729</v>
      </c>
      <c r="AZ13" s="98">
        <f t="shared" si="20"/>
        <v>10829</v>
      </c>
      <c r="BA13" s="98">
        <f t="shared" si="21"/>
        <v>108290</v>
      </c>
      <c r="BB13" s="99" t="s">
        <v>160</v>
      </c>
      <c r="BC13" s="36" t="s">
        <v>135</v>
      </c>
      <c r="BD13" s="45">
        <v>7120</v>
      </c>
      <c r="BE13" s="21">
        <v>0.19</v>
      </c>
      <c r="BF13" s="44">
        <f t="shared" si="6"/>
        <v>1352.8</v>
      </c>
      <c r="BG13" s="45">
        <f t="shared" si="7"/>
        <v>8473</v>
      </c>
      <c r="BH13" s="45">
        <f t="shared" ref="BH13:BH51" si="32">+E13*BG13</f>
        <v>84730</v>
      </c>
      <c r="BI13" s="41" t="s">
        <v>169</v>
      </c>
      <c r="BJ13" s="34" t="s">
        <v>173</v>
      </c>
      <c r="BK13" s="44">
        <v>12500</v>
      </c>
      <c r="BL13" s="21">
        <v>0.19</v>
      </c>
      <c r="BM13" s="44">
        <f t="shared" si="8"/>
        <v>2375</v>
      </c>
      <c r="BN13" s="45">
        <f t="shared" si="9"/>
        <v>14875</v>
      </c>
      <c r="BO13" s="45">
        <f t="shared" si="22"/>
        <v>148750</v>
      </c>
      <c r="BP13" s="41" t="s">
        <v>179</v>
      </c>
      <c r="BQ13" s="36"/>
      <c r="BR13" s="37"/>
      <c r="BS13" s="38"/>
      <c r="BT13" s="22"/>
      <c r="BU13" s="23"/>
      <c r="BV13" s="23"/>
      <c r="BW13" s="41"/>
      <c r="BX13" s="36" t="s">
        <v>173</v>
      </c>
      <c r="BY13" s="43">
        <v>11300</v>
      </c>
      <c r="BZ13" s="38">
        <v>0.19</v>
      </c>
      <c r="CA13" s="44">
        <f t="shared" si="10"/>
        <v>2147</v>
      </c>
      <c r="CB13" s="45">
        <f t="shared" si="11"/>
        <v>13447</v>
      </c>
      <c r="CC13" s="45">
        <f t="shared" si="23"/>
        <v>134470</v>
      </c>
      <c r="CD13" s="41" t="s">
        <v>188</v>
      </c>
      <c r="CE13" s="36" t="s">
        <v>135</v>
      </c>
      <c r="CF13" s="43">
        <v>8900</v>
      </c>
      <c r="CG13" s="38">
        <v>0.19</v>
      </c>
      <c r="CH13" s="51">
        <f t="shared" si="12"/>
        <v>1691</v>
      </c>
      <c r="CI13" s="52">
        <f t="shared" si="13"/>
        <v>10591</v>
      </c>
      <c r="CJ13" s="52">
        <f t="shared" si="24"/>
        <v>105910</v>
      </c>
      <c r="CK13" s="22">
        <v>30</v>
      </c>
      <c r="CL13" s="36" t="s">
        <v>195</v>
      </c>
      <c r="CM13" s="43">
        <v>6800</v>
      </c>
      <c r="CN13" s="38">
        <v>0.19</v>
      </c>
      <c r="CO13" s="44">
        <f t="shared" ref="CO13:CO37" si="33">+CM13*CN13</f>
        <v>1292</v>
      </c>
      <c r="CP13" s="45">
        <f t="shared" ref="CP13:CP37" si="34">ROUND(CM13+CO13,0)</f>
        <v>8092</v>
      </c>
      <c r="CQ13" s="45">
        <f t="shared" ref="CQ13:CQ37" si="35">+E13*CP13</f>
        <v>80920</v>
      </c>
      <c r="CR13" s="22" t="s">
        <v>142</v>
      </c>
      <c r="CS13" s="55">
        <f t="shared" si="25"/>
        <v>80920</v>
      </c>
      <c r="CT13" s="55">
        <v>178500</v>
      </c>
      <c r="CU13" s="55">
        <f t="shared" si="26"/>
        <v>97580</v>
      </c>
      <c r="CV13" s="36" t="str">
        <f t="shared" si="27"/>
        <v>WALTER VELASCO SAS 
 NIT 900580320-4</v>
      </c>
      <c r="CW13" s="36" t="str">
        <f t="shared" si="28"/>
        <v>60 DIAS</v>
      </c>
      <c r="CX13" s="36" t="str">
        <f t="shared" si="29"/>
        <v>PYREX</v>
      </c>
      <c r="CY13" s="55">
        <f t="shared" si="30"/>
        <v>8092</v>
      </c>
    </row>
    <row r="14" spans="1:103" ht="45.75" thickBot="1" x14ac:dyDescent="0.3">
      <c r="A14" s="18">
        <v>4</v>
      </c>
      <c r="B14" s="19" t="s">
        <v>20</v>
      </c>
      <c r="C14" s="19" t="s">
        <v>206</v>
      </c>
      <c r="D14" s="20" t="s">
        <v>21</v>
      </c>
      <c r="E14" s="20">
        <v>1</v>
      </c>
      <c r="F14" s="36"/>
      <c r="G14" s="43"/>
      <c r="H14" s="38"/>
      <c r="I14" s="44"/>
      <c r="J14" s="45"/>
      <c r="K14" s="45"/>
      <c r="L14" s="41"/>
      <c r="M14" s="36" t="s">
        <v>85</v>
      </c>
      <c r="N14" s="43">
        <v>27800</v>
      </c>
      <c r="O14" s="38">
        <v>0.19</v>
      </c>
      <c r="P14" s="44">
        <f t="shared" si="0"/>
        <v>5282</v>
      </c>
      <c r="Q14" s="45">
        <f t="shared" si="1"/>
        <v>33082</v>
      </c>
      <c r="R14" s="45">
        <f t="shared" si="17"/>
        <v>33082</v>
      </c>
      <c r="S14" s="41" t="s">
        <v>103</v>
      </c>
      <c r="T14" s="36" t="s">
        <v>111</v>
      </c>
      <c r="U14" s="43">
        <v>33408</v>
      </c>
      <c r="V14" s="38">
        <v>0.19</v>
      </c>
      <c r="W14" s="44">
        <f t="shared" si="2"/>
        <v>6347.52</v>
      </c>
      <c r="X14" s="45">
        <f t="shared" si="3"/>
        <v>39756</v>
      </c>
      <c r="Y14" s="45">
        <f t="shared" si="31"/>
        <v>39756</v>
      </c>
      <c r="Z14" s="41">
        <v>30</v>
      </c>
      <c r="AA14" s="36"/>
      <c r="AB14" s="37"/>
      <c r="AC14" s="38"/>
      <c r="AD14" s="22"/>
      <c r="AE14" s="23"/>
      <c r="AF14" s="23"/>
      <c r="AG14" s="24"/>
      <c r="AH14" s="36" t="s">
        <v>125</v>
      </c>
      <c r="AI14" s="43">
        <v>47000</v>
      </c>
      <c r="AJ14" s="38">
        <v>0.19</v>
      </c>
      <c r="AK14" s="44">
        <f t="shared" ref="AK14:AK43" si="36">+AI14*AJ14</f>
        <v>8930</v>
      </c>
      <c r="AL14" s="45">
        <f t="shared" ref="AL14:AL43" si="37">ROUND(AI14+AK14,0)</f>
        <v>55930</v>
      </c>
      <c r="AM14" s="45">
        <f t="shared" ref="AM14:AM43" si="38">+E14*AL14</f>
        <v>55930</v>
      </c>
      <c r="AN14" s="41" t="s">
        <v>105</v>
      </c>
      <c r="AO14" s="55" t="s">
        <v>132</v>
      </c>
      <c r="AP14" s="43">
        <v>32500</v>
      </c>
      <c r="AQ14" s="38">
        <v>0.19</v>
      </c>
      <c r="AR14" s="44">
        <f t="shared" si="4"/>
        <v>6175</v>
      </c>
      <c r="AS14" s="45">
        <f t="shared" si="5"/>
        <v>38675</v>
      </c>
      <c r="AT14" s="45">
        <f t="shared" si="18"/>
        <v>38675</v>
      </c>
      <c r="AU14" s="22" t="s">
        <v>141</v>
      </c>
      <c r="AV14" s="39"/>
      <c r="AW14" s="46"/>
      <c r="AX14" s="93"/>
      <c r="AY14" s="54"/>
      <c r="AZ14" s="57"/>
      <c r="BA14" s="57"/>
      <c r="BB14" s="42"/>
      <c r="BC14" s="36" t="s">
        <v>111</v>
      </c>
      <c r="BD14" s="45">
        <v>37600</v>
      </c>
      <c r="BE14" s="21">
        <v>0.19</v>
      </c>
      <c r="BF14" s="44">
        <f t="shared" si="6"/>
        <v>7144</v>
      </c>
      <c r="BG14" s="45">
        <f t="shared" si="7"/>
        <v>44744</v>
      </c>
      <c r="BH14" s="45">
        <f t="shared" si="32"/>
        <v>44744</v>
      </c>
      <c r="BI14" s="41" t="s">
        <v>170</v>
      </c>
      <c r="BJ14" s="34" t="s">
        <v>111</v>
      </c>
      <c r="BK14" s="44">
        <v>25000</v>
      </c>
      <c r="BL14" s="21">
        <v>0.19</v>
      </c>
      <c r="BM14" s="44">
        <f t="shared" si="8"/>
        <v>4750</v>
      </c>
      <c r="BN14" s="45">
        <f t="shared" si="9"/>
        <v>29750</v>
      </c>
      <c r="BO14" s="45">
        <f t="shared" si="22"/>
        <v>29750</v>
      </c>
      <c r="BP14" s="41" t="s">
        <v>179</v>
      </c>
      <c r="BQ14" s="36" t="s">
        <v>180</v>
      </c>
      <c r="BR14" s="43">
        <v>34000</v>
      </c>
      <c r="BS14" s="38">
        <v>0.19</v>
      </c>
      <c r="BT14" s="44">
        <f t="shared" ref="BT14:BT51" si="39">+BR14*BS14</f>
        <v>6460</v>
      </c>
      <c r="BU14" s="45">
        <f t="shared" ref="BU14:BU51" si="40">ROUND(BR14+BT14,0)</f>
        <v>40460</v>
      </c>
      <c r="BV14" s="45">
        <f t="shared" ref="BV14:BV51" si="41">+E14*BU14</f>
        <v>40460</v>
      </c>
      <c r="BW14" s="41" t="s">
        <v>182</v>
      </c>
      <c r="BX14" s="36" t="s">
        <v>111</v>
      </c>
      <c r="BY14" s="43">
        <v>27300</v>
      </c>
      <c r="BZ14" s="38">
        <v>0.19</v>
      </c>
      <c r="CA14" s="44">
        <f t="shared" si="10"/>
        <v>5187</v>
      </c>
      <c r="CB14" s="45">
        <f t="shared" si="11"/>
        <v>32487</v>
      </c>
      <c r="CC14" s="45">
        <f t="shared" si="23"/>
        <v>32487</v>
      </c>
      <c r="CD14" s="41" t="s">
        <v>188</v>
      </c>
      <c r="CE14" s="36" t="s">
        <v>132</v>
      </c>
      <c r="CF14" s="43">
        <v>35000</v>
      </c>
      <c r="CG14" s="38">
        <v>0.19</v>
      </c>
      <c r="CH14" s="51">
        <f t="shared" si="12"/>
        <v>6650</v>
      </c>
      <c r="CI14" s="52">
        <f t="shared" si="13"/>
        <v>41650</v>
      </c>
      <c r="CJ14" s="52">
        <f t="shared" si="24"/>
        <v>41650</v>
      </c>
      <c r="CK14" s="22">
        <v>30</v>
      </c>
      <c r="CL14" s="36"/>
      <c r="CM14" s="43"/>
      <c r="CN14" s="38"/>
      <c r="CO14" s="44"/>
      <c r="CP14" s="45"/>
      <c r="CQ14" s="45"/>
      <c r="CR14" s="22"/>
      <c r="CS14" s="55">
        <f t="shared" si="25"/>
        <v>29750</v>
      </c>
      <c r="CT14" s="55">
        <v>92046.5</v>
      </c>
      <c r="CU14" s="55">
        <f t="shared" si="26"/>
        <v>62296.5</v>
      </c>
      <c r="CV14" s="36" t="str">
        <f t="shared" si="27"/>
        <v>OUTSOURCING COMERCIAL SAS</v>
      </c>
      <c r="CW14" s="36" t="str">
        <f t="shared" si="28"/>
        <v>10 -120 dias</v>
      </c>
      <c r="CX14" s="36" t="str">
        <f t="shared" si="29"/>
        <v>3M</v>
      </c>
      <c r="CY14" s="55">
        <f t="shared" si="30"/>
        <v>29750</v>
      </c>
    </row>
    <row r="15" spans="1:103" ht="120.75" thickBot="1" x14ac:dyDescent="0.3">
      <c r="A15" s="18">
        <v>5</v>
      </c>
      <c r="B15" s="19" t="s">
        <v>22</v>
      </c>
      <c r="C15" s="20" t="s">
        <v>23</v>
      </c>
      <c r="D15" s="20" t="s">
        <v>16</v>
      </c>
      <c r="E15" s="20">
        <v>5</v>
      </c>
      <c r="F15" s="36"/>
      <c r="G15" s="43"/>
      <c r="H15" s="38"/>
      <c r="I15" s="44"/>
      <c r="J15" s="45"/>
      <c r="K15" s="45"/>
      <c r="L15" s="41"/>
      <c r="M15" s="36" t="s">
        <v>86</v>
      </c>
      <c r="N15" s="43">
        <v>33300</v>
      </c>
      <c r="O15" s="38">
        <v>0.19</v>
      </c>
      <c r="P15" s="44">
        <f t="shared" si="0"/>
        <v>6327</v>
      </c>
      <c r="Q15" s="45">
        <f t="shared" si="1"/>
        <v>39627</v>
      </c>
      <c r="R15" s="45">
        <f t="shared" si="17"/>
        <v>198135</v>
      </c>
      <c r="S15" s="41" t="s">
        <v>104</v>
      </c>
      <c r="T15" s="36" t="s">
        <v>112</v>
      </c>
      <c r="U15" s="43">
        <v>9143</v>
      </c>
      <c r="V15" s="38">
        <v>0.19</v>
      </c>
      <c r="W15" s="44">
        <f t="shared" si="2"/>
        <v>1737.17</v>
      </c>
      <c r="X15" s="45">
        <f t="shared" si="3"/>
        <v>10880</v>
      </c>
      <c r="Y15" s="45">
        <f t="shared" si="31"/>
        <v>54400</v>
      </c>
      <c r="Z15" s="41">
        <v>30</v>
      </c>
      <c r="AA15" s="36"/>
      <c r="AB15" s="37"/>
      <c r="AC15" s="38"/>
      <c r="AD15" s="22"/>
      <c r="AE15" s="23"/>
      <c r="AF15" s="23"/>
      <c r="AG15" s="24"/>
      <c r="AH15" s="36"/>
      <c r="AI15" s="43"/>
      <c r="AJ15" s="38"/>
      <c r="AK15" s="44"/>
      <c r="AL15" s="45"/>
      <c r="AM15" s="45"/>
      <c r="AN15" s="41"/>
      <c r="AO15" s="55" t="s">
        <v>133</v>
      </c>
      <c r="AP15" s="43">
        <v>9000</v>
      </c>
      <c r="AQ15" s="38">
        <v>0.19</v>
      </c>
      <c r="AR15" s="44">
        <f t="shared" si="4"/>
        <v>1710</v>
      </c>
      <c r="AS15" s="45">
        <f t="shared" si="5"/>
        <v>10710</v>
      </c>
      <c r="AT15" s="45">
        <f t="shared" si="18"/>
        <v>53550</v>
      </c>
      <c r="AU15" s="91" t="s">
        <v>141</v>
      </c>
      <c r="AV15" s="100" t="s">
        <v>147</v>
      </c>
      <c r="AW15" s="101">
        <v>37870</v>
      </c>
      <c r="AX15" s="102">
        <v>0.19</v>
      </c>
      <c r="AY15" s="103">
        <f t="shared" si="19"/>
        <v>7195.3</v>
      </c>
      <c r="AZ15" s="104">
        <f t="shared" si="20"/>
        <v>45065</v>
      </c>
      <c r="BA15" s="104">
        <f t="shared" si="21"/>
        <v>225325</v>
      </c>
      <c r="BB15" s="105" t="s">
        <v>160</v>
      </c>
      <c r="BC15" s="92"/>
      <c r="BD15" s="45"/>
      <c r="BE15" s="21"/>
      <c r="BF15" s="44"/>
      <c r="BG15" s="45"/>
      <c r="BH15" s="45"/>
      <c r="BI15" s="41"/>
      <c r="BJ15" s="84"/>
      <c r="BK15" s="79"/>
      <c r="BL15" s="83"/>
      <c r="BM15" s="79"/>
      <c r="BN15" s="80"/>
      <c r="BO15" s="80"/>
      <c r="BP15" s="81"/>
      <c r="BQ15" s="36"/>
      <c r="BR15" s="37"/>
      <c r="BS15" s="38"/>
      <c r="BT15" s="22"/>
      <c r="BU15" s="23"/>
      <c r="BV15" s="23"/>
      <c r="BW15" s="41"/>
      <c r="BX15" s="36"/>
      <c r="BY15" s="43"/>
      <c r="BZ15" s="38"/>
      <c r="CA15" s="44"/>
      <c r="CB15" s="45"/>
      <c r="CC15" s="45"/>
      <c r="CD15" s="41"/>
      <c r="CE15" s="36" t="s">
        <v>162</v>
      </c>
      <c r="CF15" s="43">
        <v>37000</v>
      </c>
      <c r="CG15" s="38">
        <v>0.19</v>
      </c>
      <c r="CH15" s="51">
        <f t="shared" si="12"/>
        <v>7030</v>
      </c>
      <c r="CI15" s="52">
        <f t="shared" si="13"/>
        <v>44030</v>
      </c>
      <c r="CJ15" s="52">
        <f t="shared" si="24"/>
        <v>220150</v>
      </c>
      <c r="CK15" s="22">
        <v>30</v>
      </c>
      <c r="CL15" s="36" t="s">
        <v>196</v>
      </c>
      <c r="CM15" s="43">
        <v>13800</v>
      </c>
      <c r="CN15" s="38">
        <v>0.19</v>
      </c>
      <c r="CO15" s="44">
        <f t="shared" si="33"/>
        <v>2622</v>
      </c>
      <c r="CP15" s="45">
        <f t="shared" si="34"/>
        <v>16422</v>
      </c>
      <c r="CQ15" s="45">
        <f t="shared" si="35"/>
        <v>82110</v>
      </c>
      <c r="CR15" s="22" t="s">
        <v>142</v>
      </c>
      <c r="CS15" s="55">
        <f t="shared" si="25"/>
        <v>53550</v>
      </c>
      <c r="CT15" s="55">
        <v>54803.07</v>
      </c>
      <c r="CU15" s="55">
        <f t="shared" si="26"/>
        <v>1253.0699999999997</v>
      </c>
      <c r="CV15" s="36" t="str">
        <f t="shared" si="27"/>
        <v>INVERSIONES JIMSA LTDA 
 NIT  900.230.898-8</v>
      </c>
      <c r="CW15" s="36" t="str">
        <f t="shared" si="28"/>
        <v xml:space="preserve">10 DIAS  </v>
      </c>
      <c r="CX15" s="36" t="str">
        <f t="shared" si="29"/>
        <v>GLASCO</v>
      </c>
      <c r="CY15" s="55">
        <f t="shared" si="30"/>
        <v>10710</v>
      </c>
    </row>
    <row r="16" spans="1:103" ht="45" x14ac:dyDescent="0.25">
      <c r="A16" s="18">
        <v>6</v>
      </c>
      <c r="B16" s="19" t="s">
        <v>24</v>
      </c>
      <c r="C16" s="20" t="s">
        <v>15</v>
      </c>
      <c r="D16" s="20" t="s">
        <v>16</v>
      </c>
      <c r="E16" s="20">
        <v>1</v>
      </c>
      <c r="F16" s="36"/>
      <c r="G16" s="43"/>
      <c r="H16" s="38"/>
      <c r="I16" s="44"/>
      <c r="J16" s="45"/>
      <c r="K16" s="45"/>
      <c r="L16" s="41"/>
      <c r="M16" s="36"/>
      <c r="N16" s="43"/>
      <c r="O16" s="38"/>
      <c r="P16" s="44"/>
      <c r="Q16" s="45"/>
      <c r="R16" s="45"/>
      <c r="S16" s="41"/>
      <c r="T16" s="36" t="s">
        <v>113</v>
      </c>
      <c r="U16" s="43">
        <v>3840</v>
      </c>
      <c r="V16" s="38">
        <v>0.19</v>
      </c>
      <c r="W16" s="44">
        <f t="shared" si="2"/>
        <v>729.6</v>
      </c>
      <c r="X16" s="45">
        <f t="shared" si="3"/>
        <v>4570</v>
      </c>
      <c r="Y16" s="45">
        <f t="shared" si="31"/>
        <v>4570</v>
      </c>
      <c r="Z16" s="41">
        <v>30</v>
      </c>
      <c r="AA16" s="36"/>
      <c r="AB16" s="37"/>
      <c r="AC16" s="38"/>
      <c r="AD16" s="22"/>
      <c r="AE16" s="23"/>
      <c r="AF16" s="23"/>
      <c r="AG16" s="24"/>
      <c r="AH16" s="36"/>
      <c r="AI16" s="43"/>
      <c r="AJ16" s="38"/>
      <c r="AK16" s="44"/>
      <c r="AL16" s="45"/>
      <c r="AM16" s="45"/>
      <c r="AN16" s="41"/>
      <c r="AO16" s="55" t="s">
        <v>130</v>
      </c>
      <c r="AP16" s="43">
        <v>22000</v>
      </c>
      <c r="AQ16" s="38">
        <v>0.19</v>
      </c>
      <c r="AR16" s="44">
        <f t="shared" si="4"/>
        <v>4180</v>
      </c>
      <c r="AS16" s="45">
        <f t="shared" si="5"/>
        <v>26180</v>
      </c>
      <c r="AT16" s="45">
        <f t="shared" si="18"/>
        <v>26180</v>
      </c>
      <c r="AU16" s="22" t="s">
        <v>141</v>
      </c>
      <c r="AV16" s="94"/>
      <c r="AW16" s="95"/>
      <c r="AX16" s="96"/>
      <c r="AY16" s="97"/>
      <c r="AZ16" s="98"/>
      <c r="BA16" s="98"/>
      <c r="BB16" s="99"/>
      <c r="BC16" s="36" t="s">
        <v>163</v>
      </c>
      <c r="BD16" s="45">
        <v>13920</v>
      </c>
      <c r="BE16" s="21">
        <v>0.19</v>
      </c>
      <c r="BF16" s="44">
        <f t="shared" si="6"/>
        <v>2644.8</v>
      </c>
      <c r="BG16" s="45">
        <f t="shared" si="7"/>
        <v>16565</v>
      </c>
      <c r="BH16" s="45">
        <f t="shared" si="32"/>
        <v>16565</v>
      </c>
      <c r="BI16" s="41" t="s">
        <v>170</v>
      </c>
      <c r="BJ16" s="34" t="s">
        <v>163</v>
      </c>
      <c r="BK16" s="44">
        <v>50200</v>
      </c>
      <c r="BL16" s="21">
        <v>0.19</v>
      </c>
      <c r="BM16" s="44">
        <f t="shared" si="8"/>
        <v>9538</v>
      </c>
      <c r="BN16" s="45">
        <f t="shared" si="9"/>
        <v>59738</v>
      </c>
      <c r="BO16" s="45">
        <f t="shared" si="22"/>
        <v>59738</v>
      </c>
      <c r="BP16" s="41" t="s">
        <v>179</v>
      </c>
      <c r="BQ16" s="36"/>
      <c r="BR16" s="37"/>
      <c r="BS16" s="38"/>
      <c r="BT16" s="22"/>
      <c r="BU16" s="23"/>
      <c r="BV16" s="23"/>
      <c r="BW16" s="41"/>
      <c r="BX16" s="36" t="s">
        <v>30</v>
      </c>
      <c r="BY16" s="43">
        <v>6500</v>
      </c>
      <c r="BZ16" s="38">
        <v>0.19</v>
      </c>
      <c r="CA16" s="44">
        <f t="shared" si="10"/>
        <v>1235</v>
      </c>
      <c r="CB16" s="45">
        <f t="shared" si="11"/>
        <v>7735</v>
      </c>
      <c r="CC16" s="45">
        <f t="shared" si="23"/>
        <v>7735</v>
      </c>
      <c r="CD16" s="41" t="s">
        <v>188</v>
      </c>
      <c r="CE16" s="36" t="s">
        <v>30</v>
      </c>
      <c r="CF16" s="43">
        <v>20000</v>
      </c>
      <c r="CG16" s="38">
        <v>0.19</v>
      </c>
      <c r="CH16" s="51">
        <f t="shared" si="12"/>
        <v>3800</v>
      </c>
      <c r="CI16" s="52">
        <f t="shared" si="13"/>
        <v>23800</v>
      </c>
      <c r="CJ16" s="52">
        <f t="shared" si="24"/>
        <v>23800</v>
      </c>
      <c r="CK16" s="22">
        <v>30</v>
      </c>
      <c r="CL16" s="36"/>
      <c r="CM16" s="43"/>
      <c r="CN16" s="38"/>
      <c r="CO16" s="44"/>
      <c r="CP16" s="45"/>
      <c r="CQ16" s="45"/>
      <c r="CR16" s="22"/>
      <c r="CS16" s="55">
        <f t="shared" si="25"/>
        <v>4570</v>
      </c>
      <c r="CT16" s="55">
        <v>85531.249999999985</v>
      </c>
      <c r="CU16" s="55">
        <f t="shared" si="26"/>
        <v>80961.249999999985</v>
      </c>
      <c r="CV16" s="36" t="str">
        <f t="shared" si="27"/>
        <v>CIEDUTEC LTDA
NIT.830.044.212-5</v>
      </c>
      <c r="CW16" s="36">
        <f t="shared" si="28"/>
        <v>30</v>
      </c>
      <c r="CX16" s="36" t="str">
        <f t="shared" si="29"/>
        <v>nacional</v>
      </c>
      <c r="CY16" s="55">
        <f t="shared" si="30"/>
        <v>4570</v>
      </c>
    </row>
    <row r="17" spans="1:103" ht="120" x14ac:dyDescent="0.25">
      <c r="A17" s="18">
        <v>7</v>
      </c>
      <c r="B17" s="19" t="s">
        <v>25</v>
      </c>
      <c r="C17" s="20" t="s">
        <v>18</v>
      </c>
      <c r="D17" s="20" t="s">
        <v>16</v>
      </c>
      <c r="E17" s="20">
        <v>10</v>
      </c>
      <c r="F17" s="36"/>
      <c r="G17" s="43"/>
      <c r="H17" s="38"/>
      <c r="I17" s="44"/>
      <c r="J17" s="45"/>
      <c r="K17" s="45"/>
      <c r="L17" s="41"/>
      <c r="M17" s="36"/>
      <c r="N17" s="43"/>
      <c r="O17" s="38"/>
      <c r="P17" s="44"/>
      <c r="Q17" s="45"/>
      <c r="R17" s="45"/>
      <c r="S17" s="41"/>
      <c r="T17" s="36" t="s">
        <v>110</v>
      </c>
      <c r="U17" s="43">
        <v>26514</v>
      </c>
      <c r="V17" s="38">
        <v>0.19</v>
      </c>
      <c r="W17" s="44">
        <f t="shared" si="2"/>
        <v>5037.66</v>
      </c>
      <c r="X17" s="45">
        <f t="shared" si="3"/>
        <v>31552</v>
      </c>
      <c r="Y17" s="45">
        <f t="shared" si="31"/>
        <v>315520</v>
      </c>
      <c r="Z17" s="41">
        <v>30</v>
      </c>
      <c r="AA17" s="36"/>
      <c r="AB17" s="37"/>
      <c r="AC17" s="38"/>
      <c r="AD17" s="22"/>
      <c r="AE17" s="23"/>
      <c r="AF17" s="23"/>
      <c r="AG17" s="24"/>
      <c r="AH17" s="76"/>
      <c r="AI17" s="77"/>
      <c r="AJ17" s="78"/>
      <c r="AK17" s="79"/>
      <c r="AL17" s="80"/>
      <c r="AM17" s="80"/>
      <c r="AN17" s="81"/>
      <c r="AO17" s="55" t="s">
        <v>134</v>
      </c>
      <c r="AP17" s="43">
        <v>22000</v>
      </c>
      <c r="AQ17" s="38">
        <v>0.19</v>
      </c>
      <c r="AR17" s="44">
        <f t="shared" si="4"/>
        <v>4180</v>
      </c>
      <c r="AS17" s="45">
        <f t="shared" si="5"/>
        <v>26180</v>
      </c>
      <c r="AT17" s="45">
        <f t="shared" si="18"/>
        <v>261800</v>
      </c>
      <c r="AU17" s="22" t="s">
        <v>141</v>
      </c>
      <c r="AV17" s="36" t="s">
        <v>148</v>
      </c>
      <c r="AW17" s="43">
        <v>13160</v>
      </c>
      <c r="AX17" s="38">
        <v>0.19</v>
      </c>
      <c r="AY17" s="44">
        <f t="shared" si="19"/>
        <v>2500.4</v>
      </c>
      <c r="AZ17" s="45">
        <f t="shared" si="20"/>
        <v>15660</v>
      </c>
      <c r="BA17" s="45">
        <f t="shared" si="21"/>
        <v>156600</v>
      </c>
      <c r="BB17" s="41" t="s">
        <v>160</v>
      </c>
      <c r="BC17" s="36"/>
      <c r="BD17" s="45"/>
      <c r="BE17" s="21"/>
      <c r="BF17" s="44"/>
      <c r="BG17" s="45"/>
      <c r="BH17" s="45"/>
      <c r="BI17" s="41"/>
      <c r="BJ17" s="34" t="s">
        <v>173</v>
      </c>
      <c r="BK17" s="44">
        <v>18800</v>
      </c>
      <c r="BL17" s="21">
        <v>0.19</v>
      </c>
      <c r="BM17" s="44">
        <f t="shared" si="8"/>
        <v>3572</v>
      </c>
      <c r="BN17" s="45">
        <f t="shared" si="9"/>
        <v>22372</v>
      </c>
      <c r="BO17" s="45">
        <f t="shared" si="22"/>
        <v>223720</v>
      </c>
      <c r="BP17" s="41" t="s">
        <v>179</v>
      </c>
      <c r="BQ17" s="36"/>
      <c r="BR17" s="37"/>
      <c r="BS17" s="38"/>
      <c r="BT17" s="22"/>
      <c r="BU17" s="23"/>
      <c r="BV17" s="23"/>
      <c r="BW17" s="41"/>
      <c r="BX17" s="36" t="s">
        <v>173</v>
      </c>
      <c r="BY17" s="43">
        <v>17000</v>
      </c>
      <c r="BZ17" s="38">
        <v>0.19</v>
      </c>
      <c r="CA17" s="44">
        <f t="shared" si="10"/>
        <v>3230</v>
      </c>
      <c r="CB17" s="45">
        <f t="shared" si="11"/>
        <v>20230</v>
      </c>
      <c r="CC17" s="45">
        <f t="shared" si="23"/>
        <v>202300</v>
      </c>
      <c r="CD17" s="41" t="s">
        <v>188</v>
      </c>
      <c r="CE17" s="36" t="s">
        <v>173</v>
      </c>
      <c r="CF17" s="43">
        <v>23000</v>
      </c>
      <c r="CG17" s="38">
        <v>0.19</v>
      </c>
      <c r="CH17" s="51">
        <f t="shared" si="12"/>
        <v>4370</v>
      </c>
      <c r="CI17" s="52">
        <f t="shared" si="13"/>
        <v>27370</v>
      </c>
      <c r="CJ17" s="52">
        <f t="shared" si="24"/>
        <v>273700</v>
      </c>
      <c r="CK17" s="22">
        <v>120</v>
      </c>
      <c r="CL17" s="36"/>
      <c r="CM17" s="43"/>
      <c r="CN17" s="38"/>
      <c r="CO17" s="44"/>
      <c r="CP17" s="45"/>
      <c r="CQ17" s="45"/>
      <c r="CR17" s="22"/>
      <c r="CS17" s="55">
        <f t="shared" si="25"/>
        <v>156600</v>
      </c>
      <c r="CT17" s="55">
        <v>385662.98062500003</v>
      </c>
      <c r="CU17" s="55">
        <f t="shared" si="26"/>
        <v>229062.98062500003</v>
      </c>
      <c r="CV17" s="36" t="str">
        <f t="shared" si="27"/>
        <v>LAB BRANDS SAS   
NIT  860.028.662-8</v>
      </c>
      <c r="CW17" s="36" t="str">
        <f t="shared" si="28"/>
        <v>ENTREGA INMEDIATA</v>
      </c>
      <c r="CX17" s="36" t="str">
        <f t="shared" si="29"/>
        <v>ERLENMEYER CUELLO ANGOSTO 125ML REF. 212162806 - MARCA: SCHOTT (DURAN)</v>
      </c>
      <c r="CY17" s="55">
        <f t="shared" si="30"/>
        <v>15660</v>
      </c>
    </row>
    <row r="18" spans="1:103" ht="120" x14ac:dyDescent="0.25">
      <c r="A18" s="18">
        <v>8</v>
      </c>
      <c r="B18" s="19" t="s">
        <v>26</v>
      </c>
      <c r="C18" s="20" t="s">
        <v>205</v>
      </c>
      <c r="D18" s="20" t="s">
        <v>16</v>
      </c>
      <c r="E18" s="20">
        <v>10</v>
      </c>
      <c r="F18" s="36" t="s">
        <v>78</v>
      </c>
      <c r="G18" s="43">
        <v>15000</v>
      </c>
      <c r="H18" s="38">
        <v>0.19</v>
      </c>
      <c r="I18" s="44">
        <f t="shared" si="14"/>
        <v>2850</v>
      </c>
      <c r="J18" s="45">
        <f t="shared" si="15"/>
        <v>17850</v>
      </c>
      <c r="K18" s="45">
        <f t="shared" si="16"/>
        <v>178500</v>
      </c>
      <c r="L18" s="41" t="s">
        <v>79</v>
      </c>
      <c r="M18" s="36" t="s">
        <v>87</v>
      </c>
      <c r="N18" s="43">
        <v>40600</v>
      </c>
      <c r="O18" s="38">
        <v>0.19</v>
      </c>
      <c r="P18" s="44">
        <f t="shared" si="0"/>
        <v>7714</v>
      </c>
      <c r="Q18" s="45">
        <f t="shared" si="1"/>
        <v>48314</v>
      </c>
      <c r="R18" s="45">
        <f t="shared" si="17"/>
        <v>483140</v>
      </c>
      <c r="S18" s="41" t="s">
        <v>104</v>
      </c>
      <c r="T18" s="36" t="s">
        <v>110</v>
      </c>
      <c r="U18" s="43">
        <v>18880</v>
      </c>
      <c r="V18" s="38">
        <v>0.19</v>
      </c>
      <c r="W18" s="44">
        <f t="shared" si="2"/>
        <v>3587.2</v>
      </c>
      <c r="X18" s="45">
        <f t="shared" si="3"/>
        <v>22467</v>
      </c>
      <c r="Y18" s="45">
        <f t="shared" si="31"/>
        <v>224670</v>
      </c>
      <c r="Z18" s="41">
        <v>30</v>
      </c>
      <c r="AA18" s="36"/>
      <c r="AB18" s="37"/>
      <c r="AC18" s="38"/>
      <c r="AD18" s="22"/>
      <c r="AE18" s="23"/>
      <c r="AF18" s="23"/>
      <c r="AG18" s="24"/>
      <c r="AH18" s="76"/>
      <c r="AI18" s="77"/>
      <c r="AJ18" s="78"/>
      <c r="AK18" s="79"/>
      <c r="AL18" s="80"/>
      <c r="AM18" s="80"/>
      <c r="AN18" s="81"/>
      <c r="AO18" s="55" t="s">
        <v>131</v>
      </c>
      <c r="AP18" s="43">
        <v>18500</v>
      </c>
      <c r="AQ18" s="38">
        <v>0.19</v>
      </c>
      <c r="AR18" s="44">
        <f t="shared" si="4"/>
        <v>3515</v>
      </c>
      <c r="AS18" s="45">
        <f t="shared" si="5"/>
        <v>22015</v>
      </c>
      <c r="AT18" s="45">
        <f t="shared" si="18"/>
        <v>220150</v>
      </c>
      <c r="AU18" s="22" t="s">
        <v>141</v>
      </c>
      <c r="AV18" s="36" t="s">
        <v>149</v>
      </c>
      <c r="AW18" s="43">
        <v>10920</v>
      </c>
      <c r="AX18" s="38">
        <v>0.19</v>
      </c>
      <c r="AY18" s="44">
        <f t="shared" si="19"/>
        <v>2074.8000000000002</v>
      </c>
      <c r="AZ18" s="45">
        <f t="shared" si="20"/>
        <v>12995</v>
      </c>
      <c r="BA18" s="45">
        <f t="shared" si="21"/>
        <v>129950</v>
      </c>
      <c r="BB18" s="41" t="s">
        <v>160</v>
      </c>
      <c r="BC18" s="36" t="s">
        <v>135</v>
      </c>
      <c r="BD18" s="45">
        <v>12080</v>
      </c>
      <c r="BE18" s="21">
        <v>0.19</v>
      </c>
      <c r="BF18" s="44">
        <f t="shared" si="6"/>
        <v>2295.1999999999998</v>
      </c>
      <c r="BG18" s="45">
        <f t="shared" si="7"/>
        <v>14375</v>
      </c>
      <c r="BH18" s="45">
        <f t="shared" si="32"/>
        <v>143750</v>
      </c>
      <c r="BI18" s="41" t="s">
        <v>170</v>
      </c>
      <c r="BJ18" s="34" t="s">
        <v>173</v>
      </c>
      <c r="BK18" s="44">
        <v>15600</v>
      </c>
      <c r="BL18" s="21">
        <v>0.19</v>
      </c>
      <c r="BM18" s="44">
        <f t="shared" si="8"/>
        <v>2964</v>
      </c>
      <c r="BN18" s="45">
        <f t="shared" si="9"/>
        <v>18564</v>
      </c>
      <c r="BO18" s="45">
        <f t="shared" si="22"/>
        <v>185640</v>
      </c>
      <c r="BP18" s="41" t="s">
        <v>179</v>
      </c>
      <c r="BQ18" s="36"/>
      <c r="BR18" s="37"/>
      <c r="BS18" s="38"/>
      <c r="BT18" s="22"/>
      <c r="BU18" s="23"/>
      <c r="BV18" s="23"/>
      <c r="BW18" s="41"/>
      <c r="BX18" s="36" t="s">
        <v>173</v>
      </c>
      <c r="BY18" s="43">
        <v>14100</v>
      </c>
      <c r="BZ18" s="38">
        <v>0.19</v>
      </c>
      <c r="CA18" s="44">
        <f t="shared" si="10"/>
        <v>2679</v>
      </c>
      <c r="CB18" s="45">
        <f t="shared" si="11"/>
        <v>16779</v>
      </c>
      <c r="CC18" s="45">
        <f t="shared" si="23"/>
        <v>167790</v>
      </c>
      <c r="CD18" s="41" t="s">
        <v>188</v>
      </c>
      <c r="CE18" s="36" t="s">
        <v>135</v>
      </c>
      <c r="CF18" s="43">
        <v>15500</v>
      </c>
      <c r="CG18" s="38">
        <v>0.19</v>
      </c>
      <c r="CH18" s="51">
        <f t="shared" si="12"/>
        <v>2945</v>
      </c>
      <c r="CI18" s="52">
        <f t="shared" si="13"/>
        <v>18445</v>
      </c>
      <c r="CJ18" s="52">
        <f t="shared" si="24"/>
        <v>184450</v>
      </c>
      <c r="CK18" s="22">
        <v>120</v>
      </c>
      <c r="CL18" s="36"/>
      <c r="CM18" s="43"/>
      <c r="CN18" s="38"/>
      <c r="CO18" s="44"/>
      <c r="CP18" s="45"/>
      <c r="CQ18" s="45"/>
      <c r="CR18" s="22"/>
      <c r="CS18" s="55">
        <f t="shared" si="25"/>
        <v>129950</v>
      </c>
      <c r="CT18" s="55">
        <v>309010.72124999994</v>
      </c>
      <c r="CU18" s="55">
        <f t="shared" si="26"/>
        <v>179060.72124999994</v>
      </c>
      <c r="CV18" s="36" t="str">
        <f t="shared" si="27"/>
        <v>LAB BRANDS SAS   
NIT  860.028.662-8</v>
      </c>
      <c r="CW18" s="36" t="str">
        <f t="shared" si="28"/>
        <v>ENTREGA INMEDIATA</v>
      </c>
      <c r="CX18" s="36" t="str">
        <f t="shared" si="29"/>
        <v>ERLENMEYER CUELLO ANGOSTO 250ML REF. 212163605 - MARCA:  SCHOTT (DURAN)</v>
      </c>
      <c r="CY18" s="55">
        <f t="shared" si="30"/>
        <v>12995</v>
      </c>
    </row>
    <row r="19" spans="1:103" ht="120" x14ac:dyDescent="0.25">
      <c r="A19" s="18">
        <v>9</v>
      </c>
      <c r="B19" s="19" t="s">
        <v>27</v>
      </c>
      <c r="C19" s="20" t="s">
        <v>205</v>
      </c>
      <c r="D19" s="20" t="s">
        <v>16</v>
      </c>
      <c r="E19" s="20">
        <v>10</v>
      </c>
      <c r="F19" s="36" t="s">
        <v>78</v>
      </c>
      <c r="G19" s="43">
        <v>17000</v>
      </c>
      <c r="H19" s="38">
        <v>0.19</v>
      </c>
      <c r="I19" s="44">
        <f t="shared" si="14"/>
        <v>3230</v>
      </c>
      <c r="J19" s="45">
        <f t="shared" si="15"/>
        <v>20230</v>
      </c>
      <c r="K19" s="45">
        <f t="shared" si="16"/>
        <v>202300</v>
      </c>
      <c r="L19" s="41" t="s">
        <v>79</v>
      </c>
      <c r="M19" s="36" t="s">
        <v>88</v>
      </c>
      <c r="N19" s="43">
        <v>43800</v>
      </c>
      <c r="O19" s="38">
        <v>0.19</v>
      </c>
      <c r="P19" s="44">
        <f t="shared" si="0"/>
        <v>8322</v>
      </c>
      <c r="Q19" s="45">
        <f t="shared" si="1"/>
        <v>52122</v>
      </c>
      <c r="R19" s="45">
        <f t="shared" si="17"/>
        <v>521220</v>
      </c>
      <c r="S19" s="41" t="s">
        <v>104</v>
      </c>
      <c r="T19" s="36" t="s">
        <v>110</v>
      </c>
      <c r="U19" s="43">
        <v>14057</v>
      </c>
      <c r="V19" s="38">
        <v>0.19</v>
      </c>
      <c r="W19" s="44">
        <f t="shared" si="2"/>
        <v>2670.83</v>
      </c>
      <c r="X19" s="45">
        <f t="shared" si="3"/>
        <v>16728</v>
      </c>
      <c r="Y19" s="45">
        <f t="shared" si="31"/>
        <v>167280</v>
      </c>
      <c r="Z19" s="41">
        <v>30</v>
      </c>
      <c r="AA19" s="36"/>
      <c r="AB19" s="37"/>
      <c r="AC19" s="38"/>
      <c r="AD19" s="22"/>
      <c r="AE19" s="23"/>
      <c r="AF19" s="23"/>
      <c r="AG19" s="24"/>
      <c r="AH19" s="76"/>
      <c r="AI19" s="77"/>
      <c r="AJ19" s="78"/>
      <c r="AK19" s="79"/>
      <c r="AL19" s="80"/>
      <c r="AM19" s="80"/>
      <c r="AN19" s="81"/>
      <c r="AO19" s="55" t="s">
        <v>131</v>
      </c>
      <c r="AP19" s="43">
        <v>17200</v>
      </c>
      <c r="AQ19" s="38">
        <v>0.19</v>
      </c>
      <c r="AR19" s="44">
        <f t="shared" si="4"/>
        <v>3268</v>
      </c>
      <c r="AS19" s="45">
        <f t="shared" si="5"/>
        <v>20468</v>
      </c>
      <c r="AT19" s="45">
        <f t="shared" si="18"/>
        <v>204680</v>
      </c>
      <c r="AU19" s="22" t="s">
        <v>141</v>
      </c>
      <c r="AV19" s="36" t="s">
        <v>150</v>
      </c>
      <c r="AW19" s="43">
        <v>12390</v>
      </c>
      <c r="AX19" s="38">
        <v>0.19</v>
      </c>
      <c r="AY19" s="44">
        <f t="shared" si="19"/>
        <v>2354.1</v>
      </c>
      <c r="AZ19" s="45">
        <f t="shared" si="20"/>
        <v>14744</v>
      </c>
      <c r="BA19" s="45">
        <f t="shared" si="21"/>
        <v>147440</v>
      </c>
      <c r="BB19" s="41" t="s">
        <v>160</v>
      </c>
      <c r="BC19" s="36"/>
      <c r="BD19" s="45"/>
      <c r="BE19" s="21"/>
      <c r="BF19" s="44"/>
      <c r="BG19" s="45"/>
      <c r="BH19" s="45"/>
      <c r="BI19" s="41"/>
      <c r="BJ19" s="34" t="s">
        <v>173</v>
      </c>
      <c r="BK19" s="44">
        <v>17700</v>
      </c>
      <c r="BL19" s="21">
        <v>0.19</v>
      </c>
      <c r="BM19" s="44">
        <f t="shared" si="8"/>
        <v>3363</v>
      </c>
      <c r="BN19" s="45">
        <f t="shared" si="9"/>
        <v>21063</v>
      </c>
      <c r="BO19" s="45">
        <f t="shared" si="22"/>
        <v>210630</v>
      </c>
      <c r="BP19" s="41" t="s">
        <v>179</v>
      </c>
      <c r="BQ19" s="36"/>
      <c r="BR19" s="37"/>
      <c r="BS19" s="38"/>
      <c r="BT19" s="22"/>
      <c r="BU19" s="23"/>
      <c r="BV19" s="23"/>
      <c r="BW19" s="41"/>
      <c r="BX19" s="36" t="s">
        <v>173</v>
      </c>
      <c r="BY19" s="43">
        <v>16000</v>
      </c>
      <c r="BZ19" s="38">
        <v>0.19</v>
      </c>
      <c r="CA19" s="44">
        <f t="shared" si="10"/>
        <v>3040</v>
      </c>
      <c r="CB19" s="45">
        <f t="shared" si="11"/>
        <v>19040</v>
      </c>
      <c r="CC19" s="45">
        <f t="shared" si="23"/>
        <v>190400</v>
      </c>
      <c r="CD19" s="41" t="s">
        <v>188</v>
      </c>
      <c r="CE19" s="36" t="s">
        <v>173</v>
      </c>
      <c r="CF19" s="43">
        <v>17700</v>
      </c>
      <c r="CG19" s="38">
        <v>0.19</v>
      </c>
      <c r="CH19" s="51">
        <f t="shared" si="12"/>
        <v>3363</v>
      </c>
      <c r="CI19" s="52">
        <f t="shared" si="13"/>
        <v>21063</v>
      </c>
      <c r="CJ19" s="52">
        <f t="shared" si="24"/>
        <v>210630</v>
      </c>
      <c r="CK19" s="22">
        <v>120</v>
      </c>
      <c r="CL19" s="36"/>
      <c r="CM19" s="43"/>
      <c r="CN19" s="38"/>
      <c r="CO19" s="44"/>
      <c r="CP19" s="45"/>
      <c r="CQ19" s="45"/>
      <c r="CR19" s="22"/>
      <c r="CS19" s="55">
        <f t="shared" si="25"/>
        <v>147440</v>
      </c>
      <c r="CT19" s="55">
        <v>206007.14749999996</v>
      </c>
      <c r="CU19" s="55">
        <f t="shared" si="26"/>
        <v>58567.147499999963</v>
      </c>
      <c r="CV19" s="36" t="str">
        <f t="shared" si="27"/>
        <v>LAB BRANDS SAS   
NIT  860.028.662-8</v>
      </c>
      <c r="CW19" s="36" t="str">
        <f t="shared" si="28"/>
        <v>ENTREGA INMEDIATA</v>
      </c>
      <c r="CX19" s="36" t="str">
        <f t="shared" si="29"/>
        <v>ERLENMEYER CUELLO ANCHO 250ML REF. 212263603 - MARCA:  SCHOTT (DURAN)</v>
      </c>
      <c r="CY19" s="55">
        <f t="shared" si="30"/>
        <v>14744</v>
      </c>
    </row>
    <row r="20" spans="1:103" ht="45" x14ac:dyDescent="0.25">
      <c r="A20" s="18">
        <v>10</v>
      </c>
      <c r="B20" s="19" t="s">
        <v>28</v>
      </c>
      <c r="C20" s="20" t="s">
        <v>15</v>
      </c>
      <c r="D20" s="20" t="s">
        <v>16</v>
      </c>
      <c r="E20" s="20">
        <v>5</v>
      </c>
      <c r="F20" s="36"/>
      <c r="G20" s="43"/>
      <c r="H20" s="38"/>
      <c r="I20" s="44"/>
      <c r="J20" s="45"/>
      <c r="K20" s="45"/>
      <c r="L20" s="41"/>
      <c r="M20" s="36" t="s">
        <v>89</v>
      </c>
      <c r="N20" s="43">
        <v>10700</v>
      </c>
      <c r="O20" s="38">
        <v>0.19</v>
      </c>
      <c r="P20" s="44">
        <f t="shared" si="0"/>
        <v>2033</v>
      </c>
      <c r="Q20" s="45">
        <f t="shared" si="1"/>
        <v>12733</v>
      </c>
      <c r="R20" s="45">
        <f t="shared" si="17"/>
        <v>63665</v>
      </c>
      <c r="S20" s="41" t="s">
        <v>103</v>
      </c>
      <c r="T20" s="36" t="s">
        <v>15</v>
      </c>
      <c r="U20" s="43">
        <v>2816</v>
      </c>
      <c r="V20" s="38">
        <v>0.19</v>
      </c>
      <c r="W20" s="44">
        <f t="shared" si="2"/>
        <v>535.04</v>
      </c>
      <c r="X20" s="45">
        <f t="shared" si="3"/>
        <v>3351</v>
      </c>
      <c r="Y20" s="45">
        <f t="shared" si="31"/>
        <v>16755</v>
      </c>
      <c r="Z20" s="41">
        <v>30</v>
      </c>
      <c r="AA20" s="36"/>
      <c r="AB20" s="37"/>
      <c r="AC20" s="38"/>
      <c r="AD20" s="22"/>
      <c r="AE20" s="23"/>
      <c r="AF20" s="23"/>
      <c r="AG20" s="24"/>
      <c r="AH20" s="36"/>
      <c r="AI20" s="43"/>
      <c r="AJ20" s="38"/>
      <c r="AK20" s="44"/>
      <c r="AL20" s="45"/>
      <c r="AM20" s="45"/>
      <c r="AN20" s="41"/>
      <c r="AO20" s="55" t="s">
        <v>130</v>
      </c>
      <c r="AP20" s="43">
        <v>6500</v>
      </c>
      <c r="AQ20" s="38">
        <v>0.19</v>
      </c>
      <c r="AR20" s="44">
        <f t="shared" si="4"/>
        <v>1235</v>
      </c>
      <c r="AS20" s="45">
        <f t="shared" si="5"/>
        <v>7735</v>
      </c>
      <c r="AT20" s="45">
        <f t="shared" si="18"/>
        <v>38675</v>
      </c>
      <c r="AU20" s="22" t="s">
        <v>141</v>
      </c>
      <c r="AV20" s="36"/>
      <c r="AW20" s="43"/>
      <c r="AX20" s="38"/>
      <c r="AY20" s="44"/>
      <c r="AZ20" s="45"/>
      <c r="BA20" s="45"/>
      <c r="BB20" s="41"/>
      <c r="BC20" s="36" t="s">
        <v>164</v>
      </c>
      <c r="BD20" s="45">
        <v>6400</v>
      </c>
      <c r="BE20" s="21">
        <v>0.19</v>
      </c>
      <c r="BF20" s="44">
        <f t="shared" si="6"/>
        <v>1216</v>
      </c>
      <c r="BG20" s="45">
        <f t="shared" si="7"/>
        <v>7616</v>
      </c>
      <c r="BH20" s="45">
        <f t="shared" si="32"/>
        <v>38080</v>
      </c>
      <c r="BI20" s="41" t="s">
        <v>170</v>
      </c>
      <c r="BJ20" s="34" t="s">
        <v>175</v>
      </c>
      <c r="BK20" s="44">
        <v>9000</v>
      </c>
      <c r="BL20" s="21">
        <v>0.19</v>
      </c>
      <c r="BM20" s="44">
        <f t="shared" si="8"/>
        <v>1710</v>
      </c>
      <c r="BN20" s="45">
        <f t="shared" si="9"/>
        <v>10710</v>
      </c>
      <c r="BO20" s="45">
        <f t="shared" si="22"/>
        <v>53550</v>
      </c>
      <c r="BP20" s="41" t="s">
        <v>179</v>
      </c>
      <c r="BQ20" s="36"/>
      <c r="BR20" s="37"/>
      <c r="BS20" s="38"/>
      <c r="BT20" s="22"/>
      <c r="BU20" s="23"/>
      <c r="BV20" s="23"/>
      <c r="BW20" s="41"/>
      <c r="BX20" s="36" t="s">
        <v>30</v>
      </c>
      <c r="BY20" s="43">
        <v>12500</v>
      </c>
      <c r="BZ20" s="38">
        <v>0.19</v>
      </c>
      <c r="CA20" s="44">
        <f t="shared" si="10"/>
        <v>2375</v>
      </c>
      <c r="CB20" s="45">
        <f t="shared" si="11"/>
        <v>14875</v>
      </c>
      <c r="CC20" s="45">
        <f t="shared" si="23"/>
        <v>74375</v>
      </c>
      <c r="CD20" s="41" t="s">
        <v>188</v>
      </c>
      <c r="CE20" s="36" t="s">
        <v>30</v>
      </c>
      <c r="CF20" s="43">
        <v>5000</v>
      </c>
      <c r="CG20" s="38">
        <v>0.19</v>
      </c>
      <c r="CH20" s="51">
        <f t="shared" si="12"/>
        <v>950</v>
      </c>
      <c r="CI20" s="52">
        <f t="shared" si="13"/>
        <v>5950</v>
      </c>
      <c r="CJ20" s="52">
        <f t="shared" si="24"/>
        <v>29750</v>
      </c>
      <c r="CK20" s="22">
        <v>30</v>
      </c>
      <c r="CL20" s="36"/>
      <c r="CM20" s="43"/>
      <c r="CN20" s="38"/>
      <c r="CO20" s="44"/>
      <c r="CP20" s="45"/>
      <c r="CQ20" s="45"/>
      <c r="CR20" s="22"/>
      <c r="CS20" s="55">
        <f t="shared" si="25"/>
        <v>16755</v>
      </c>
      <c r="CT20" s="55">
        <v>60865.748124999991</v>
      </c>
      <c r="CU20" s="55">
        <f t="shared" si="26"/>
        <v>44110.748124999991</v>
      </c>
      <c r="CV20" s="36" t="str">
        <f t="shared" si="27"/>
        <v>CIEDUTEC LTDA
NIT.830.044.212-5</v>
      </c>
      <c r="CW20" s="36">
        <f t="shared" si="28"/>
        <v>30</v>
      </c>
      <c r="CX20" s="36" t="str">
        <f t="shared" si="29"/>
        <v>Nacional</v>
      </c>
      <c r="CY20" s="55">
        <f t="shared" si="30"/>
        <v>3351</v>
      </c>
    </row>
    <row r="21" spans="1:103" ht="45" x14ac:dyDescent="0.25">
      <c r="A21" s="18">
        <v>11</v>
      </c>
      <c r="B21" s="19" t="s">
        <v>29</v>
      </c>
      <c r="C21" s="20" t="s">
        <v>30</v>
      </c>
      <c r="D21" s="20" t="s">
        <v>16</v>
      </c>
      <c r="E21" s="20">
        <v>5</v>
      </c>
      <c r="F21" s="36"/>
      <c r="G21" s="43"/>
      <c r="H21" s="38"/>
      <c r="I21" s="44"/>
      <c r="J21" s="45"/>
      <c r="K21" s="45"/>
      <c r="L21" s="41"/>
      <c r="M21" s="36" t="s">
        <v>90</v>
      </c>
      <c r="N21" s="43">
        <v>6700</v>
      </c>
      <c r="O21" s="38">
        <v>0.19</v>
      </c>
      <c r="P21" s="44">
        <f t="shared" si="0"/>
        <v>1273</v>
      </c>
      <c r="Q21" s="45">
        <f t="shared" si="1"/>
        <v>7973</v>
      </c>
      <c r="R21" s="45">
        <f t="shared" si="17"/>
        <v>39865</v>
      </c>
      <c r="S21" s="41" t="s">
        <v>103</v>
      </c>
      <c r="T21" s="36" t="s">
        <v>15</v>
      </c>
      <c r="U21" s="43">
        <v>2816</v>
      </c>
      <c r="V21" s="38">
        <v>0.19</v>
      </c>
      <c r="W21" s="44">
        <f t="shared" si="2"/>
        <v>535.04</v>
      </c>
      <c r="X21" s="45">
        <f t="shared" si="3"/>
        <v>3351</v>
      </c>
      <c r="Y21" s="45">
        <f t="shared" si="31"/>
        <v>16755</v>
      </c>
      <c r="Z21" s="41">
        <v>30</v>
      </c>
      <c r="AA21" s="36"/>
      <c r="AB21" s="37"/>
      <c r="AC21" s="38"/>
      <c r="AD21" s="22"/>
      <c r="AE21" s="23"/>
      <c r="AF21" s="23"/>
      <c r="AG21" s="24"/>
      <c r="AH21" s="36"/>
      <c r="AI21" s="43"/>
      <c r="AJ21" s="38"/>
      <c r="AK21" s="44"/>
      <c r="AL21" s="45"/>
      <c r="AM21" s="45"/>
      <c r="AN21" s="41"/>
      <c r="AO21" s="55" t="s">
        <v>130</v>
      </c>
      <c r="AP21" s="43">
        <v>4500</v>
      </c>
      <c r="AQ21" s="38">
        <v>0.19</v>
      </c>
      <c r="AR21" s="44">
        <f t="shared" si="4"/>
        <v>855</v>
      </c>
      <c r="AS21" s="45">
        <f t="shared" si="5"/>
        <v>5355</v>
      </c>
      <c r="AT21" s="45">
        <f t="shared" si="18"/>
        <v>26775</v>
      </c>
      <c r="AU21" s="22" t="s">
        <v>141</v>
      </c>
      <c r="AV21" s="36"/>
      <c r="AW21" s="43"/>
      <c r="AX21" s="38"/>
      <c r="AY21" s="44"/>
      <c r="AZ21" s="45"/>
      <c r="BA21" s="45"/>
      <c r="BB21" s="41"/>
      <c r="BC21" s="36" t="s">
        <v>164</v>
      </c>
      <c r="BD21" s="45">
        <v>6400</v>
      </c>
      <c r="BE21" s="21">
        <v>0.19</v>
      </c>
      <c r="BF21" s="44">
        <f t="shared" si="6"/>
        <v>1216</v>
      </c>
      <c r="BG21" s="45">
        <f t="shared" si="7"/>
        <v>7616</v>
      </c>
      <c r="BH21" s="45">
        <f t="shared" si="32"/>
        <v>38080</v>
      </c>
      <c r="BI21" s="41" t="s">
        <v>170</v>
      </c>
      <c r="BJ21" s="34" t="s">
        <v>176</v>
      </c>
      <c r="BK21" s="44">
        <v>9000</v>
      </c>
      <c r="BL21" s="21">
        <v>0.19</v>
      </c>
      <c r="BM21" s="44">
        <f t="shared" si="8"/>
        <v>1710</v>
      </c>
      <c r="BN21" s="45">
        <f t="shared" si="9"/>
        <v>10710</v>
      </c>
      <c r="BO21" s="45">
        <f t="shared" si="22"/>
        <v>53550</v>
      </c>
      <c r="BP21" s="41" t="s">
        <v>179</v>
      </c>
      <c r="BQ21" s="36"/>
      <c r="BR21" s="37"/>
      <c r="BS21" s="38"/>
      <c r="BT21" s="22"/>
      <c r="BU21" s="23"/>
      <c r="BV21" s="23"/>
      <c r="BW21" s="41"/>
      <c r="BX21" s="36" t="s">
        <v>30</v>
      </c>
      <c r="BY21" s="43">
        <v>6000</v>
      </c>
      <c r="BZ21" s="38">
        <v>0.19</v>
      </c>
      <c r="CA21" s="44">
        <f t="shared" si="10"/>
        <v>1140</v>
      </c>
      <c r="CB21" s="45">
        <f t="shared" si="11"/>
        <v>7140</v>
      </c>
      <c r="CC21" s="45">
        <f t="shared" si="23"/>
        <v>35700</v>
      </c>
      <c r="CD21" s="41" t="s">
        <v>188</v>
      </c>
      <c r="CE21" s="36" t="s">
        <v>30</v>
      </c>
      <c r="CF21" s="43">
        <v>4000</v>
      </c>
      <c r="CG21" s="38">
        <v>0.19</v>
      </c>
      <c r="CH21" s="51">
        <f t="shared" si="12"/>
        <v>760</v>
      </c>
      <c r="CI21" s="52">
        <f t="shared" si="13"/>
        <v>4760</v>
      </c>
      <c r="CJ21" s="52">
        <f t="shared" si="24"/>
        <v>23800</v>
      </c>
      <c r="CK21" s="22">
        <v>30</v>
      </c>
      <c r="CL21" s="36"/>
      <c r="CM21" s="43"/>
      <c r="CN21" s="38"/>
      <c r="CO21" s="44"/>
      <c r="CP21" s="45"/>
      <c r="CQ21" s="45"/>
      <c r="CR21" s="22"/>
      <c r="CS21" s="55">
        <f t="shared" si="25"/>
        <v>16755</v>
      </c>
      <c r="CT21" s="55">
        <v>53374.579125000004</v>
      </c>
      <c r="CU21" s="55">
        <f t="shared" si="26"/>
        <v>36619.579125000004</v>
      </c>
      <c r="CV21" s="36" t="str">
        <f t="shared" si="27"/>
        <v>CIEDUTEC LTDA
NIT.830.044.212-5</v>
      </c>
      <c r="CW21" s="36">
        <f t="shared" si="28"/>
        <v>30</v>
      </c>
      <c r="CX21" s="36" t="str">
        <f t="shared" si="29"/>
        <v>Nacional</v>
      </c>
      <c r="CY21" s="55">
        <f t="shared" si="30"/>
        <v>3351</v>
      </c>
    </row>
    <row r="22" spans="1:103" ht="45" x14ac:dyDescent="0.25">
      <c r="A22" s="18">
        <v>12</v>
      </c>
      <c r="B22" s="19" t="s">
        <v>31</v>
      </c>
      <c r="C22" s="20" t="s">
        <v>15</v>
      </c>
      <c r="D22" s="20" t="s">
        <v>16</v>
      </c>
      <c r="E22" s="20">
        <v>5</v>
      </c>
      <c r="F22" s="36"/>
      <c r="G22" s="43"/>
      <c r="H22" s="38"/>
      <c r="I22" s="44"/>
      <c r="J22" s="45"/>
      <c r="K22" s="45"/>
      <c r="L22" s="41"/>
      <c r="M22" s="36"/>
      <c r="N22" s="43"/>
      <c r="O22" s="38"/>
      <c r="P22" s="44"/>
      <c r="Q22" s="45"/>
      <c r="R22" s="45"/>
      <c r="S22" s="41"/>
      <c r="T22" s="36" t="s">
        <v>15</v>
      </c>
      <c r="U22" s="43">
        <v>2816</v>
      </c>
      <c r="V22" s="38">
        <v>0.19</v>
      </c>
      <c r="W22" s="44">
        <f t="shared" si="2"/>
        <v>535.04</v>
      </c>
      <c r="X22" s="45">
        <f t="shared" si="3"/>
        <v>3351</v>
      </c>
      <c r="Y22" s="45">
        <f t="shared" si="31"/>
        <v>16755</v>
      </c>
      <c r="Z22" s="41">
        <v>30</v>
      </c>
      <c r="AA22" s="36"/>
      <c r="AB22" s="37"/>
      <c r="AC22" s="38"/>
      <c r="AD22" s="22"/>
      <c r="AE22" s="23"/>
      <c r="AF22" s="23"/>
      <c r="AG22" s="24"/>
      <c r="AH22" s="36"/>
      <c r="AI22" s="43"/>
      <c r="AJ22" s="38"/>
      <c r="AK22" s="44"/>
      <c r="AL22" s="45"/>
      <c r="AM22" s="45"/>
      <c r="AN22" s="41"/>
      <c r="AO22" s="55" t="s">
        <v>130</v>
      </c>
      <c r="AP22" s="43">
        <v>5000</v>
      </c>
      <c r="AQ22" s="38">
        <v>0.19</v>
      </c>
      <c r="AR22" s="44">
        <f t="shared" si="4"/>
        <v>950</v>
      </c>
      <c r="AS22" s="45">
        <f t="shared" si="5"/>
        <v>5950</v>
      </c>
      <c r="AT22" s="45">
        <f t="shared" si="18"/>
        <v>29750</v>
      </c>
      <c r="AU22" s="22" t="s">
        <v>141</v>
      </c>
      <c r="AV22" s="36"/>
      <c r="AW22" s="43"/>
      <c r="AX22" s="38"/>
      <c r="AY22" s="44"/>
      <c r="AZ22" s="45"/>
      <c r="BA22" s="45"/>
      <c r="BB22" s="41"/>
      <c r="BC22" s="36"/>
      <c r="BD22" s="45"/>
      <c r="BE22" s="21"/>
      <c r="BF22" s="44"/>
      <c r="BG22" s="45"/>
      <c r="BH22" s="45"/>
      <c r="BI22" s="41"/>
      <c r="BJ22" s="34" t="s">
        <v>175</v>
      </c>
      <c r="BK22" s="44">
        <v>3600</v>
      </c>
      <c r="BL22" s="21">
        <v>0.19</v>
      </c>
      <c r="BM22" s="44">
        <f t="shared" si="8"/>
        <v>684</v>
      </c>
      <c r="BN22" s="45">
        <f t="shared" si="9"/>
        <v>4284</v>
      </c>
      <c r="BO22" s="45">
        <f t="shared" si="22"/>
        <v>21420</v>
      </c>
      <c r="BP22" s="41" t="s">
        <v>179</v>
      </c>
      <c r="BQ22" s="36"/>
      <c r="BR22" s="37"/>
      <c r="BS22" s="38"/>
      <c r="BT22" s="22"/>
      <c r="BU22" s="23"/>
      <c r="BV22" s="23"/>
      <c r="BW22" s="41"/>
      <c r="BX22" s="36" t="s">
        <v>30</v>
      </c>
      <c r="BY22" s="43">
        <v>3300</v>
      </c>
      <c r="BZ22" s="38">
        <v>0.19</v>
      </c>
      <c r="CA22" s="44">
        <f t="shared" si="10"/>
        <v>627</v>
      </c>
      <c r="CB22" s="45">
        <f t="shared" si="11"/>
        <v>3927</v>
      </c>
      <c r="CC22" s="45">
        <f t="shared" si="23"/>
        <v>19635</v>
      </c>
      <c r="CD22" s="41" t="s">
        <v>188</v>
      </c>
      <c r="CE22" s="36" t="s">
        <v>30</v>
      </c>
      <c r="CF22" s="43">
        <v>3500</v>
      </c>
      <c r="CG22" s="38">
        <v>0.19</v>
      </c>
      <c r="CH22" s="51">
        <f t="shared" si="12"/>
        <v>665</v>
      </c>
      <c r="CI22" s="52">
        <f t="shared" si="13"/>
        <v>4165</v>
      </c>
      <c r="CJ22" s="52">
        <f t="shared" si="24"/>
        <v>20825</v>
      </c>
      <c r="CK22" s="22">
        <v>30</v>
      </c>
      <c r="CL22" s="36"/>
      <c r="CM22" s="43"/>
      <c r="CN22" s="38"/>
      <c r="CO22" s="44"/>
      <c r="CP22" s="45"/>
      <c r="CQ22" s="45"/>
      <c r="CR22" s="22"/>
      <c r="CS22" s="55">
        <f t="shared" si="25"/>
        <v>16755</v>
      </c>
      <c r="CT22" s="55">
        <v>18727.922499999997</v>
      </c>
      <c r="CU22" s="55">
        <f t="shared" si="26"/>
        <v>1972.9224999999969</v>
      </c>
      <c r="CV22" s="36" t="str">
        <f t="shared" si="27"/>
        <v>CIEDUTEC LTDA
NIT.830.044.212-5</v>
      </c>
      <c r="CW22" s="36">
        <f t="shared" si="28"/>
        <v>30</v>
      </c>
      <c r="CX22" s="36" t="str">
        <f t="shared" si="29"/>
        <v>Nacional</v>
      </c>
      <c r="CY22" s="55">
        <f t="shared" si="30"/>
        <v>3351</v>
      </c>
    </row>
    <row r="23" spans="1:103" ht="30" x14ac:dyDescent="0.25">
      <c r="A23" s="18">
        <v>13</v>
      </c>
      <c r="B23" s="19" t="s">
        <v>32</v>
      </c>
      <c r="C23" s="20" t="s">
        <v>33</v>
      </c>
      <c r="D23" s="20" t="s">
        <v>16</v>
      </c>
      <c r="E23" s="20">
        <v>5</v>
      </c>
      <c r="F23" s="36"/>
      <c r="G23" s="43"/>
      <c r="H23" s="38"/>
      <c r="I23" s="44"/>
      <c r="J23" s="45"/>
      <c r="K23" s="45"/>
      <c r="L23" s="41"/>
      <c r="M23" s="36"/>
      <c r="N23" s="43"/>
      <c r="O23" s="38"/>
      <c r="P23" s="44"/>
      <c r="Q23" s="45"/>
      <c r="R23" s="45"/>
      <c r="S23" s="41"/>
      <c r="T23" s="36" t="s">
        <v>33</v>
      </c>
      <c r="U23" s="43">
        <v>9280</v>
      </c>
      <c r="V23" s="38">
        <v>0.19</v>
      </c>
      <c r="W23" s="44">
        <f t="shared" si="2"/>
        <v>1763.2</v>
      </c>
      <c r="X23" s="45">
        <f t="shared" si="3"/>
        <v>11043</v>
      </c>
      <c r="Y23" s="45">
        <f t="shared" si="31"/>
        <v>55215</v>
      </c>
      <c r="Z23" s="41">
        <v>30</v>
      </c>
      <c r="AA23" s="36"/>
      <c r="AB23" s="37"/>
      <c r="AC23" s="38"/>
      <c r="AD23" s="22"/>
      <c r="AE23" s="23"/>
      <c r="AF23" s="23"/>
      <c r="AG23" s="24"/>
      <c r="AH23" s="36"/>
      <c r="AI23" s="43"/>
      <c r="AJ23" s="38"/>
      <c r="AK23" s="44"/>
      <c r="AL23" s="45"/>
      <c r="AM23" s="45"/>
      <c r="AN23" s="41"/>
      <c r="AO23" s="55" t="s">
        <v>33</v>
      </c>
      <c r="AP23" s="43">
        <v>9600</v>
      </c>
      <c r="AQ23" s="38">
        <v>0.19</v>
      </c>
      <c r="AR23" s="44">
        <f t="shared" si="4"/>
        <v>1824</v>
      </c>
      <c r="AS23" s="45">
        <f t="shared" si="5"/>
        <v>11424</v>
      </c>
      <c r="AT23" s="45">
        <f t="shared" si="18"/>
        <v>57120</v>
      </c>
      <c r="AU23" s="22" t="s">
        <v>141</v>
      </c>
      <c r="AV23" s="36"/>
      <c r="AW23" s="43"/>
      <c r="AX23" s="38"/>
      <c r="AY23" s="44"/>
      <c r="AZ23" s="45"/>
      <c r="BA23" s="45"/>
      <c r="BB23" s="41"/>
      <c r="BC23" s="36"/>
      <c r="BD23" s="45"/>
      <c r="BE23" s="21"/>
      <c r="BF23" s="44"/>
      <c r="BG23" s="45"/>
      <c r="BH23" s="45"/>
      <c r="BI23" s="41"/>
      <c r="BJ23" s="34" t="s">
        <v>175</v>
      </c>
      <c r="BK23" s="44">
        <v>17000</v>
      </c>
      <c r="BL23" s="21">
        <v>0.19</v>
      </c>
      <c r="BM23" s="44">
        <f t="shared" si="8"/>
        <v>3230</v>
      </c>
      <c r="BN23" s="45">
        <f t="shared" si="9"/>
        <v>20230</v>
      </c>
      <c r="BO23" s="45">
        <f t="shared" si="22"/>
        <v>101150</v>
      </c>
      <c r="BP23" s="41" t="s">
        <v>179</v>
      </c>
      <c r="BQ23" s="36"/>
      <c r="BR23" s="37"/>
      <c r="BS23" s="38"/>
      <c r="BT23" s="22"/>
      <c r="BU23" s="23"/>
      <c r="BV23" s="23"/>
      <c r="BW23" s="41"/>
      <c r="BX23" s="36" t="s">
        <v>33</v>
      </c>
      <c r="BY23" s="43">
        <v>33000</v>
      </c>
      <c r="BZ23" s="38">
        <v>0.19</v>
      </c>
      <c r="CA23" s="44">
        <f t="shared" si="10"/>
        <v>6270</v>
      </c>
      <c r="CB23" s="45">
        <f t="shared" si="11"/>
        <v>39270</v>
      </c>
      <c r="CC23" s="45">
        <f t="shared" si="23"/>
        <v>196350</v>
      </c>
      <c r="CD23" s="41" t="s">
        <v>188</v>
      </c>
      <c r="CE23" s="36" t="s">
        <v>33</v>
      </c>
      <c r="CF23" s="43">
        <v>40000</v>
      </c>
      <c r="CG23" s="38">
        <v>0.19</v>
      </c>
      <c r="CH23" s="51">
        <f t="shared" si="12"/>
        <v>7600</v>
      </c>
      <c r="CI23" s="52">
        <f t="shared" si="13"/>
        <v>47600</v>
      </c>
      <c r="CJ23" s="52">
        <f t="shared" si="24"/>
        <v>238000</v>
      </c>
      <c r="CK23" s="22">
        <v>120</v>
      </c>
      <c r="CL23" s="36"/>
      <c r="CM23" s="43"/>
      <c r="CN23" s="38"/>
      <c r="CO23" s="44"/>
      <c r="CP23" s="45"/>
      <c r="CQ23" s="45"/>
      <c r="CR23" s="22"/>
      <c r="CS23" s="55">
        <f t="shared" si="25"/>
        <v>55215</v>
      </c>
      <c r="CT23" s="55">
        <v>80325</v>
      </c>
      <c r="CU23" s="55">
        <f t="shared" si="26"/>
        <v>25110</v>
      </c>
      <c r="CV23" s="36" t="str">
        <f t="shared" si="27"/>
        <v>CIEDUTEC LTDA
NIT.830.044.212-5</v>
      </c>
      <c r="CW23" s="36">
        <f t="shared" si="28"/>
        <v>30</v>
      </c>
      <c r="CX23" s="36" t="str">
        <f t="shared" si="29"/>
        <v>FISHER</v>
      </c>
      <c r="CY23" s="55">
        <f t="shared" si="30"/>
        <v>11043</v>
      </c>
    </row>
    <row r="24" spans="1:103" ht="30" x14ac:dyDescent="0.25">
      <c r="A24" s="18">
        <v>14</v>
      </c>
      <c r="B24" s="19" t="s">
        <v>34</v>
      </c>
      <c r="C24" s="20" t="s">
        <v>35</v>
      </c>
      <c r="D24" s="20" t="s">
        <v>16</v>
      </c>
      <c r="E24" s="20">
        <v>5</v>
      </c>
      <c r="F24" s="36"/>
      <c r="G24" s="43"/>
      <c r="H24" s="38"/>
      <c r="I24" s="44"/>
      <c r="J24" s="45"/>
      <c r="K24" s="45"/>
      <c r="L24" s="41"/>
      <c r="M24" s="36" t="s">
        <v>91</v>
      </c>
      <c r="N24" s="43">
        <v>8000</v>
      </c>
      <c r="O24" s="38">
        <v>0.19</v>
      </c>
      <c r="P24" s="44">
        <f t="shared" si="0"/>
        <v>1520</v>
      </c>
      <c r="Q24" s="45">
        <f t="shared" si="1"/>
        <v>9520</v>
      </c>
      <c r="R24" s="45">
        <f t="shared" si="17"/>
        <v>47600</v>
      </c>
      <c r="S24" s="41" t="s">
        <v>103</v>
      </c>
      <c r="T24" s="36" t="s">
        <v>114</v>
      </c>
      <c r="U24" s="43">
        <v>3040</v>
      </c>
      <c r="V24" s="38">
        <v>0.19</v>
      </c>
      <c r="W24" s="44">
        <f t="shared" si="2"/>
        <v>577.6</v>
      </c>
      <c r="X24" s="45">
        <f t="shared" si="3"/>
        <v>3618</v>
      </c>
      <c r="Y24" s="45">
        <f t="shared" si="31"/>
        <v>18090</v>
      </c>
      <c r="Z24" s="41">
        <v>30</v>
      </c>
      <c r="AA24" s="36"/>
      <c r="AB24" s="37"/>
      <c r="AC24" s="38"/>
      <c r="AD24" s="22"/>
      <c r="AE24" s="23"/>
      <c r="AF24" s="23"/>
      <c r="AG24" s="24"/>
      <c r="AH24" s="36"/>
      <c r="AI24" s="43"/>
      <c r="AJ24" s="38"/>
      <c r="AK24" s="44"/>
      <c r="AL24" s="45"/>
      <c r="AM24" s="45"/>
      <c r="AN24" s="41"/>
      <c r="AO24" s="55"/>
      <c r="AP24" s="43"/>
      <c r="AQ24" s="38"/>
      <c r="AR24" s="44"/>
      <c r="AS24" s="45"/>
      <c r="AT24" s="45"/>
      <c r="AU24" s="22"/>
      <c r="AV24" s="36"/>
      <c r="AW24" s="43"/>
      <c r="AX24" s="38"/>
      <c r="AY24" s="44"/>
      <c r="AZ24" s="45"/>
      <c r="BA24" s="45"/>
      <c r="BB24" s="41"/>
      <c r="BC24" s="36"/>
      <c r="BD24" s="45"/>
      <c r="BE24" s="21"/>
      <c r="BF24" s="44"/>
      <c r="BG24" s="45"/>
      <c r="BH24" s="45"/>
      <c r="BI24" s="41"/>
      <c r="BJ24" s="34" t="s">
        <v>177</v>
      </c>
      <c r="BK24" s="44">
        <v>10000</v>
      </c>
      <c r="BL24" s="21">
        <v>0.19</v>
      </c>
      <c r="BM24" s="44">
        <f t="shared" si="8"/>
        <v>1900</v>
      </c>
      <c r="BN24" s="45">
        <f t="shared" si="9"/>
        <v>11900</v>
      </c>
      <c r="BO24" s="45">
        <f t="shared" si="22"/>
        <v>59500</v>
      </c>
      <c r="BP24" s="41" t="s">
        <v>179</v>
      </c>
      <c r="BQ24" s="36"/>
      <c r="BR24" s="37"/>
      <c r="BS24" s="38"/>
      <c r="BT24" s="22"/>
      <c r="BU24" s="23"/>
      <c r="BV24" s="23"/>
      <c r="BW24" s="41"/>
      <c r="BX24" s="36" t="s">
        <v>35</v>
      </c>
      <c r="BY24" s="43">
        <v>7700</v>
      </c>
      <c r="BZ24" s="38">
        <v>0.19</v>
      </c>
      <c r="CA24" s="44">
        <f t="shared" si="10"/>
        <v>1463</v>
      </c>
      <c r="CB24" s="45">
        <f t="shared" si="11"/>
        <v>9163</v>
      </c>
      <c r="CC24" s="45">
        <f t="shared" si="23"/>
        <v>45815</v>
      </c>
      <c r="CD24" s="41" t="s">
        <v>188</v>
      </c>
      <c r="CE24" s="36"/>
      <c r="CF24" s="43"/>
      <c r="CG24" s="38"/>
      <c r="CH24" s="51"/>
      <c r="CI24" s="52"/>
      <c r="CJ24" s="52"/>
      <c r="CK24" s="22"/>
      <c r="CL24" s="36"/>
      <c r="CM24" s="43"/>
      <c r="CN24" s="38"/>
      <c r="CO24" s="44"/>
      <c r="CP24" s="45"/>
      <c r="CQ24" s="45"/>
      <c r="CR24" s="22"/>
      <c r="CS24" s="55">
        <f t="shared" si="25"/>
        <v>18090</v>
      </c>
      <c r="CT24" s="55">
        <v>23409.90312499999</v>
      </c>
      <c r="CU24" s="55">
        <f t="shared" si="26"/>
        <v>5319.9031249999898</v>
      </c>
      <c r="CV24" s="36" t="str">
        <f t="shared" si="27"/>
        <v>CIEDUTEC LTDA
NIT.830.044.212-5</v>
      </c>
      <c r="CW24" s="36">
        <f t="shared" si="28"/>
        <v>30</v>
      </c>
      <c r="CX24" s="36" t="str">
        <f t="shared" si="29"/>
        <v>eisco</v>
      </c>
      <c r="CY24" s="55">
        <f t="shared" si="30"/>
        <v>3618</v>
      </c>
    </row>
    <row r="25" spans="1:103" ht="75" x14ac:dyDescent="0.25">
      <c r="A25" s="18">
        <v>15</v>
      </c>
      <c r="B25" s="19" t="s">
        <v>36</v>
      </c>
      <c r="C25" s="20" t="s">
        <v>15</v>
      </c>
      <c r="D25" s="20" t="s">
        <v>16</v>
      </c>
      <c r="E25" s="20">
        <v>20</v>
      </c>
      <c r="F25" s="36"/>
      <c r="G25" s="43"/>
      <c r="H25" s="38"/>
      <c r="I25" s="44"/>
      <c r="J25" s="45"/>
      <c r="K25" s="45"/>
      <c r="L25" s="41"/>
      <c r="M25" s="36"/>
      <c r="N25" s="43"/>
      <c r="O25" s="38"/>
      <c r="P25" s="44"/>
      <c r="Q25" s="45"/>
      <c r="R25" s="45"/>
      <c r="S25" s="41"/>
      <c r="T25" s="36" t="s">
        <v>113</v>
      </c>
      <c r="U25" s="43">
        <v>9692</v>
      </c>
      <c r="V25" s="38">
        <v>0.19</v>
      </c>
      <c r="W25" s="44">
        <f t="shared" si="2"/>
        <v>1841.48</v>
      </c>
      <c r="X25" s="45">
        <f t="shared" si="3"/>
        <v>11533</v>
      </c>
      <c r="Y25" s="45">
        <f t="shared" si="31"/>
        <v>230660</v>
      </c>
      <c r="Z25" s="41">
        <v>30</v>
      </c>
      <c r="AA25" s="36"/>
      <c r="AB25" s="37"/>
      <c r="AC25" s="38"/>
      <c r="AD25" s="22"/>
      <c r="AE25" s="23"/>
      <c r="AF25" s="23"/>
      <c r="AG25" s="24"/>
      <c r="AH25" s="36"/>
      <c r="AI25" s="43"/>
      <c r="AJ25" s="38"/>
      <c r="AK25" s="44"/>
      <c r="AL25" s="45"/>
      <c r="AM25" s="45"/>
      <c r="AN25" s="41"/>
      <c r="AO25" s="55" t="s">
        <v>130</v>
      </c>
      <c r="AP25" s="43">
        <v>9800</v>
      </c>
      <c r="AQ25" s="38">
        <v>0.19</v>
      </c>
      <c r="AR25" s="44">
        <f t="shared" si="4"/>
        <v>1862</v>
      </c>
      <c r="AS25" s="45">
        <f t="shared" si="5"/>
        <v>11662</v>
      </c>
      <c r="AT25" s="45">
        <f t="shared" si="18"/>
        <v>233240</v>
      </c>
      <c r="AU25" s="22" t="s">
        <v>141</v>
      </c>
      <c r="AV25" s="36"/>
      <c r="AW25" s="43"/>
      <c r="AX25" s="38"/>
      <c r="AY25" s="44"/>
      <c r="AZ25" s="45"/>
      <c r="BA25" s="45"/>
      <c r="BB25" s="41"/>
      <c r="BC25" s="36"/>
      <c r="BD25" s="45"/>
      <c r="BE25" s="21"/>
      <c r="BF25" s="44"/>
      <c r="BG25" s="45"/>
      <c r="BH25" s="45"/>
      <c r="BI25" s="41"/>
      <c r="BJ25" s="34" t="s">
        <v>173</v>
      </c>
      <c r="BK25" s="44">
        <v>35100</v>
      </c>
      <c r="BL25" s="21">
        <v>0.19</v>
      </c>
      <c r="BM25" s="44">
        <f t="shared" si="8"/>
        <v>6669</v>
      </c>
      <c r="BN25" s="45">
        <f t="shared" si="9"/>
        <v>41769</v>
      </c>
      <c r="BO25" s="45">
        <f t="shared" si="22"/>
        <v>835380</v>
      </c>
      <c r="BP25" s="41" t="s">
        <v>179</v>
      </c>
      <c r="BQ25" s="36"/>
      <c r="BR25" s="37"/>
      <c r="BS25" s="38"/>
      <c r="BT25" s="22"/>
      <c r="BU25" s="23"/>
      <c r="BV25" s="23"/>
      <c r="BW25" s="41"/>
      <c r="BX25" s="36" t="s">
        <v>15</v>
      </c>
      <c r="BY25" s="43">
        <v>6500</v>
      </c>
      <c r="BZ25" s="38">
        <v>0.19</v>
      </c>
      <c r="CA25" s="44">
        <f t="shared" si="10"/>
        <v>1235</v>
      </c>
      <c r="CB25" s="45">
        <f t="shared" si="11"/>
        <v>7735</v>
      </c>
      <c r="CC25" s="45">
        <f t="shared" si="23"/>
        <v>154700</v>
      </c>
      <c r="CD25" s="41" t="s">
        <v>188</v>
      </c>
      <c r="CE25" s="36" t="s">
        <v>30</v>
      </c>
      <c r="CF25" s="43">
        <v>4500</v>
      </c>
      <c r="CG25" s="38">
        <v>0.19</v>
      </c>
      <c r="CH25" s="51">
        <f t="shared" si="12"/>
        <v>855</v>
      </c>
      <c r="CI25" s="52">
        <f t="shared" si="13"/>
        <v>5355</v>
      </c>
      <c r="CJ25" s="52">
        <f t="shared" si="24"/>
        <v>107100</v>
      </c>
      <c r="CK25" s="22">
        <v>30</v>
      </c>
      <c r="CL25" s="36"/>
      <c r="CM25" s="43"/>
      <c r="CN25" s="38"/>
      <c r="CO25" s="44"/>
      <c r="CP25" s="45"/>
      <c r="CQ25" s="45"/>
      <c r="CR25" s="22"/>
      <c r="CS25" s="55">
        <f t="shared" si="25"/>
        <v>107100</v>
      </c>
      <c r="CT25" s="55">
        <v>243462.99249999996</v>
      </c>
      <c r="CU25" s="55">
        <f t="shared" si="26"/>
        <v>136362.99249999996</v>
      </c>
      <c r="CV25" s="36" t="str">
        <f t="shared" si="27"/>
        <v>REACTIVOS EQUIPOS Y QUIMICOS LIMITADA  
Nit. 800.157.163-9</v>
      </c>
      <c r="CW25" s="36">
        <f t="shared" si="28"/>
        <v>30</v>
      </c>
      <c r="CX25" s="36" t="str">
        <f t="shared" si="29"/>
        <v>NACIONAL</v>
      </c>
      <c r="CY25" s="55">
        <f t="shared" si="30"/>
        <v>5355</v>
      </c>
    </row>
    <row r="26" spans="1:103" ht="63.75" x14ac:dyDescent="0.25">
      <c r="A26" s="18">
        <v>16</v>
      </c>
      <c r="B26" s="19" t="s">
        <v>37</v>
      </c>
      <c r="C26" s="20" t="s">
        <v>207</v>
      </c>
      <c r="D26" s="20" t="s">
        <v>16</v>
      </c>
      <c r="E26" s="20">
        <v>5</v>
      </c>
      <c r="F26" s="36"/>
      <c r="G26" s="43"/>
      <c r="H26" s="38"/>
      <c r="I26" s="44"/>
      <c r="J26" s="45"/>
      <c r="K26" s="45"/>
      <c r="L26" s="41"/>
      <c r="M26" s="36"/>
      <c r="N26" s="43"/>
      <c r="O26" s="38"/>
      <c r="P26" s="44"/>
      <c r="Q26" s="45"/>
      <c r="R26" s="45"/>
      <c r="S26" s="41"/>
      <c r="T26" s="36" t="s">
        <v>110</v>
      </c>
      <c r="U26" s="43">
        <v>10800</v>
      </c>
      <c r="V26" s="38">
        <v>0.19</v>
      </c>
      <c r="W26" s="44">
        <f t="shared" si="2"/>
        <v>2052</v>
      </c>
      <c r="X26" s="45">
        <f t="shared" si="3"/>
        <v>12852</v>
      </c>
      <c r="Y26" s="45">
        <f t="shared" si="31"/>
        <v>64260</v>
      </c>
      <c r="Z26" s="41">
        <v>30</v>
      </c>
      <c r="AA26" s="36"/>
      <c r="AB26" s="37"/>
      <c r="AC26" s="38"/>
      <c r="AD26" s="22"/>
      <c r="AE26" s="23"/>
      <c r="AF26" s="23"/>
      <c r="AG26" s="24"/>
      <c r="AH26" s="76"/>
      <c r="AI26" s="77"/>
      <c r="AJ26" s="78"/>
      <c r="AK26" s="79"/>
      <c r="AL26" s="80"/>
      <c r="AM26" s="80"/>
      <c r="AN26" s="81"/>
      <c r="AO26" s="55" t="s">
        <v>135</v>
      </c>
      <c r="AP26" s="43">
        <v>16500</v>
      </c>
      <c r="AQ26" s="38">
        <v>0.19</v>
      </c>
      <c r="AR26" s="44">
        <f t="shared" si="4"/>
        <v>3135</v>
      </c>
      <c r="AS26" s="45">
        <f t="shared" si="5"/>
        <v>19635</v>
      </c>
      <c r="AT26" s="45">
        <f t="shared" si="18"/>
        <v>98175</v>
      </c>
      <c r="AU26" s="22" t="s">
        <v>141</v>
      </c>
      <c r="AV26" s="76"/>
      <c r="AW26" s="77"/>
      <c r="AX26" s="78"/>
      <c r="AY26" s="79"/>
      <c r="AZ26" s="80"/>
      <c r="BA26" s="80"/>
      <c r="BB26" s="81"/>
      <c r="BC26" s="36"/>
      <c r="BD26" s="45"/>
      <c r="BE26" s="21"/>
      <c r="BF26" s="44"/>
      <c r="BG26" s="45"/>
      <c r="BH26" s="45"/>
      <c r="BI26" s="41"/>
      <c r="BJ26" s="34"/>
      <c r="BK26" s="44"/>
      <c r="BL26" s="21"/>
      <c r="BM26" s="44"/>
      <c r="BN26" s="45"/>
      <c r="BO26" s="45"/>
      <c r="BP26" s="41"/>
      <c r="BQ26" s="36"/>
      <c r="BR26" s="37"/>
      <c r="BS26" s="38"/>
      <c r="BT26" s="22"/>
      <c r="BU26" s="23"/>
      <c r="BV26" s="23"/>
      <c r="BW26" s="41"/>
      <c r="BX26" s="36" t="s">
        <v>173</v>
      </c>
      <c r="BY26" s="43">
        <v>24600</v>
      </c>
      <c r="BZ26" s="38">
        <v>0.19</v>
      </c>
      <c r="CA26" s="44">
        <f t="shared" si="10"/>
        <v>4674</v>
      </c>
      <c r="CB26" s="45">
        <f t="shared" si="11"/>
        <v>29274</v>
      </c>
      <c r="CC26" s="45">
        <f t="shared" si="23"/>
        <v>146370</v>
      </c>
      <c r="CD26" s="41" t="s">
        <v>188</v>
      </c>
      <c r="CE26" s="36" t="s">
        <v>120</v>
      </c>
      <c r="CF26" s="43">
        <v>30000</v>
      </c>
      <c r="CG26" s="38">
        <v>0.19</v>
      </c>
      <c r="CH26" s="51">
        <f t="shared" si="12"/>
        <v>5700</v>
      </c>
      <c r="CI26" s="52">
        <f t="shared" si="13"/>
        <v>35700</v>
      </c>
      <c r="CJ26" s="52">
        <f t="shared" si="24"/>
        <v>178500</v>
      </c>
      <c r="CK26" s="22">
        <v>120</v>
      </c>
      <c r="CL26" s="36"/>
      <c r="CM26" s="43"/>
      <c r="CN26" s="38"/>
      <c r="CO26" s="44"/>
      <c r="CP26" s="45"/>
      <c r="CQ26" s="45"/>
      <c r="CR26" s="22"/>
      <c r="CS26" s="55">
        <f t="shared" si="25"/>
        <v>64260</v>
      </c>
      <c r="CT26" s="55">
        <v>131095.45749999999</v>
      </c>
      <c r="CU26" s="55">
        <f t="shared" si="26"/>
        <v>66835.45749999999</v>
      </c>
      <c r="CV26" s="36" t="str">
        <f t="shared" si="27"/>
        <v>CIEDUTEC LTDA
NIT.830.044.212-5</v>
      </c>
      <c r="CW26" s="36">
        <f t="shared" si="28"/>
        <v>30</v>
      </c>
      <c r="CX26" s="36" t="str">
        <f t="shared" si="29"/>
        <v>Boeco</v>
      </c>
      <c r="CY26" s="55">
        <f t="shared" si="30"/>
        <v>12852</v>
      </c>
    </row>
    <row r="27" spans="1:103" ht="45" x14ac:dyDescent="0.25">
      <c r="A27" s="18">
        <v>17</v>
      </c>
      <c r="B27" s="19" t="s">
        <v>38</v>
      </c>
      <c r="C27" s="20" t="s">
        <v>15</v>
      </c>
      <c r="D27" s="20" t="s">
        <v>16</v>
      </c>
      <c r="E27" s="20">
        <v>3</v>
      </c>
      <c r="F27" s="36"/>
      <c r="G27" s="43"/>
      <c r="H27" s="38"/>
      <c r="I27" s="44"/>
      <c r="J27" s="45"/>
      <c r="K27" s="45"/>
      <c r="L27" s="41"/>
      <c r="M27" s="36" t="s">
        <v>92</v>
      </c>
      <c r="N27" s="43">
        <v>9100</v>
      </c>
      <c r="O27" s="38">
        <v>0.19</v>
      </c>
      <c r="P27" s="44">
        <f t="shared" si="0"/>
        <v>1729</v>
      </c>
      <c r="Q27" s="45">
        <f t="shared" si="1"/>
        <v>10829</v>
      </c>
      <c r="R27" s="45">
        <f t="shared" si="17"/>
        <v>32487</v>
      </c>
      <c r="S27" s="41" t="s">
        <v>105</v>
      </c>
      <c r="T27" s="36" t="s">
        <v>15</v>
      </c>
      <c r="U27" s="43">
        <v>4000</v>
      </c>
      <c r="V27" s="38">
        <v>0.19</v>
      </c>
      <c r="W27" s="44">
        <f t="shared" si="2"/>
        <v>760</v>
      </c>
      <c r="X27" s="45">
        <f t="shared" si="3"/>
        <v>4760</v>
      </c>
      <c r="Y27" s="45">
        <f t="shared" si="31"/>
        <v>14280</v>
      </c>
      <c r="Z27" s="41">
        <v>30</v>
      </c>
      <c r="AA27" s="36"/>
      <c r="AB27" s="37"/>
      <c r="AC27" s="38"/>
      <c r="AD27" s="22"/>
      <c r="AE27" s="23"/>
      <c r="AF27" s="23"/>
      <c r="AG27" s="24"/>
      <c r="AH27" s="36"/>
      <c r="AI27" s="43"/>
      <c r="AJ27" s="38"/>
      <c r="AK27" s="44"/>
      <c r="AL27" s="45"/>
      <c r="AM27" s="45"/>
      <c r="AN27" s="41"/>
      <c r="AO27" s="55" t="s">
        <v>130</v>
      </c>
      <c r="AP27" s="43">
        <v>4800</v>
      </c>
      <c r="AQ27" s="38">
        <v>0.19</v>
      </c>
      <c r="AR27" s="44">
        <f t="shared" si="4"/>
        <v>912</v>
      </c>
      <c r="AS27" s="45">
        <f t="shared" si="5"/>
        <v>5712</v>
      </c>
      <c r="AT27" s="45">
        <f t="shared" si="18"/>
        <v>17136</v>
      </c>
      <c r="AU27" s="22" t="s">
        <v>141</v>
      </c>
      <c r="AV27" s="36"/>
      <c r="AW27" s="43"/>
      <c r="AX27" s="38"/>
      <c r="AY27" s="44"/>
      <c r="AZ27" s="45"/>
      <c r="BA27" s="45"/>
      <c r="BB27" s="41"/>
      <c r="BC27" s="36"/>
      <c r="BD27" s="45"/>
      <c r="BE27" s="21"/>
      <c r="BF27" s="44"/>
      <c r="BG27" s="45"/>
      <c r="BH27" s="45"/>
      <c r="BI27" s="41"/>
      <c r="BJ27" s="34" t="s">
        <v>30</v>
      </c>
      <c r="BK27" s="44">
        <v>13000</v>
      </c>
      <c r="BL27" s="21">
        <v>0.19</v>
      </c>
      <c r="BM27" s="44">
        <f t="shared" si="8"/>
        <v>2470</v>
      </c>
      <c r="BN27" s="45">
        <f t="shared" si="9"/>
        <v>15470</v>
      </c>
      <c r="BO27" s="45">
        <f t="shared" si="22"/>
        <v>46410</v>
      </c>
      <c r="BP27" s="41" t="s">
        <v>179</v>
      </c>
      <c r="BQ27" s="36"/>
      <c r="BR27" s="37"/>
      <c r="BS27" s="38"/>
      <c r="BT27" s="22"/>
      <c r="BU27" s="23"/>
      <c r="BV27" s="23"/>
      <c r="BW27" s="41"/>
      <c r="BX27" s="36" t="s">
        <v>15</v>
      </c>
      <c r="BY27" s="43">
        <v>3200</v>
      </c>
      <c r="BZ27" s="38">
        <v>0.19</v>
      </c>
      <c r="CA27" s="44">
        <f t="shared" si="10"/>
        <v>608</v>
      </c>
      <c r="CB27" s="45">
        <f t="shared" si="11"/>
        <v>3808</v>
      </c>
      <c r="CC27" s="45">
        <f t="shared" si="23"/>
        <v>11424</v>
      </c>
      <c r="CD27" s="41" t="s">
        <v>188</v>
      </c>
      <c r="CE27" s="36" t="s">
        <v>30</v>
      </c>
      <c r="CF27" s="43">
        <v>9800</v>
      </c>
      <c r="CG27" s="38">
        <v>0.19</v>
      </c>
      <c r="CH27" s="51">
        <f t="shared" si="12"/>
        <v>1862</v>
      </c>
      <c r="CI27" s="52">
        <f t="shared" si="13"/>
        <v>11662</v>
      </c>
      <c r="CJ27" s="52">
        <f t="shared" si="24"/>
        <v>34986</v>
      </c>
      <c r="CK27" s="22">
        <v>30</v>
      </c>
      <c r="CL27" s="36"/>
      <c r="CM27" s="43"/>
      <c r="CN27" s="38"/>
      <c r="CO27" s="44"/>
      <c r="CP27" s="45"/>
      <c r="CQ27" s="45"/>
      <c r="CR27" s="22"/>
      <c r="CS27" s="55">
        <f t="shared" si="25"/>
        <v>11424</v>
      </c>
      <c r="CT27" s="55">
        <v>23606.624999999993</v>
      </c>
      <c r="CU27" s="55">
        <f t="shared" si="26"/>
        <v>12182.624999999993</v>
      </c>
      <c r="CV27" s="36" t="str">
        <f t="shared" si="27"/>
        <v>PROFINAS S.A.S</v>
      </c>
      <c r="CW27" s="36" t="str">
        <f t="shared" si="28"/>
        <v>8-60 DIAS</v>
      </c>
      <c r="CX27" s="36" t="str">
        <f t="shared" si="29"/>
        <v>Nacional</v>
      </c>
      <c r="CY27" s="55">
        <f t="shared" si="30"/>
        <v>3808</v>
      </c>
    </row>
    <row r="28" spans="1:103" ht="210" x14ac:dyDescent="0.25">
      <c r="A28" s="18">
        <v>18</v>
      </c>
      <c r="B28" s="19" t="s">
        <v>39</v>
      </c>
      <c r="C28" s="20" t="s">
        <v>208</v>
      </c>
      <c r="D28" s="20" t="s">
        <v>16</v>
      </c>
      <c r="E28" s="20">
        <v>10</v>
      </c>
      <c r="F28" s="36" t="s">
        <v>78</v>
      </c>
      <c r="G28" s="43">
        <v>29000</v>
      </c>
      <c r="H28" s="38">
        <v>0.19</v>
      </c>
      <c r="I28" s="44">
        <f t="shared" si="14"/>
        <v>5510</v>
      </c>
      <c r="J28" s="45">
        <f t="shared" si="15"/>
        <v>34510</v>
      </c>
      <c r="K28" s="45">
        <f t="shared" si="16"/>
        <v>345100</v>
      </c>
      <c r="L28" s="41" t="s">
        <v>79</v>
      </c>
      <c r="M28" s="36" t="s">
        <v>93</v>
      </c>
      <c r="N28" s="43">
        <v>63600</v>
      </c>
      <c r="O28" s="38">
        <v>0.19</v>
      </c>
      <c r="P28" s="44">
        <f t="shared" si="0"/>
        <v>12084</v>
      </c>
      <c r="Q28" s="45">
        <f t="shared" si="1"/>
        <v>75684</v>
      </c>
      <c r="R28" s="45">
        <f t="shared" si="17"/>
        <v>756840</v>
      </c>
      <c r="S28" s="41" t="s">
        <v>104</v>
      </c>
      <c r="T28" s="36" t="s">
        <v>110</v>
      </c>
      <c r="U28" s="43">
        <v>4160</v>
      </c>
      <c r="V28" s="38">
        <v>0.19</v>
      </c>
      <c r="W28" s="44">
        <f t="shared" si="2"/>
        <v>790.4</v>
      </c>
      <c r="X28" s="45">
        <f t="shared" si="3"/>
        <v>4950</v>
      </c>
      <c r="Y28" s="45">
        <f t="shared" si="31"/>
        <v>49500</v>
      </c>
      <c r="Z28" s="41">
        <v>30</v>
      </c>
      <c r="AA28" s="36"/>
      <c r="AB28" s="37"/>
      <c r="AC28" s="38"/>
      <c r="AD28" s="22"/>
      <c r="AE28" s="23"/>
      <c r="AF28" s="23"/>
      <c r="AG28" s="24"/>
      <c r="AH28" s="36"/>
      <c r="AI28" s="43"/>
      <c r="AJ28" s="38"/>
      <c r="AK28" s="44"/>
      <c r="AL28" s="45"/>
      <c r="AM28" s="45"/>
      <c r="AN28" s="41"/>
      <c r="AO28" s="55"/>
      <c r="AP28" s="43"/>
      <c r="AQ28" s="38"/>
      <c r="AR28" s="44"/>
      <c r="AS28" s="45"/>
      <c r="AT28" s="45"/>
      <c r="AU28" s="22"/>
      <c r="AV28" s="36" t="s">
        <v>151</v>
      </c>
      <c r="AW28" s="43">
        <v>42630</v>
      </c>
      <c r="AX28" s="38">
        <v>0.19</v>
      </c>
      <c r="AY28" s="44">
        <f t="shared" si="19"/>
        <v>8099.7</v>
      </c>
      <c r="AZ28" s="45">
        <f t="shared" si="20"/>
        <v>50730</v>
      </c>
      <c r="BA28" s="45">
        <f t="shared" si="21"/>
        <v>507300</v>
      </c>
      <c r="BB28" s="41" t="s">
        <v>160</v>
      </c>
      <c r="BC28" s="36"/>
      <c r="BD28" s="45"/>
      <c r="BE28" s="21"/>
      <c r="BF28" s="44"/>
      <c r="BG28" s="45"/>
      <c r="BH28" s="45"/>
      <c r="BI28" s="41"/>
      <c r="BJ28" s="34" t="s">
        <v>178</v>
      </c>
      <c r="BK28" s="44">
        <v>15600</v>
      </c>
      <c r="BL28" s="21">
        <v>0.19</v>
      </c>
      <c r="BM28" s="44">
        <f t="shared" si="8"/>
        <v>2964</v>
      </c>
      <c r="BN28" s="45">
        <f t="shared" si="9"/>
        <v>18564</v>
      </c>
      <c r="BO28" s="45">
        <f t="shared" si="22"/>
        <v>185640</v>
      </c>
      <c r="BP28" s="41" t="s">
        <v>179</v>
      </c>
      <c r="BQ28" s="36"/>
      <c r="BR28" s="37"/>
      <c r="BS28" s="38"/>
      <c r="BT28" s="22"/>
      <c r="BU28" s="23"/>
      <c r="BV28" s="23"/>
      <c r="BW28" s="41"/>
      <c r="BX28" s="36" t="s">
        <v>173</v>
      </c>
      <c r="BY28" s="43">
        <v>54900</v>
      </c>
      <c r="BZ28" s="38">
        <v>0.19</v>
      </c>
      <c r="CA28" s="44">
        <f t="shared" si="10"/>
        <v>10431</v>
      </c>
      <c r="CB28" s="45">
        <f t="shared" si="11"/>
        <v>65331</v>
      </c>
      <c r="CC28" s="45">
        <f t="shared" si="23"/>
        <v>653310</v>
      </c>
      <c r="CD28" s="41" t="s">
        <v>188</v>
      </c>
      <c r="CE28" s="36" t="s">
        <v>174</v>
      </c>
      <c r="CF28" s="43">
        <v>62000</v>
      </c>
      <c r="CG28" s="38">
        <v>0.19</v>
      </c>
      <c r="CH28" s="51">
        <f t="shared" si="12"/>
        <v>11780</v>
      </c>
      <c r="CI28" s="52">
        <f t="shared" si="13"/>
        <v>73780</v>
      </c>
      <c r="CJ28" s="52">
        <f t="shared" si="24"/>
        <v>737800</v>
      </c>
      <c r="CK28" s="22">
        <v>120</v>
      </c>
      <c r="CL28" s="36" t="s">
        <v>195</v>
      </c>
      <c r="CM28" s="43">
        <v>28000</v>
      </c>
      <c r="CN28" s="38">
        <v>0.19</v>
      </c>
      <c r="CO28" s="44">
        <f t="shared" si="33"/>
        <v>5320</v>
      </c>
      <c r="CP28" s="45">
        <f t="shared" si="34"/>
        <v>33320</v>
      </c>
      <c r="CQ28" s="45">
        <f t="shared" si="35"/>
        <v>333200</v>
      </c>
      <c r="CR28" s="22" t="s">
        <v>142</v>
      </c>
      <c r="CS28" s="55">
        <f t="shared" si="25"/>
        <v>49500</v>
      </c>
      <c r="CT28" s="55">
        <v>354025</v>
      </c>
      <c r="CU28" s="55">
        <f t="shared" si="26"/>
        <v>304525</v>
      </c>
      <c r="CV28" s="36" t="str">
        <f t="shared" si="27"/>
        <v>CIEDUTEC LTDA
NIT.830.044.212-5</v>
      </c>
      <c r="CW28" s="36">
        <f t="shared" si="28"/>
        <v>30</v>
      </c>
      <c r="CX28" s="36" t="str">
        <f t="shared" si="29"/>
        <v>Boeco</v>
      </c>
      <c r="CY28" s="55">
        <f t="shared" si="30"/>
        <v>4950</v>
      </c>
    </row>
    <row r="29" spans="1:103" ht="210" x14ac:dyDescent="0.25">
      <c r="A29" s="18">
        <v>19</v>
      </c>
      <c r="B29" s="19" t="s">
        <v>40</v>
      </c>
      <c r="C29" s="20" t="s">
        <v>208</v>
      </c>
      <c r="D29" s="20" t="s">
        <v>16</v>
      </c>
      <c r="E29" s="20">
        <v>2</v>
      </c>
      <c r="F29" s="36" t="s">
        <v>78</v>
      </c>
      <c r="G29" s="43">
        <v>81000</v>
      </c>
      <c r="H29" s="38">
        <v>0.19</v>
      </c>
      <c r="I29" s="44">
        <f t="shared" si="14"/>
        <v>15390</v>
      </c>
      <c r="J29" s="45">
        <f t="shared" si="15"/>
        <v>96390</v>
      </c>
      <c r="K29" s="45">
        <f t="shared" si="16"/>
        <v>192780</v>
      </c>
      <c r="L29" s="41" t="s">
        <v>79</v>
      </c>
      <c r="M29" s="36" t="s">
        <v>94</v>
      </c>
      <c r="N29" s="43">
        <v>155400</v>
      </c>
      <c r="O29" s="38">
        <v>0.19</v>
      </c>
      <c r="P29" s="44">
        <f t="shared" si="0"/>
        <v>29526</v>
      </c>
      <c r="Q29" s="45">
        <f t="shared" si="1"/>
        <v>184926</v>
      </c>
      <c r="R29" s="45">
        <f t="shared" si="17"/>
        <v>369852</v>
      </c>
      <c r="S29" s="41" t="s">
        <v>104</v>
      </c>
      <c r="T29" s="36" t="s">
        <v>110</v>
      </c>
      <c r="U29" s="43">
        <v>73486</v>
      </c>
      <c r="V29" s="38">
        <v>0.19</v>
      </c>
      <c r="W29" s="44">
        <f t="shared" si="2"/>
        <v>13962.34</v>
      </c>
      <c r="X29" s="45">
        <f t="shared" si="3"/>
        <v>87448</v>
      </c>
      <c r="Y29" s="45">
        <f t="shared" si="31"/>
        <v>174896</v>
      </c>
      <c r="Z29" s="41">
        <v>30</v>
      </c>
      <c r="AA29" s="36"/>
      <c r="AB29" s="37"/>
      <c r="AC29" s="38"/>
      <c r="AD29" s="22"/>
      <c r="AE29" s="23"/>
      <c r="AF29" s="23"/>
      <c r="AG29" s="24"/>
      <c r="AH29" s="36"/>
      <c r="AI29" s="43"/>
      <c r="AJ29" s="38"/>
      <c r="AK29" s="44"/>
      <c r="AL29" s="45"/>
      <c r="AM29" s="45"/>
      <c r="AN29" s="41"/>
      <c r="AO29" s="55"/>
      <c r="AP29" s="43"/>
      <c r="AQ29" s="38"/>
      <c r="AR29" s="44"/>
      <c r="AS29" s="45"/>
      <c r="AT29" s="45"/>
      <c r="AU29" s="22"/>
      <c r="AV29" s="36" t="s">
        <v>152</v>
      </c>
      <c r="AW29" s="43">
        <v>86800</v>
      </c>
      <c r="AX29" s="38">
        <v>0.19</v>
      </c>
      <c r="AY29" s="44">
        <f t="shared" si="19"/>
        <v>16492</v>
      </c>
      <c r="AZ29" s="45">
        <f t="shared" si="20"/>
        <v>103292</v>
      </c>
      <c r="BA29" s="45">
        <f t="shared" si="21"/>
        <v>206584</v>
      </c>
      <c r="BB29" s="41" t="s">
        <v>160</v>
      </c>
      <c r="BC29" s="36"/>
      <c r="BD29" s="45"/>
      <c r="BE29" s="21"/>
      <c r="BF29" s="44"/>
      <c r="BG29" s="45"/>
      <c r="BH29" s="45"/>
      <c r="BI29" s="41"/>
      <c r="BJ29" s="34" t="s">
        <v>178</v>
      </c>
      <c r="BK29" s="44">
        <v>31100</v>
      </c>
      <c r="BL29" s="21">
        <v>0.19</v>
      </c>
      <c r="BM29" s="44">
        <f t="shared" si="8"/>
        <v>5909</v>
      </c>
      <c r="BN29" s="45">
        <f t="shared" si="9"/>
        <v>37009</v>
      </c>
      <c r="BO29" s="45">
        <f t="shared" si="22"/>
        <v>74018</v>
      </c>
      <c r="BP29" s="41" t="s">
        <v>179</v>
      </c>
      <c r="BQ29" s="36"/>
      <c r="BR29" s="37"/>
      <c r="BS29" s="38"/>
      <c r="BT29" s="22"/>
      <c r="BU29" s="23"/>
      <c r="BV29" s="23"/>
      <c r="BW29" s="41"/>
      <c r="BX29" s="36" t="s">
        <v>173</v>
      </c>
      <c r="BY29" s="43">
        <v>111600</v>
      </c>
      <c r="BZ29" s="38">
        <v>0.19</v>
      </c>
      <c r="CA29" s="44">
        <f t="shared" si="10"/>
        <v>21204</v>
      </c>
      <c r="CB29" s="45">
        <f t="shared" si="11"/>
        <v>132804</v>
      </c>
      <c r="CC29" s="45">
        <f t="shared" si="23"/>
        <v>265608</v>
      </c>
      <c r="CD29" s="41" t="s">
        <v>188</v>
      </c>
      <c r="CE29" s="36" t="s">
        <v>174</v>
      </c>
      <c r="CF29" s="43">
        <v>161000</v>
      </c>
      <c r="CG29" s="38">
        <v>0.19</v>
      </c>
      <c r="CH29" s="51">
        <f t="shared" si="12"/>
        <v>30590</v>
      </c>
      <c r="CI29" s="52">
        <f t="shared" si="13"/>
        <v>191590</v>
      </c>
      <c r="CJ29" s="52">
        <f t="shared" si="24"/>
        <v>383180</v>
      </c>
      <c r="CK29" s="22">
        <v>120</v>
      </c>
      <c r="CL29" s="36" t="s">
        <v>195</v>
      </c>
      <c r="CM29" s="43">
        <v>73000</v>
      </c>
      <c r="CN29" s="38">
        <v>0.19</v>
      </c>
      <c r="CO29" s="44">
        <f t="shared" si="33"/>
        <v>13870</v>
      </c>
      <c r="CP29" s="45">
        <f t="shared" si="34"/>
        <v>86870</v>
      </c>
      <c r="CQ29" s="45">
        <f t="shared" si="35"/>
        <v>173740</v>
      </c>
      <c r="CR29" s="22" t="s">
        <v>142</v>
      </c>
      <c r="CS29" s="55">
        <f t="shared" si="25"/>
        <v>74018</v>
      </c>
      <c r="CT29" s="55">
        <v>178428.6</v>
      </c>
      <c r="CU29" s="55">
        <f t="shared" si="26"/>
        <v>104410.6</v>
      </c>
      <c r="CV29" s="36" t="str">
        <f t="shared" si="27"/>
        <v>OUTSOURCING COMERCIAL SAS</v>
      </c>
      <c r="CW29" s="36" t="str">
        <f t="shared" si="28"/>
        <v>10 -120 dias</v>
      </c>
      <c r="CX29" s="36" t="str">
        <f t="shared" si="29"/>
        <v>DURAN</v>
      </c>
      <c r="CY29" s="55">
        <f t="shared" si="30"/>
        <v>37009</v>
      </c>
    </row>
    <row r="30" spans="1:103" ht="195" x14ac:dyDescent="0.25">
      <c r="A30" s="18">
        <v>20</v>
      </c>
      <c r="B30" s="19" t="s">
        <v>41</v>
      </c>
      <c r="C30" s="20" t="s">
        <v>208</v>
      </c>
      <c r="D30" s="20" t="s">
        <v>16</v>
      </c>
      <c r="E30" s="20">
        <v>10</v>
      </c>
      <c r="F30" s="36" t="s">
        <v>78</v>
      </c>
      <c r="G30" s="43">
        <v>26000</v>
      </c>
      <c r="H30" s="38">
        <v>0.19</v>
      </c>
      <c r="I30" s="44">
        <f t="shared" si="14"/>
        <v>4940</v>
      </c>
      <c r="J30" s="45">
        <f t="shared" si="15"/>
        <v>30940</v>
      </c>
      <c r="K30" s="45">
        <f t="shared" si="16"/>
        <v>309400</v>
      </c>
      <c r="L30" s="41" t="s">
        <v>79</v>
      </c>
      <c r="M30" s="36" t="s">
        <v>95</v>
      </c>
      <c r="N30" s="43">
        <v>60100</v>
      </c>
      <c r="O30" s="38">
        <v>0.19</v>
      </c>
      <c r="P30" s="44">
        <f t="shared" si="0"/>
        <v>11419</v>
      </c>
      <c r="Q30" s="45">
        <f t="shared" si="1"/>
        <v>71519</v>
      </c>
      <c r="R30" s="45">
        <f t="shared" si="17"/>
        <v>715190</v>
      </c>
      <c r="S30" s="41" t="s">
        <v>104</v>
      </c>
      <c r="T30" s="36" t="s">
        <v>110</v>
      </c>
      <c r="U30" s="43">
        <v>22720</v>
      </c>
      <c r="V30" s="38">
        <v>0.19</v>
      </c>
      <c r="W30" s="44">
        <f t="shared" si="2"/>
        <v>4316.8</v>
      </c>
      <c r="X30" s="45">
        <f t="shared" si="3"/>
        <v>27037</v>
      </c>
      <c r="Y30" s="45">
        <f t="shared" si="31"/>
        <v>270370</v>
      </c>
      <c r="Z30" s="41">
        <v>30</v>
      </c>
      <c r="AA30" s="36"/>
      <c r="AB30" s="37"/>
      <c r="AC30" s="38"/>
      <c r="AD30" s="22"/>
      <c r="AE30" s="23"/>
      <c r="AF30" s="23"/>
      <c r="AG30" s="24"/>
      <c r="AH30" s="36"/>
      <c r="AI30" s="43"/>
      <c r="AJ30" s="38"/>
      <c r="AK30" s="44"/>
      <c r="AL30" s="45"/>
      <c r="AM30" s="45"/>
      <c r="AN30" s="41"/>
      <c r="AO30" s="55"/>
      <c r="AP30" s="43"/>
      <c r="AQ30" s="38"/>
      <c r="AR30" s="44"/>
      <c r="AS30" s="45"/>
      <c r="AT30" s="45"/>
      <c r="AU30" s="22"/>
      <c r="AV30" s="36" t="s">
        <v>153</v>
      </c>
      <c r="AW30" s="43">
        <v>38500</v>
      </c>
      <c r="AX30" s="38">
        <v>0.19</v>
      </c>
      <c r="AY30" s="44">
        <f t="shared" si="19"/>
        <v>7315</v>
      </c>
      <c r="AZ30" s="45">
        <f t="shared" si="20"/>
        <v>45815</v>
      </c>
      <c r="BA30" s="45">
        <f t="shared" si="21"/>
        <v>458150</v>
      </c>
      <c r="BB30" s="41" t="s">
        <v>160</v>
      </c>
      <c r="BC30" s="36"/>
      <c r="BD30" s="45"/>
      <c r="BE30" s="21"/>
      <c r="BF30" s="44"/>
      <c r="BG30" s="45"/>
      <c r="BH30" s="45"/>
      <c r="BI30" s="41"/>
      <c r="BJ30" s="34" t="s">
        <v>178</v>
      </c>
      <c r="BK30" s="44">
        <v>15800</v>
      </c>
      <c r="BL30" s="21">
        <v>0.19</v>
      </c>
      <c r="BM30" s="44">
        <f t="shared" si="8"/>
        <v>3002</v>
      </c>
      <c r="BN30" s="45">
        <f t="shared" si="9"/>
        <v>18802</v>
      </c>
      <c r="BO30" s="45">
        <f t="shared" si="22"/>
        <v>188020</v>
      </c>
      <c r="BP30" s="41" t="s">
        <v>179</v>
      </c>
      <c r="BQ30" s="36"/>
      <c r="BR30" s="37"/>
      <c r="BS30" s="38"/>
      <c r="BT30" s="22"/>
      <c r="BU30" s="23"/>
      <c r="BV30" s="23"/>
      <c r="BW30" s="41"/>
      <c r="BX30" s="36" t="s">
        <v>173</v>
      </c>
      <c r="BY30" s="43">
        <v>49500</v>
      </c>
      <c r="BZ30" s="38">
        <v>0.19</v>
      </c>
      <c r="CA30" s="44">
        <f t="shared" si="10"/>
        <v>9405</v>
      </c>
      <c r="CB30" s="45">
        <f t="shared" si="11"/>
        <v>58905</v>
      </c>
      <c r="CC30" s="45">
        <f t="shared" si="23"/>
        <v>589050</v>
      </c>
      <c r="CD30" s="41" t="s">
        <v>188</v>
      </c>
      <c r="CE30" s="36" t="s">
        <v>174</v>
      </c>
      <c r="CF30" s="43">
        <v>47000</v>
      </c>
      <c r="CG30" s="38">
        <v>0.19</v>
      </c>
      <c r="CH30" s="51">
        <f t="shared" si="12"/>
        <v>8930</v>
      </c>
      <c r="CI30" s="52">
        <f t="shared" si="13"/>
        <v>55930</v>
      </c>
      <c r="CJ30" s="52">
        <f t="shared" si="24"/>
        <v>559300</v>
      </c>
      <c r="CK30" s="22">
        <v>120</v>
      </c>
      <c r="CL30" s="36" t="s">
        <v>195</v>
      </c>
      <c r="CM30" s="43">
        <v>26000</v>
      </c>
      <c r="CN30" s="38">
        <v>0.19</v>
      </c>
      <c r="CO30" s="44">
        <f t="shared" si="33"/>
        <v>4940</v>
      </c>
      <c r="CP30" s="45">
        <f t="shared" si="34"/>
        <v>30940</v>
      </c>
      <c r="CQ30" s="45">
        <f t="shared" si="35"/>
        <v>309400</v>
      </c>
      <c r="CR30" s="22" t="s">
        <v>142</v>
      </c>
      <c r="CS30" s="55">
        <f t="shared" si="25"/>
        <v>188020</v>
      </c>
      <c r="CT30" s="55">
        <v>325703</v>
      </c>
      <c r="CU30" s="55">
        <f t="shared" si="26"/>
        <v>137683</v>
      </c>
      <c r="CV30" s="36" t="str">
        <f t="shared" si="27"/>
        <v>OUTSOURCING COMERCIAL SAS</v>
      </c>
      <c r="CW30" s="36" t="str">
        <f t="shared" si="28"/>
        <v>10 -120 dias</v>
      </c>
      <c r="CX30" s="36" t="str">
        <f t="shared" si="29"/>
        <v>DURAN</v>
      </c>
      <c r="CY30" s="55">
        <f t="shared" si="30"/>
        <v>18802</v>
      </c>
    </row>
    <row r="31" spans="1:103" ht="60" x14ac:dyDescent="0.25">
      <c r="A31" s="18">
        <v>21</v>
      </c>
      <c r="B31" s="19" t="s">
        <v>42</v>
      </c>
      <c r="C31" s="20" t="s">
        <v>35</v>
      </c>
      <c r="D31" s="20" t="s">
        <v>21</v>
      </c>
      <c r="E31" s="20">
        <v>1</v>
      </c>
      <c r="F31" s="36"/>
      <c r="G31" s="43"/>
      <c r="H31" s="38"/>
      <c r="I31" s="44"/>
      <c r="J31" s="45"/>
      <c r="K31" s="45"/>
      <c r="L31" s="41"/>
      <c r="M31" s="36"/>
      <c r="N31" s="43"/>
      <c r="O31" s="38"/>
      <c r="P31" s="44"/>
      <c r="Q31" s="45"/>
      <c r="R31" s="45"/>
      <c r="S31" s="41"/>
      <c r="T31" s="36" t="s">
        <v>115</v>
      </c>
      <c r="U31" s="43">
        <v>44875</v>
      </c>
      <c r="V31" s="38">
        <v>0.19</v>
      </c>
      <c r="W31" s="44">
        <f t="shared" si="2"/>
        <v>8526.25</v>
      </c>
      <c r="X31" s="45">
        <f t="shared" si="3"/>
        <v>53401</v>
      </c>
      <c r="Y31" s="45">
        <f t="shared" si="31"/>
        <v>53401</v>
      </c>
      <c r="Z31" s="41">
        <v>30</v>
      </c>
      <c r="AA31" s="36"/>
      <c r="AB31" s="37"/>
      <c r="AC31" s="38"/>
      <c r="AD31" s="22"/>
      <c r="AE31" s="23"/>
      <c r="AF31" s="23"/>
      <c r="AG31" s="24"/>
      <c r="AH31" s="36"/>
      <c r="AI31" s="43"/>
      <c r="AJ31" s="38"/>
      <c r="AK31" s="44"/>
      <c r="AL31" s="45"/>
      <c r="AM31" s="45"/>
      <c r="AN31" s="41"/>
      <c r="AO31" s="55" t="s">
        <v>136</v>
      </c>
      <c r="AP31" s="43">
        <v>32500</v>
      </c>
      <c r="AQ31" s="38">
        <v>0.19</v>
      </c>
      <c r="AR31" s="44">
        <f t="shared" si="4"/>
        <v>6175</v>
      </c>
      <c r="AS31" s="45">
        <f t="shared" si="5"/>
        <v>38675</v>
      </c>
      <c r="AT31" s="45">
        <f t="shared" si="18"/>
        <v>38675</v>
      </c>
      <c r="AU31" s="22" t="s">
        <v>141</v>
      </c>
      <c r="AV31" s="36"/>
      <c r="AW31" s="43"/>
      <c r="AX31" s="38"/>
      <c r="AY31" s="44"/>
      <c r="AZ31" s="45"/>
      <c r="BA31" s="45"/>
      <c r="BB31" s="41"/>
      <c r="BC31" s="36"/>
      <c r="BD31" s="45"/>
      <c r="BE31" s="21"/>
      <c r="BF31" s="44"/>
      <c r="BG31" s="45"/>
      <c r="BH31" s="45"/>
      <c r="BI31" s="41"/>
      <c r="BJ31" s="34" t="s">
        <v>138</v>
      </c>
      <c r="BK31" s="44">
        <v>72000</v>
      </c>
      <c r="BL31" s="21">
        <v>0.19</v>
      </c>
      <c r="BM31" s="44">
        <f t="shared" si="8"/>
        <v>13680</v>
      </c>
      <c r="BN31" s="45">
        <f t="shared" si="9"/>
        <v>85680</v>
      </c>
      <c r="BO31" s="45">
        <f t="shared" si="22"/>
        <v>85680</v>
      </c>
      <c r="BP31" s="41" t="s">
        <v>179</v>
      </c>
      <c r="BQ31" s="36"/>
      <c r="BR31" s="37"/>
      <c r="BS31" s="38"/>
      <c r="BT31" s="22"/>
      <c r="BU31" s="23"/>
      <c r="BV31" s="23"/>
      <c r="BW31" s="41"/>
      <c r="BX31" s="36" t="s">
        <v>35</v>
      </c>
      <c r="BY31" s="43">
        <v>23400</v>
      </c>
      <c r="BZ31" s="38">
        <v>0.19</v>
      </c>
      <c r="CA31" s="44">
        <f t="shared" si="10"/>
        <v>4446</v>
      </c>
      <c r="CB31" s="45">
        <f t="shared" si="11"/>
        <v>27846</v>
      </c>
      <c r="CC31" s="45">
        <f t="shared" si="23"/>
        <v>27846</v>
      </c>
      <c r="CD31" s="41" t="s">
        <v>188</v>
      </c>
      <c r="CE31" s="36" t="s">
        <v>138</v>
      </c>
      <c r="CF31" s="43">
        <v>50000</v>
      </c>
      <c r="CG31" s="38">
        <v>0.19</v>
      </c>
      <c r="CH31" s="51">
        <f t="shared" si="12"/>
        <v>9500</v>
      </c>
      <c r="CI31" s="52">
        <f t="shared" si="13"/>
        <v>59500</v>
      </c>
      <c r="CJ31" s="52">
        <f t="shared" si="24"/>
        <v>59500</v>
      </c>
      <c r="CK31" s="22">
        <v>30</v>
      </c>
      <c r="CL31" s="36"/>
      <c r="CM31" s="43"/>
      <c r="CN31" s="38"/>
      <c r="CO31" s="44"/>
      <c r="CP31" s="45"/>
      <c r="CQ31" s="45"/>
      <c r="CR31" s="22"/>
      <c r="CS31" s="55">
        <f t="shared" si="25"/>
        <v>27846</v>
      </c>
      <c r="CT31" s="55">
        <v>56183.767499999987</v>
      </c>
      <c r="CU31" s="55">
        <f t="shared" si="26"/>
        <v>28337.767499999987</v>
      </c>
      <c r="CV31" s="36" t="str">
        <f t="shared" si="27"/>
        <v>PROFINAS S.A.S</v>
      </c>
      <c r="CW31" s="36" t="str">
        <f t="shared" si="28"/>
        <v>8-60 DIAS</v>
      </c>
      <c r="CX31" s="36" t="str">
        <f t="shared" si="29"/>
        <v>Comercial</v>
      </c>
      <c r="CY31" s="55">
        <f t="shared" si="30"/>
        <v>27846</v>
      </c>
    </row>
    <row r="32" spans="1:103" ht="60" x14ac:dyDescent="0.25">
      <c r="A32" s="18">
        <v>22</v>
      </c>
      <c r="B32" s="19" t="s">
        <v>43</v>
      </c>
      <c r="C32" s="20" t="s">
        <v>35</v>
      </c>
      <c r="D32" s="20" t="s">
        <v>21</v>
      </c>
      <c r="E32" s="20">
        <v>1</v>
      </c>
      <c r="F32" s="36"/>
      <c r="G32" s="43"/>
      <c r="H32" s="38"/>
      <c r="I32" s="44"/>
      <c r="J32" s="45"/>
      <c r="K32" s="45"/>
      <c r="L32" s="41"/>
      <c r="M32" s="36"/>
      <c r="N32" s="43"/>
      <c r="O32" s="38"/>
      <c r="P32" s="44"/>
      <c r="Q32" s="45"/>
      <c r="R32" s="45"/>
      <c r="S32" s="41"/>
      <c r="T32" s="36"/>
      <c r="U32" s="43"/>
      <c r="V32" s="38"/>
      <c r="W32" s="44"/>
      <c r="X32" s="45"/>
      <c r="Y32" s="45"/>
      <c r="Z32" s="41"/>
      <c r="AA32" s="36"/>
      <c r="AB32" s="37"/>
      <c r="AC32" s="38"/>
      <c r="AD32" s="22"/>
      <c r="AE32" s="23"/>
      <c r="AF32" s="23"/>
      <c r="AG32" s="24"/>
      <c r="AH32" s="36"/>
      <c r="AI32" s="43"/>
      <c r="AJ32" s="38"/>
      <c r="AK32" s="44"/>
      <c r="AL32" s="45"/>
      <c r="AM32" s="45"/>
      <c r="AN32" s="41"/>
      <c r="AO32" s="55" t="s">
        <v>136</v>
      </c>
      <c r="AP32" s="43">
        <v>13900</v>
      </c>
      <c r="AQ32" s="38">
        <v>0.19</v>
      </c>
      <c r="AR32" s="44">
        <f t="shared" si="4"/>
        <v>2641</v>
      </c>
      <c r="AS32" s="45">
        <f t="shared" si="5"/>
        <v>16541</v>
      </c>
      <c r="AT32" s="45">
        <f t="shared" si="18"/>
        <v>16541</v>
      </c>
      <c r="AU32" s="22" t="s">
        <v>141</v>
      </c>
      <c r="AV32" s="36"/>
      <c r="AW32" s="43"/>
      <c r="AX32" s="38"/>
      <c r="AY32" s="44"/>
      <c r="AZ32" s="45"/>
      <c r="BA32" s="45"/>
      <c r="BB32" s="41"/>
      <c r="BC32" s="36"/>
      <c r="BD32" s="45"/>
      <c r="BE32" s="21"/>
      <c r="BF32" s="44"/>
      <c r="BG32" s="45"/>
      <c r="BH32" s="45"/>
      <c r="BI32" s="41"/>
      <c r="BJ32" s="34" t="s">
        <v>138</v>
      </c>
      <c r="BK32" s="44">
        <v>34200</v>
      </c>
      <c r="BL32" s="21">
        <v>0.19</v>
      </c>
      <c r="BM32" s="44">
        <f t="shared" si="8"/>
        <v>6498</v>
      </c>
      <c r="BN32" s="45">
        <f t="shared" si="9"/>
        <v>40698</v>
      </c>
      <c r="BO32" s="45">
        <f t="shared" si="22"/>
        <v>40698</v>
      </c>
      <c r="BP32" s="41" t="s">
        <v>179</v>
      </c>
      <c r="BQ32" s="36"/>
      <c r="BR32" s="37"/>
      <c r="BS32" s="38"/>
      <c r="BT32" s="22"/>
      <c r="BU32" s="23"/>
      <c r="BV32" s="23"/>
      <c r="BW32" s="41"/>
      <c r="BX32" s="36" t="s">
        <v>35</v>
      </c>
      <c r="BY32" s="43">
        <v>12400</v>
      </c>
      <c r="BZ32" s="38">
        <v>0.19</v>
      </c>
      <c r="CA32" s="44">
        <f t="shared" si="10"/>
        <v>2356</v>
      </c>
      <c r="CB32" s="45">
        <f t="shared" si="11"/>
        <v>14756</v>
      </c>
      <c r="CC32" s="45">
        <f t="shared" si="23"/>
        <v>14756</v>
      </c>
      <c r="CD32" s="41" t="s">
        <v>188</v>
      </c>
      <c r="CE32" s="36" t="s">
        <v>138</v>
      </c>
      <c r="CF32" s="43">
        <v>50000</v>
      </c>
      <c r="CG32" s="38">
        <v>0.19</v>
      </c>
      <c r="CH32" s="51">
        <f t="shared" si="12"/>
        <v>9500</v>
      </c>
      <c r="CI32" s="52">
        <f t="shared" si="13"/>
        <v>59500</v>
      </c>
      <c r="CJ32" s="52">
        <f t="shared" si="24"/>
        <v>59500</v>
      </c>
      <c r="CK32" s="22">
        <v>30</v>
      </c>
      <c r="CL32" s="36"/>
      <c r="CM32" s="43"/>
      <c r="CN32" s="38"/>
      <c r="CO32" s="44"/>
      <c r="CP32" s="45"/>
      <c r="CQ32" s="45"/>
      <c r="CR32" s="22"/>
      <c r="CS32" s="55">
        <f t="shared" si="25"/>
        <v>14756</v>
      </c>
      <c r="CT32" s="55">
        <v>17791.526374999998</v>
      </c>
      <c r="CU32" s="55">
        <f t="shared" si="26"/>
        <v>3035.5263749999976</v>
      </c>
      <c r="CV32" s="36" t="str">
        <f t="shared" si="27"/>
        <v>PROFINAS S.A.S</v>
      </c>
      <c r="CW32" s="36" t="str">
        <f t="shared" si="28"/>
        <v>8-60 DIAS</v>
      </c>
      <c r="CX32" s="36" t="str">
        <f t="shared" si="29"/>
        <v>Comercial</v>
      </c>
      <c r="CY32" s="55">
        <f t="shared" si="30"/>
        <v>14756</v>
      </c>
    </row>
    <row r="33" spans="1:103" ht="120" x14ac:dyDescent="0.25">
      <c r="A33" s="18">
        <v>23</v>
      </c>
      <c r="B33" s="19" t="s">
        <v>44</v>
      </c>
      <c r="C33" s="20" t="s">
        <v>208</v>
      </c>
      <c r="D33" s="20" t="s">
        <v>16</v>
      </c>
      <c r="E33" s="20">
        <v>10</v>
      </c>
      <c r="F33" s="36" t="s">
        <v>78</v>
      </c>
      <c r="G33" s="43">
        <v>15000</v>
      </c>
      <c r="H33" s="38">
        <v>0.19</v>
      </c>
      <c r="I33" s="44">
        <f t="shared" si="14"/>
        <v>2850</v>
      </c>
      <c r="J33" s="45">
        <f t="shared" si="15"/>
        <v>17850</v>
      </c>
      <c r="K33" s="45">
        <f t="shared" si="16"/>
        <v>178500</v>
      </c>
      <c r="L33" s="41" t="s">
        <v>79</v>
      </c>
      <c r="M33" s="36" t="s">
        <v>96</v>
      </c>
      <c r="N33" s="43">
        <v>30100</v>
      </c>
      <c r="O33" s="38">
        <v>0.19</v>
      </c>
      <c r="P33" s="44">
        <f t="shared" si="0"/>
        <v>5719</v>
      </c>
      <c r="Q33" s="45">
        <f t="shared" si="1"/>
        <v>35819</v>
      </c>
      <c r="R33" s="45">
        <f t="shared" si="17"/>
        <v>358190</v>
      </c>
      <c r="S33" s="41" t="s">
        <v>106</v>
      </c>
      <c r="T33" s="36" t="s">
        <v>110</v>
      </c>
      <c r="U33" s="43">
        <v>22700</v>
      </c>
      <c r="V33" s="38">
        <v>0.19</v>
      </c>
      <c r="W33" s="44">
        <f t="shared" si="2"/>
        <v>4313</v>
      </c>
      <c r="X33" s="45">
        <f t="shared" si="3"/>
        <v>27013</v>
      </c>
      <c r="Y33" s="45">
        <f t="shared" si="31"/>
        <v>270130</v>
      </c>
      <c r="Z33" s="41">
        <v>30</v>
      </c>
      <c r="AA33" s="36"/>
      <c r="AB33" s="37"/>
      <c r="AC33" s="38"/>
      <c r="AD33" s="22"/>
      <c r="AE33" s="23"/>
      <c r="AF33" s="23"/>
      <c r="AG33" s="24"/>
      <c r="AH33" s="36" t="s">
        <v>126</v>
      </c>
      <c r="AI33" s="43">
        <v>23000</v>
      </c>
      <c r="AJ33" s="38">
        <v>0.19</v>
      </c>
      <c r="AK33" s="44">
        <f t="shared" si="36"/>
        <v>4370</v>
      </c>
      <c r="AL33" s="45">
        <f t="shared" si="37"/>
        <v>27370</v>
      </c>
      <c r="AM33" s="45">
        <f t="shared" si="38"/>
        <v>273700</v>
      </c>
      <c r="AN33" s="41" t="s">
        <v>105</v>
      </c>
      <c r="AO33" s="55"/>
      <c r="AP33" s="43"/>
      <c r="AQ33" s="38"/>
      <c r="AR33" s="44"/>
      <c r="AS33" s="45"/>
      <c r="AT33" s="45"/>
      <c r="AU33" s="22"/>
      <c r="AV33" s="36" t="s">
        <v>154</v>
      </c>
      <c r="AW33" s="43">
        <v>13500</v>
      </c>
      <c r="AX33" s="38">
        <v>0.19</v>
      </c>
      <c r="AY33" s="44">
        <f t="shared" si="19"/>
        <v>2565</v>
      </c>
      <c r="AZ33" s="45">
        <f t="shared" si="20"/>
        <v>16065</v>
      </c>
      <c r="BA33" s="45">
        <f t="shared" si="21"/>
        <v>160650</v>
      </c>
      <c r="BB33" s="41" t="s">
        <v>160</v>
      </c>
      <c r="BC33" s="36" t="s">
        <v>135</v>
      </c>
      <c r="BD33" s="45">
        <v>19600</v>
      </c>
      <c r="BE33" s="21">
        <v>0.19</v>
      </c>
      <c r="BF33" s="44">
        <f t="shared" si="6"/>
        <v>3724</v>
      </c>
      <c r="BG33" s="45">
        <f t="shared" si="7"/>
        <v>23324</v>
      </c>
      <c r="BH33" s="45">
        <f t="shared" si="32"/>
        <v>233240</v>
      </c>
      <c r="BI33" s="41" t="s">
        <v>170</v>
      </c>
      <c r="BJ33" s="34" t="s">
        <v>173</v>
      </c>
      <c r="BK33" s="44">
        <v>37700</v>
      </c>
      <c r="BL33" s="21">
        <v>0.19</v>
      </c>
      <c r="BM33" s="44">
        <f t="shared" si="8"/>
        <v>7163</v>
      </c>
      <c r="BN33" s="45">
        <f t="shared" si="9"/>
        <v>44863</v>
      </c>
      <c r="BO33" s="45">
        <f t="shared" si="22"/>
        <v>448630</v>
      </c>
      <c r="BP33" s="41" t="s">
        <v>179</v>
      </c>
      <c r="BQ33" s="36"/>
      <c r="BR33" s="37"/>
      <c r="BS33" s="38"/>
      <c r="BT33" s="22"/>
      <c r="BU33" s="23"/>
      <c r="BV33" s="23"/>
      <c r="BW33" s="41"/>
      <c r="BX33" s="36" t="s">
        <v>173</v>
      </c>
      <c r="BY33" s="43">
        <v>34000</v>
      </c>
      <c r="BZ33" s="38">
        <v>0.19</v>
      </c>
      <c r="CA33" s="44">
        <f t="shared" si="10"/>
        <v>6460</v>
      </c>
      <c r="CB33" s="45">
        <f t="shared" si="11"/>
        <v>40460</v>
      </c>
      <c r="CC33" s="45">
        <f t="shared" si="23"/>
        <v>404600</v>
      </c>
      <c r="CD33" s="41" t="s">
        <v>188</v>
      </c>
      <c r="CE33" s="36" t="s">
        <v>135</v>
      </c>
      <c r="CF33" s="43">
        <v>24500</v>
      </c>
      <c r="CG33" s="38">
        <v>0.19</v>
      </c>
      <c r="CH33" s="51">
        <f t="shared" si="12"/>
        <v>4655</v>
      </c>
      <c r="CI33" s="52">
        <f t="shared" si="13"/>
        <v>29155</v>
      </c>
      <c r="CJ33" s="52">
        <f t="shared" si="24"/>
        <v>291550</v>
      </c>
      <c r="CK33" s="22">
        <v>120</v>
      </c>
      <c r="CL33" s="36"/>
      <c r="CM33" s="43"/>
      <c r="CN33" s="38"/>
      <c r="CO33" s="44"/>
      <c r="CP33" s="45"/>
      <c r="CQ33" s="45"/>
      <c r="CR33" s="22"/>
      <c r="CS33" s="55">
        <f t="shared" si="25"/>
        <v>160650</v>
      </c>
      <c r="CT33" s="55">
        <v>273700</v>
      </c>
      <c r="CU33" s="55">
        <f t="shared" si="26"/>
        <v>113050</v>
      </c>
      <c r="CV33" s="36" t="str">
        <f t="shared" si="27"/>
        <v>LAB BRANDS SAS   
NIT  860.028.662-8</v>
      </c>
      <c r="CW33" s="36" t="str">
        <f t="shared" si="28"/>
        <v>ENTREGA INMEDIATA</v>
      </c>
      <c r="CX33" s="36" t="str">
        <f t="shared" si="29"/>
        <v>PIPETA VOLUMETRICA 20ML CLASE AS REF. 021,05,020 - MARCA:  ISOLAB</v>
      </c>
      <c r="CY33" s="55">
        <f t="shared" si="30"/>
        <v>16065</v>
      </c>
    </row>
    <row r="34" spans="1:103" ht="120" x14ac:dyDescent="0.25">
      <c r="A34" s="18">
        <v>24</v>
      </c>
      <c r="B34" s="19" t="s">
        <v>45</v>
      </c>
      <c r="C34" s="20" t="s">
        <v>208</v>
      </c>
      <c r="D34" s="20" t="s">
        <v>16</v>
      </c>
      <c r="E34" s="20">
        <v>10</v>
      </c>
      <c r="F34" s="36" t="s">
        <v>78</v>
      </c>
      <c r="G34" s="43">
        <v>16000</v>
      </c>
      <c r="H34" s="38">
        <v>0.19</v>
      </c>
      <c r="I34" s="44">
        <f t="shared" si="14"/>
        <v>3040</v>
      </c>
      <c r="J34" s="45">
        <f t="shared" si="15"/>
        <v>19040</v>
      </c>
      <c r="K34" s="45">
        <f t="shared" si="16"/>
        <v>190400</v>
      </c>
      <c r="L34" s="41" t="s">
        <v>79</v>
      </c>
      <c r="M34" s="36" t="s">
        <v>97</v>
      </c>
      <c r="N34" s="43">
        <v>26600</v>
      </c>
      <c r="O34" s="38">
        <v>0.19</v>
      </c>
      <c r="P34" s="44">
        <f t="shared" si="0"/>
        <v>5054</v>
      </c>
      <c r="Q34" s="45">
        <f t="shared" si="1"/>
        <v>31654</v>
      </c>
      <c r="R34" s="45">
        <f t="shared" si="17"/>
        <v>316540</v>
      </c>
      <c r="S34" s="41" t="s">
        <v>106</v>
      </c>
      <c r="T34" s="36" t="s">
        <v>110</v>
      </c>
      <c r="U34" s="43">
        <v>24300</v>
      </c>
      <c r="V34" s="38">
        <v>0.19</v>
      </c>
      <c r="W34" s="44">
        <f t="shared" si="2"/>
        <v>4617</v>
      </c>
      <c r="X34" s="45">
        <f t="shared" si="3"/>
        <v>28917</v>
      </c>
      <c r="Y34" s="45">
        <f t="shared" si="31"/>
        <v>289170</v>
      </c>
      <c r="Z34" s="41">
        <v>30</v>
      </c>
      <c r="AA34" s="36"/>
      <c r="AB34" s="37"/>
      <c r="AC34" s="38"/>
      <c r="AD34" s="22"/>
      <c r="AE34" s="23"/>
      <c r="AF34" s="23"/>
      <c r="AG34" s="24"/>
      <c r="AH34" s="36" t="s">
        <v>126</v>
      </c>
      <c r="AI34" s="43">
        <v>25000</v>
      </c>
      <c r="AJ34" s="38">
        <v>0.19</v>
      </c>
      <c r="AK34" s="44">
        <f t="shared" si="36"/>
        <v>4750</v>
      </c>
      <c r="AL34" s="45">
        <f t="shared" si="37"/>
        <v>29750</v>
      </c>
      <c r="AM34" s="45">
        <f t="shared" si="38"/>
        <v>297500</v>
      </c>
      <c r="AN34" s="41" t="s">
        <v>105</v>
      </c>
      <c r="AO34" s="55"/>
      <c r="AP34" s="43"/>
      <c r="AQ34" s="38"/>
      <c r="AR34" s="44"/>
      <c r="AS34" s="45"/>
      <c r="AT34" s="45"/>
      <c r="AU34" s="22"/>
      <c r="AV34" s="36" t="s">
        <v>155</v>
      </c>
      <c r="AW34" s="43">
        <v>27790</v>
      </c>
      <c r="AX34" s="38">
        <v>0.19</v>
      </c>
      <c r="AY34" s="44">
        <f t="shared" si="19"/>
        <v>5280.1</v>
      </c>
      <c r="AZ34" s="45">
        <f t="shared" si="20"/>
        <v>33070</v>
      </c>
      <c r="BA34" s="45">
        <f t="shared" si="21"/>
        <v>330700</v>
      </c>
      <c r="BB34" s="41" t="s">
        <v>160</v>
      </c>
      <c r="BC34" s="36" t="s">
        <v>135</v>
      </c>
      <c r="BD34" s="45">
        <v>20560</v>
      </c>
      <c r="BE34" s="21">
        <v>0.19</v>
      </c>
      <c r="BF34" s="44">
        <f t="shared" si="6"/>
        <v>3906.4</v>
      </c>
      <c r="BG34" s="45">
        <f t="shared" si="7"/>
        <v>24466</v>
      </c>
      <c r="BH34" s="45">
        <f t="shared" si="32"/>
        <v>244660</v>
      </c>
      <c r="BI34" s="41" t="s">
        <v>170</v>
      </c>
      <c r="BJ34" s="34" t="s">
        <v>173</v>
      </c>
      <c r="BK34" s="44">
        <v>39700</v>
      </c>
      <c r="BL34" s="21">
        <v>0.19</v>
      </c>
      <c r="BM34" s="44">
        <f t="shared" si="8"/>
        <v>7543</v>
      </c>
      <c r="BN34" s="45">
        <f t="shared" si="9"/>
        <v>47243</v>
      </c>
      <c r="BO34" s="45">
        <f t="shared" si="22"/>
        <v>472430</v>
      </c>
      <c r="BP34" s="41" t="s">
        <v>179</v>
      </c>
      <c r="BQ34" s="36"/>
      <c r="BR34" s="37"/>
      <c r="BS34" s="38"/>
      <c r="BT34" s="22"/>
      <c r="BU34" s="23"/>
      <c r="BV34" s="23"/>
      <c r="BW34" s="41"/>
      <c r="BX34" s="36" t="s">
        <v>120</v>
      </c>
      <c r="BY34" s="43">
        <v>32700</v>
      </c>
      <c r="BZ34" s="38">
        <v>0.19</v>
      </c>
      <c r="CA34" s="44">
        <f t="shared" si="10"/>
        <v>6213</v>
      </c>
      <c r="CB34" s="45">
        <f t="shared" si="11"/>
        <v>38913</v>
      </c>
      <c r="CC34" s="45">
        <f t="shared" si="23"/>
        <v>389130</v>
      </c>
      <c r="CD34" s="41" t="s">
        <v>188</v>
      </c>
      <c r="CE34" s="36" t="s">
        <v>135</v>
      </c>
      <c r="CF34" s="43">
        <v>25700</v>
      </c>
      <c r="CG34" s="38">
        <v>0.19</v>
      </c>
      <c r="CH34" s="51">
        <f t="shared" si="12"/>
        <v>4883</v>
      </c>
      <c r="CI34" s="52">
        <f t="shared" si="13"/>
        <v>30583</v>
      </c>
      <c r="CJ34" s="52">
        <f t="shared" si="24"/>
        <v>305830</v>
      </c>
      <c r="CK34" s="22">
        <v>120</v>
      </c>
      <c r="CL34" s="36"/>
      <c r="CM34" s="43"/>
      <c r="CN34" s="38"/>
      <c r="CO34" s="44"/>
      <c r="CP34" s="45"/>
      <c r="CQ34" s="45"/>
      <c r="CR34" s="22"/>
      <c r="CS34" s="55">
        <f t="shared" si="25"/>
        <v>190400</v>
      </c>
      <c r="CT34" s="55">
        <v>297500</v>
      </c>
      <c r="CU34" s="55">
        <f t="shared" si="26"/>
        <v>107100</v>
      </c>
      <c r="CV34" s="36" t="str">
        <f t="shared" si="27"/>
        <v>Annar Diagnostica Import S.A.S 
NIT. 830.025.281-2</v>
      </c>
      <c r="CW34" s="36" t="str">
        <f t="shared" si="28"/>
        <v>120 dias a partir de firma de contrato</v>
      </c>
      <c r="CX34" s="36" t="str">
        <f t="shared" si="29"/>
        <v>SCHARLAU</v>
      </c>
      <c r="CY34" s="55">
        <f t="shared" si="30"/>
        <v>19040</v>
      </c>
    </row>
    <row r="35" spans="1:103" ht="120" x14ac:dyDescent="0.25">
      <c r="A35" s="18">
        <v>25</v>
      </c>
      <c r="B35" s="19" t="s">
        <v>46</v>
      </c>
      <c r="C35" s="20" t="s">
        <v>208</v>
      </c>
      <c r="D35" s="20" t="s">
        <v>16</v>
      </c>
      <c r="E35" s="20">
        <v>10</v>
      </c>
      <c r="F35" s="36" t="s">
        <v>78</v>
      </c>
      <c r="G35" s="43">
        <v>12000</v>
      </c>
      <c r="H35" s="38">
        <v>0.19</v>
      </c>
      <c r="I35" s="44">
        <f t="shared" si="14"/>
        <v>2280</v>
      </c>
      <c r="J35" s="45">
        <f t="shared" si="15"/>
        <v>14280</v>
      </c>
      <c r="K35" s="45">
        <f t="shared" si="16"/>
        <v>142800</v>
      </c>
      <c r="L35" s="41" t="s">
        <v>79</v>
      </c>
      <c r="M35" s="36" t="s">
        <v>98</v>
      </c>
      <c r="N35" s="43">
        <v>23600</v>
      </c>
      <c r="O35" s="38">
        <v>0.19</v>
      </c>
      <c r="P35" s="44">
        <f t="shared" si="0"/>
        <v>4484</v>
      </c>
      <c r="Q35" s="45">
        <f t="shared" si="1"/>
        <v>28084</v>
      </c>
      <c r="R35" s="45">
        <f t="shared" si="17"/>
        <v>280840</v>
      </c>
      <c r="S35" s="41" t="s">
        <v>106</v>
      </c>
      <c r="T35" s="36" t="s">
        <v>110</v>
      </c>
      <c r="U35" s="43">
        <v>9874</v>
      </c>
      <c r="V35" s="38">
        <v>0.19</v>
      </c>
      <c r="W35" s="44">
        <f t="shared" si="2"/>
        <v>1876.06</v>
      </c>
      <c r="X35" s="45">
        <f t="shared" si="3"/>
        <v>11750</v>
      </c>
      <c r="Y35" s="45">
        <f t="shared" si="31"/>
        <v>117500</v>
      </c>
      <c r="Z35" s="41">
        <v>30</v>
      </c>
      <c r="AA35" s="36"/>
      <c r="AB35" s="37"/>
      <c r="AC35" s="38"/>
      <c r="AD35" s="22"/>
      <c r="AE35" s="23"/>
      <c r="AF35" s="23"/>
      <c r="AG35" s="24"/>
      <c r="AH35" s="36"/>
      <c r="AI35" s="43"/>
      <c r="AJ35" s="38"/>
      <c r="AK35" s="44"/>
      <c r="AL35" s="45"/>
      <c r="AM35" s="45"/>
      <c r="AN35" s="41"/>
      <c r="AO35" s="55"/>
      <c r="AP35" s="43"/>
      <c r="AQ35" s="38"/>
      <c r="AR35" s="44"/>
      <c r="AS35" s="45"/>
      <c r="AT35" s="45"/>
      <c r="AU35" s="22"/>
      <c r="AV35" s="36" t="s">
        <v>156</v>
      </c>
      <c r="AW35" s="43">
        <v>21980</v>
      </c>
      <c r="AX35" s="38">
        <v>0.19</v>
      </c>
      <c r="AY35" s="44">
        <f t="shared" si="19"/>
        <v>4176.2</v>
      </c>
      <c r="AZ35" s="45">
        <f t="shared" si="20"/>
        <v>26156</v>
      </c>
      <c r="BA35" s="45">
        <f t="shared" si="21"/>
        <v>261560</v>
      </c>
      <c r="BB35" s="41" t="s">
        <v>160</v>
      </c>
      <c r="BC35" s="36"/>
      <c r="BD35" s="45"/>
      <c r="BE35" s="21"/>
      <c r="BF35" s="44"/>
      <c r="BG35" s="45"/>
      <c r="BH35" s="45"/>
      <c r="BI35" s="41"/>
      <c r="BJ35" s="34" t="s">
        <v>173</v>
      </c>
      <c r="BK35" s="44">
        <v>31400</v>
      </c>
      <c r="BL35" s="21">
        <v>0.19</v>
      </c>
      <c r="BM35" s="44">
        <f t="shared" si="8"/>
        <v>5966</v>
      </c>
      <c r="BN35" s="45">
        <f t="shared" si="9"/>
        <v>37366</v>
      </c>
      <c r="BO35" s="45">
        <f t="shared" si="22"/>
        <v>373660</v>
      </c>
      <c r="BP35" s="41" t="s">
        <v>179</v>
      </c>
      <c r="BQ35" s="36"/>
      <c r="BR35" s="37"/>
      <c r="BS35" s="38"/>
      <c r="BT35" s="22"/>
      <c r="BU35" s="23"/>
      <c r="BV35" s="23"/>
      <c r="BW35" s="41"/>
      <c r="BX35" s="36" t="s">
        <v>120</v>
      </c>
      <c r="BY35" s="43">
        <v>25300</v>
      </c>
      <c r="BZ35" s="38">
        <v>0.19</v>
      </c>
      <c r="CA35" s="44">
        <f t="shared" si="10"/>
        <v>4807</v>
      </c>
      <c r="CB35" s="45">
        <f t="shared" si="11"/>
        <v>30107</v>
      </c>
      <c r="CC35" s="45">
        <f t="shared" si="23"/>
        <v>301070</v>
      </c>
      <c r="CD35" s="41" t="s">
        <v>188</v>
      </c>
      <c r="CE35" s="36" t="s">
        <v>135</v>
      </c>
      <c r="CF35" s="43">
        <v>20100</v>
      </c>
      <c r="CG35" s="38">
        <v>0.19</v>
      </c>
      <c r="CH35" s="51">
        <f t="shared" si="12"/>
        <v>3819</v>
      </c>
      <c r="CI35" s="52">
        <f t="shared" si="13"/>
        <v>23919</v>
      </c>
      <c r="CJ35" s="52">
        <f t="shared" si="24"/>
        <v>239190</v>
      </c>
      <c r="CK35" s="22">
        <v>120</v>
      </c>
      <c r="CL35" s="36"/>
      <c r="CM35" s="43"/>
      <c r="CN35" s="38"/>
      <c r="CO35" s="44"/>
      <c r="CP35" s="45"/>
      <c r="CQ35" s="45"/>
      <c r="CR35" s="22"/>
      <c r="CS35" s="55">
        <f t="shared" si="25"/>
        <v>117500</v>
      </c>
      <c r="CT35" s="55">
        <v>142800</v>
      </c>
      <c r="CU35" s="55">
        <f t="shared" si="26"/>
        <v>25300</v>
      </c>
      <c r="CV35" s="36" t="str">
        <f t="shared" si="27"/>
        <v>CIEDUTEC LTDA
NIT.830.044.212-5</v>
      </c>
      <c r="CW35" s="36">
        <f t="shared" si="28"/>
        <v>30</v>
      </c>
      <c r="CX35" s="36" t="str">
        <f t="shared" si="29"/>
        <v>Boeco</v>
      </c>
      <c r="CY35" s="55">
        <f t="shared" si="30"/>
        <v>11750</v>
      </c>
    </row>
    <row r="36" spans="1:103" ht="120" x14ac:dyDescent="0.25">
      <c r="A36" s="18">
        <v>26</v>
      </c>
      <c r="B36" s="19" t="s">
        <v>47</v>
      </c>
      <c r="C36" s="20" t="s">
        <v>209</v>
      </c>
      <c r="D36" s="20" t="s">
        <v>16</v>
      </c>
      <c r="E36" s="20">
        <v>5</v>
      </c>
      <c r="F36" s="36"/>
      <c r="G36" s="43"/>
      <c r="H36" s="38"/>
      <c r="I36" s="44"/>
      <c r="J36" s="45"/>
      <c r="K36" s="45"/>
      <c r="L36" s="41"/>
      <c r="M36" s="36" t="s">
        <v>99</v>
      </c>
      <c r="N36" s="43">
        <v>42200</v>
      </c>
      <c r="O36" s="38">
        <v>0.19</v>
      </c>
      <c r="P36" s="44">
        <f t="shared" si="0"/>
        <v>8018</v>
      </c>
      <c r="Q36" s="45">
        <f t="shared" si="1"/>
        <v>50218</v>
      </c>
      <c r="R36" s="45">
        <f t="shared" si="17"/>
        <v>251090</v>
      </c>
      <c r="S36" s="41" t="s">
        <v>104</v>
      </c>
      <c r="T36" s="36" t="s">
        <v>110</v>
      </c>
      <c r="U36" s="43">
        <v>31181</v>
      </c>
      <c r="V36" s="38">
        <v>0.19</v>
      </c>
      <c r="W36" s="44">
        <f t="shared" si="2"/>
        <v>5924.39</v>
      </c>
      <c r="X36" s="45">
        <f t="shared" si="3"/>
        <v>37105</v>
      </c>
      <c r="Y36" s="45">
        <f t="shared" si="31"/>
        <v>185525</v>
      </c>
      <c r="Z36" s="41">
        <v>30</v>
      </c>
      <c r="AA36" s="36" t="s">
        <v>123</v>
      </c>
      <c r="AB36" s="43">
        <v>29400</v>
      </c>
      <c r="AC36" s="38">
        <v>0.19</v>
      </c>
      <c r="AD36" s="44">
        <f t="shared" ref="AD36" si="42">+AB36*AC36</f>
        <v>5586</v>
      </c>
      <c r="AE36" s="45">
        <f t="shared" ref="AE36" si="43">ROUND(AB36+AD36,0)</f>
        <v>34986</v>
      </c>
      <c r="AF36" s="45">
        <f t="shared" ref="AF36" si="44">+E36*AE36</f>
        <v>174930</v>
      </c>
      <c r="AG36" s="53" t="s">
        <v>124</v>
      </c>
      <c r="AH36" s="76"/>
      <c r="AI36" s="77"/>
      <c r="AJ36" s="78"/>
      <c r="AK36" s="79"/>
      <c r="AL36" s="80"/>
      <c r="AM36" s="80"/>
      <c r="AN36" s="81"/>
      <c r="AO36" s="55" t="s">
        <v>120</v>
      </c>
      <c r="AP36" s="43">
        <v>29500</v>
      </c>
      <c r="AQ36" s="38">
        <v>0.19</v>
      </c>
      <c r="AR36" s="44">
        <f t="shared" si="4"/>
        <v>5605</v>
      </c>
      <c r="AS36" s="45">
        <f t="shared" si="5"/>
        <v>35105</v>
      </c>
      <c r="AT36" s="45">
        <f t="shared" si="18"/>
        <v>175525</v>
      </c>
      <c r="AU36" s="22" t="s">
        <v>141</v>
      </c>
      <c r="AV36" s="36" t="s">
        <v>157</v>
      </c>
      <c r="AW36" s="43">
        <v>21000</v>
      </c>
      <c r="AX36" s="38">
        <v>0.19</v>
      </c>
      <c r="AY36" s="44">
        <f t="shared" si="19"/>
        <v>3990</v>
      </c>
      <c r="AZ36" s="45">
        <f t="shared" si="20"/>
        <v>24990</v>
      </c>
      <c r="BA36" s="45">
        <f t="shared" si="21"/>
        <v>124950</v>
      </c>
      <c r="BB36" s="41" t="s">
        <v>160</v>
      </c>
      <c r="BC36" s="36"/>
      <c r="BD36" s="45"/>
      <c r="BE36" s="21"/>
      <c r="BF36" s="44"/>
      <c r="BG36" s="45"/>
      <c r="BH36" s="45"/>
      <c r="BI36" s="41"/>
      <c r="BJ36" s="34" t="s">
        <v>120</v>
      </c>
      <c r="BK36" s="44">
        <v>50000</v>
      </c>
      <c r="BL36" s="21">
        <v>0.19</v>
      </c>
      <c r="BM36" s="44">
        <f t="shared" si="8"/>
        <v>9500</v>
      </c>
      <c r="BN36" s="45">
        <f t="shared" si="9"/>
        <v>59500</v>
      </c>
      <c r="BO36" s="45">
        <f t="shared" si="22"/>
        <v>297500</v>
      </c>
      <c r="BP36" s="41" t="s">
        <v>179</v>
      </c>
      <c r="BQ36" s="36"/>
      <c r="BR36" s="37"/>
      <c r="BS36" s="38"/>
      <c r="BT36" s="22"/>
      <c r="BU36" s="23"/>
      <c r="BV36" s="23"/>
      <c r="BW36" s="41"/>
      <c r="BX36" s="36" t="s">
        <v>173</v>
      </c>
      <c r="BY36" s="43">
        <v>26000</v>
      </c>
      <c r="BZ36" s="38">
        <v>0.19</v>
      </c>
      <c r="CA36" s="44">
        <f t="shared" si="10"/>
        <v>4940</v>
      </c>
      <c r="CB36" s="45">
        <f t="shared" si="11"/>
        <v>30940</v>
      </c>
      <c r="CC36" s="45">
        <f t="shared" si="23"/>
        <v>154700</v>
      </c>
      <c r="CD36" s="41" t="s">
        <v>188</v>
      </c>
      <c r="CE36" s="36" t="s">
        <v>163</v>
      </c>
      <c r="CF36" s="43">
        <v>44000</v>
      </c>
      <c r="CG36" s="38">
        <v>0.19</v>
      </c>
      <c r="CH36" s="51">
        <f t="shared" si="12"/>
        <v>8360</v>
      </c>
      <c r="CI36" s="52">
        <f t="shared" si="13"/>
        <v>52360</v>
      </c>
      <c r="CJ36" s="52">
        <f t="shared" si="24"/>
        <v>261800</v>
      </c>
      <c r="CK36" s="22">
        <v>120</v>
      </c>
      <c r="CL36" s="36"/>
      <c r="CM36" s="43"/>
      <c r="CN36" s="38"/>
      <c r="CO36" s="44"/>
      <c r="CP36" s="45"/>
      <c r="CQ36" s="45"/>
      <c r="CR36" s="22"/>
      <c r="CS36" s="55">
        <f t="shared" si="25"/>
        <v>124950</v>
      </c>
      <c r="CT36" s="55">
        <v>317914.45</v>
      </c>
      <c r="CU36" s="55">
        <f t="shared" si="26"/>
        <v>192964.45</v>
      </c>
      <c r="CV36" s="36" t="str">
        <f t="shared" si="27"/>
        <v>LAB BRANDS SAS   
NIT  860.028.662-8</v>
      </c>
      <c r="CW36" s="36" t="str">
        <f t="shared" si="28"/>
        <v>ENTREGA INMEDIATA</v>
      </c>
      <c r="CX36" s="36" t="str">
        <f t="shared" si="29"/>
        <v>PERA PIPETEADORA UNIVERSAL RFF. 4700002 - MARCA: AZLON</v>
      </c>
      <c r="CY36" s="55">
        <f t="shared" si="30"/>
        <v>24990</v>
      </c>
    </row>
    <row r="37" spans="1:103" ht="60" x14ac:dyDescent="0.25">
      <c r="A37" s="18">
        <v>27</v>
      </c>
      <c r="B37" s="19" t="s">
        <v>48</v>
      </c>
      <c r="C37" s="20" t="s">
        <v>210</v>
      </c>
      <c r="D37" s="20" t="s">
        <v>16</v>
      </c>
      <c r="E37" s="20">
        <v>4</v>
      </c>
      <c r="F37" s="36" t="s">
        <v>78</v>
      </c>
      <c r="G37" s="43">
        <v>24000</v>
      </c>
      <c r="H37" s="38">
        <v>0.19</v>
      </c>
      <c r="I37" s="44">
        <f t="shared" si="14"/>
        <v>4560</v>
      </c>
      <c r="J37" s="45">
        <f t="shared" si="15"/>
        <v>28560</v>
      </c>
      <c r="K37" s="45">
        <f t="shared" si="16"/>
        <v>114240</v>
      </c>
      <c r="L37" s="41" t="s">
        <v>79</v>
      </c>
      <c r="M37" s="36"/>
      <c r="N37" s="43"/>
      <c r="O37" s="38"/>
      <c r="P37" s="44"/>
      <c r="Q37" s="45"/>
      <c r="R37" s="45"/>
      <c r="S37" s="41"/>
      <c r="T37" s="36" t="s">
        <v>110</v>
      </c>
      <c r="U37" s="43">
        <v>27043</v>
      </c>
      <c r="V37" s="38">
        <v>0.19</v>
      </c>
      <c r="W37" s="44">
        <f t="shared" si="2"/>
        <v>5138.17</v>
      </c>
      <c r="X37" s="45">
        <f t="shared" si="3"/>
        <v>32181</v>
      </c>
      <c r="Y37" s="45">
        <f t="shared" si="31"/>
        <v>128724</v>
      </c>
      <c r="Z37" s="41">
        <v>30</v>
      </c>
      <c r="AA37" s="36"/>
      <c r="AB37" s="37"/>
      <c r="AC37" s="38"/>
      <c r="AD37" s="22"/>
      <c r="AE37" s="23"/>
      <c r="AF37" s="23"/>
      <c r="AG37" s="24"/>
      <c r="AH37" s="76"/>
      <c r="AI37" s="77"/>
      <c r="AJ37" s="78"/>
      <c r="AK37" s="79"/>
      <c r="AL37" s="80"/>
      <c r="AM37" s="80"/>
      <c r="AN37" s="81"/>
      <c r="AO37" s="55"/>
      <c r="AP37" s="43">
        <v>0</v>
      </c>
      <c r="AQ37" s="38"/>
      <c r="AR37" s="44"/>
      <c r="AS37" s="45"/>
      <c r="AT37" s="45"/>
      <c r="AU37" s="22"/>
      <c r="AV37" s="36"/>
      <c r="AW37" s="43"/>
      <c r="AX37" s="38"/>
      <c r="AY37" s="44"/>
      <c r="AZ37" s="45"/>
      <c r="BA37" s="45"/>
      <c r="BB37" s="41"/>
      <c r="BC37" s="36"/>
      <c r="BD37" s="45"/>
      <c r="BE37" s="21"/>
      <c r="BF37" s="44"/>
      <c r="BG37" s="45"/>
      <c r="BH37" s="45"/>
      <c r="BI37" s="41"/>
      <c r="BJ37" s="34" t="s">
        <v>173</v>
      </c>
      <c r="BK37" s="44">
        <v>40800</v>
      </c>
      <c r="BL37" s="21">
        <v>0.19</v>
      </c>
      <c r="BM37" s="44">
        <f t="shared" si="8"/>
        <v>7752</v>
      </c>
      <c r="BN37" s="45">
        <f t="shared" si="9"/>
        <v>48552</v>
      </c>
      <c r="BO37" s="45">
        <f t="shared" si="22"/>
        <v>194208</v>
      </c>
      <c r="BP37" s="41" t="s">
        <v>179</v>
      </c>
      <c r="BQ37" s="36"/>
      <c r="BR37" s="37"/>
      <c r="BS37" s="38"/>
      <c r="BT37" s="22"/>
      <c r="BU37" s="23"/>
      <c r="BV37" s="23"/>
      <c r="BW37" s="41"/>
      <c r="BX37" s="36" t="s">
        <v>173</v>
      </c>
      <c r="BY37" s="43">
        <v>36800</v>
      </c>
      <c r="BZ37" s="38">
        <v>0.19</v>
      </c>
      <c r="CA37" s="44">
        <f t="shared" si="10"/>
        <v>6992</v>
      </c>
      <c r="CB37" s="45">
        <f t="shared" si="11"/>
        <v>43792</v>
      </c>
      <c r="CC37" s="45">
        <f t="shared" si="23"/>
        <v>175168</v>
      </c>
      <c r="CD37" s="41" t="s">
        <v>188</v>
      </c>
      <c r="CE37" s="36" t="s">
        <v>131</v>
      </c>
      <c r="CF37" s="43">
        <v>38000</v>
      </c>
      <c r="CG37" s="38">
        <v>0.19</v>
      </c>
      <c r="CH37" s="51">
        <f t="shared" si="12"/>
        <v>7220</v>
      </c>
      <c r="CI37" s="52">
        <f t="shared" si="13"/>
        <v>45220</v>
      </c>
      <c r="CJ37" s="52">
        <f t="shared" si="24"/>
        <v>180880</v>
      </c>
      <c r="CK37" s="22">
        <v>120</v>
      </c>
      <c r="CL37" s="36" t="s">
        <v>195</v>
      </c>
      <c r="CM37" s="43">
        <v>35000</v>
      </c>
      <c r="CN37" s="38">
        <v>0.19</v>
      </c>
      <c r="CO37" s="44">
        <f t="shared" si="33"/>
        <v>6650</v>
      </c>
      <c r="CP37" s="45">
        <f t="shared" si="34"/>
        <v>41650</v>
      </c>
      <c r="CQ37" s="45">
        <f t="shared" si="35"/>
        <v>166600</v>
      </c>
      <c r="CR37" s="22" t="s">
        <v>142</v>
      </c>
      <c r="CS37" s="55">
        <f t="shared" si="25"/>
        <v>114240</v>
      </c>
      <c r="CT37" s="55">
        <v>175168</v>
      </c>
      <c r="CU37" s="55">
        <f t="shared" si="26"/>
        <v>60928</v>
      </c>
      <c r="CV37" s="36" t="str">
        <f t="shared" si="27"/>
        <v>Annar Diagnostica Import S.A.S 
NIT. 830.025.281-2</v>
      </c>
      <c r="CW37" s="36" t="str">
        <f t="shared" si="28"/>
        <v>120 dias a partir de firma de contrato</v>
      </c>
      <c r="CX37" s="36" t="str">
        <f t="shared" si="29"/>
        <v>SCHARLAU</v>
      </c>
      <c r="CY37" s="55">
        <f t="shared" si="30"/>
        <v>28560</v>
      </c>
    </row>
    <row r="38" spans="1:103" ht="165" x14ac:dyDescent="0.25">
      <c r="A38" s="18">
        <v>28</v>
      </c>
      <c r="B38" s="19" t="s">
        <v>49</v>
      </c>
      <c r="C38" s="20" t="s">
        <v>50</v>
      </c>
      <c r="D38" s="20" t="s">
        <v>16</v>
      </c>
      <c r="E38" s="20">
        <v>2</v>
      </c>
      <c r="F38" s="36"/>
      <c r="G38" s="43"/>
      <c r="H38" s="38"/>
      <c r="I38" s="44"/>
      <c r="J38" s="45"/>
      <c r="K38" s="45"/>
      <c r="L38" s="41"/>
      <c r="M38" s="36" t="s">
        <v>100</v>
      </c>
      <c r="N38" s="43">
        <v>82300</v>
      </c>
      <c r="O38" s="38">
        <v>0.19</v>
      </c>
      <c r="P38" s="44">
        <f t="shared" si="0"/>
        <v>15637</v>
      </c>
      <c r="Q38" s="45">
        <f t="shared" si="1"/>
        <v>97937</v>
      </c>
      <c r="R38" s="45">
        <f t="shared" si="17"/>
        <v>195874</v>
      </c>
      <c r="S38" s="41" t="s">
        <v>104</v>
      </c>
      <c r="T38" s="36" t="s">
        <v>116</v>
      </c>
      <c r="U38" s="43">
        <v>62857</v>
      </c>
      <c r="V38" s="38">
        <v>0.19</v>
      </c>
      <c r="W38" s="44">
        <f t="shared" si="2"/>
        <v>11942.83</v>
      </c>
      <c r="X38" s="45">
        <f t="shared" si="3"/>
        <v>74800</v>
      </c>
      <c r="Y38" s="45">
        <f t="shared" si="31"/>
        <v>149600</v>
      </c>
      <c r="Z38" s="41">
        <v>30</v>
      </c>
      <c r="AA38" s="36"/>
      <c r="AB38" s="37"/>
      <c r="AC38" s="38"/>
      <c r="AD38" s="22"/>
      <c r="AE38" s="23"/>
      <c r="AF38" s="23"/>
      <c r="AG38" s="24"/>
      <c r="AH38" s="36" t="s">
        <v>127</v>
      </c>
      <c r="AI38" s="43">
        <v>62000</v>
      </c>
      <c r="AJ38" s="38">
        <v>0.19</v>
      </c>
      <c r="AK38" s="44">
        <f t="shared" si="36"/>
        <v>11780</v>
      </c>
      <c r="AL38" s="45">
        <f t="shared" si="37"/>
        <v>73780</v>
      </c>
      <c r="AM38" s="45">
        <f t="shared" si="38"/>
        <v>147560</v>
      </c>
      <c r="AN38" s="41" t="s">
        <v>105</v>
      </c>
      <c r="AO38" s="55"/>
      <c r="AP38" s="43"/>
      <c r="AQ38" s="38"/>
      <c r="AR38" s="44"/>
      <c r="AS38" s="45"/>
      <c r="AT38" s="45"/>
      <c r="AU38" s="22"/>
      <c r="AV38" s="36" t="s">
        <v>158</v>
      </c>
      <c r="AW38" s="43">
        <v>34800</v>
      </c>
      <c r="AX38" s="38">
        <v>0.19</v>
      </c>
      <c r="AY38" s="44">
        <f t="shared" si="19"/>
        <v>6612</v>
      </c>
      <c r="AZ38" s="45">
        <f t="shared" si="20"/>
        <v>41412</v>
      </c>
      <c r="BA38" s="45">
        <f t="shared" si="21"/>
        <v>82824</v>
      </c>
      <c r="BB38" s="41" t="s">
        <v>160</v>
      </c>
      <c r="BC38" s="36" t="s">
        <v>165</v>
      </c>
      <c r="BD38" s="45">
        <v>52400</v>
      </c>
      <c r="BE38" s="21">
        <v>0.19</v>
      </c>
      <c r="BF38" s="44">
        <f t="shared" si="6"/>
        <v>9956</v>
      </c>
      <c r="BG38" s="45">
        <f t="shared" si="7"/>
        <v>62356</v>
      </c>
      <c r="BH38" s="45">
        <f t="shared" si="32"/>
        <v>124712</v>
      </c>
      <c r="BI38" s="41" t="s">
        <v>170</v>
      </c>
      <c r="BJ38" s="34"/>
      <c r="BK38" s="44">
        <v>42100</v>
      </c>
      <c r="BL38" s="21">
        <v>0.19</v>
      </c>
      <c r="BM38" s="44">
        <f t="shared" si="8"/>
        <v>7999</v>
      </c>
      <c r="BN38" s="45">
        <f t="shared" si="9"/>
        <v>50099</v>
      </c>
      <c r="BO38" s="45">
        <f t="shared" si="22"/>
        <v>100198</v>
      </c>
      <c r="BP38" s="41" t="s">
        <v>179</v>
      </c>
      <c r="BQ38" s="36"/>
      <c r="BR38" s="37"/>
      <c r="BS38" s="38"/>
      <c r="BT38" s="22"/>
      <c r="BU38" s="23"/>
      <c r="BV38" s="23"/>
      <c r="BW38" s="41"/>
      <c r="BX38" s="36" t="s">
        <v>185</v>
      </c>
      <c r="BY38" s="43">
        <v>41800</v>
      </c>
      <c r="BZ38" s="38">
        <v>0.19</v>
      </c>
      <c r="CA38" s="44">
        <f t="shared" si="10"/>
        <v>7942</v>
      </c>
      <c r="CB38" s="45">
        <f t="shared" si="11"/>
        <v>49742</v>
      </c>
      <c r="CC38" s="45">
        <f t="shared" si="23"/>
        <v>99484</v>
      </c>
      <c r="CD38" s="41" t="s">
        <v>188</v>
      </c>
      <c r="CE38" s="36" t="s">
        <v>191</v>
      </c>
      <c r="CF38" s="43">
        <v>65500</v>
      </c>
      <c r="CG38" s="38">
        <v>0.19</v>
      </c>
      <c r="CH38" s="51">
        <f t="shared" si="12"/>
        <v>12445</v>
      </c>
      <c r="CI38" s="52">
        <f t="shared" si="13"/>
        <v>77945</v>
      </c>
      <c r="CJ38" s="52">
        <f t="shared" si="24"/>
        <v>155890</v>
      </c>
      <c r="CK38" s="22">
        <v>120</v>
      </c>
      <c r="CL38" s="36"/>
      <c r="CM38" s="43"/>
      <c r="CN38" s="38"/>
      <c r="CO38" s="44"/>
      <c r="CP38" s="45"/>
      <c r="CQ38" s="45"/>
      <c r="CR38" s="22"/>
      <c r="CS38" s="55">
        <f t="shared" si="25"/>
        <v>82824</v>
      </c>
      <c r="CT38" s="55">
        <v>151522.69999999998</v>
      </c>
      <c r="CU38" s="55">
        <f t="shared" si="26"/>
        <v>68698.699999999983</v>
      </c>
      <c r="CV38" s="36" t="str">
        <f t="shared" si="27"/>
        <v>LAB BRANDS SAS   
NIT  860.028.662-8</v>
      </c>
      <c r="CW38" s="36" t="str">
        <f t="shared" si="28"/>
        <v>ENTREGA INMEDIATA</v>
      </c>
      <c r="CX38" s="36" t="str">
        <f t="shared" si="29"/>
        <v>PROBETA 1000ML CLASE B PP - GRADUACIÓN EN RELIEVE - REF. CP1000P - MARCA:  AZLON</v>
      </c>
      <c r="CY38" s="55">
        <f t="shared" si="30"/>
        <v>41412</v>
      </c>
    </row>
    <row r="39" spans="1:103" ht="45" x14ac:dyDescent="0.25">
      <c r="A39" s="18">
        <v>29</v>
      </c>
      <c r="B39" s="19" t="s">
        <v>51</v>
      </c>
      <c r="C39" s="20" t="s">
        <v>30</v>
      </c>
      <c r="D39" s="20" t="s">
        <v>16</v>
      </c>
      <c r="E39" s="20">
        <v>10</v>
      </c>
      <c r="F39" s="39"/>
      <c r="G39" s="46"/>
      <c r="H39" s="38"/>
      <c r="I39" s="44"/>
      <c r="J39" s="45"/>
      <c r="K39" s="45"/>
      <c r="L39" s="42"/>
      <c r="M39" s="39"/>
      <c r="N39" s="46"/>
      <c r="O39" s="38"/>
      <c r="P39" s="44"/>
      <c r="Q39" s="45"/>
      <c r="R39" s="45"/>
      <c r="S39" s="42"/>
      <c r="T39" s="39" t="s">
        <v>30</v>
      </c>
      <c r="U39" s="46">
        <v>29819</v>
      </c>
      <c r="V39" s="38">
        <v>0.19</v>
      </c>
      <c r="W39" s="44">
        <f t="shared" si="2"/>
        <v>5665.61</v>
      </c>
      <c r="X39" s="45">
        <f t="shared" si="3"/>
        <v>35485</v>
      </c>
      <c r="Y39" s="45">
        <f t="shared" si="31"/>
        <v>354850</v>
      </c>
      <c r="Z39" s="42">
        <v>30</v>
      </c>
      <c r="AA39" s="39"/>
      <c r="AB39" s="40"/>
      <c r="AC39" s="38"/>
      <c r="AD39" s="22"/>
      <c r="AE39" s="23"/>
      <c r="AF39" s="23"/>
      <c r="AG39" s="25"/>
      <c r="AH39" s="39"/>
      <c r="AI39" s="46"/>
      <c r="AJ39" s="38"/>
      <c r="AK39" s="44"/>
      <c r="AL39" s="45"/>
      <c r="AM39" s="45"/>
      <c r="AN39" s="42"/>
      <c r="AO39" s="56" t="s">
        <v>130</v>
      </c>
      <c r="AP39" s="46">
        <v>16500</v>
      </c>
      <c r="AQ39" s="38">
        <v>0.19</v>
      </c>
      <c r="AR39" s="44">
        <f t="shared" si="4"/>
        <v>3135</v>
      </c>
      <c r="AS39" s="45">
        <f t="shared" si="5"/>
        <v>19635</v>
      </c>
      <c r="AT39" s="45">
        <f t="shared" si="18"/>
        <v>196350</v>
      </c>
      <c r="AU39" s="32" t="s">
        <v>141</v>
      </c>
      <c r="AV39" s="39"/>
      <c r="AW39" s="46"/>
      <c r="AX39" s="38"/>
      <c r="AY39" s="44"/>
      <c r="AZ39" s="45"/>
      <c r="BA39" s="45"/>
      <c r="BB39" s="42"/>
      <c r="BC39" s="39"/>
      <c r="BD39" s="57"/>
      <c r="BE39" s="21"/>
      <c r="BF39" s="44"/>
      <c r="BG39" s="45"/>
      <c r="BH39" s="45"/>
      <c r="BI39" s="42"/>
      <c r="BJ39" s="35" t="s">
        <v>30</v>
      </c>
      <c r="BK39" s="54">
        <v>46000</v>
      </c>
      <c r="BL39" s="21">
        <v>0.19</v>
      </c>
      <c r="BM39" s="44">
        <f t="shared" si="8"/>
        <v>8740</v>
      </c>
      <c r="BN39" s="45">
        <f t="shared" si="9"/>
        <v>54740</v>
      </c>
      <c r="BO39" s="45">
        <f t="shared" si="22"/>
        <v>547400</v>
      </c>
      <c r="BP39" s="42" t="s">
        <v>179</v>
      </c>
      <c r="BQ39" s="39"/>
      <c r="BR39" s="40"/>
      <c r="BS39" s="38"/>
      <c r="BT39" s="22"/>
      <c r="BU39" s="23"/>
      <c r="BV39" s="23"/>
      <c r="BW39" s="42"/>
      <c r="BX39" s="39" t="s">
        <v>30</v>
      </c>
      <c r="BY39" s="46">
        <v>26000</v>
      </c>
      <c r="BZ39" s="38">
        <v>0.19</v>
      </c>
      <c r="CA39" s="44">
        <f t="shared" si="10"/>
        <v>4940</v>
      </c>
      <c r="CB39" s="45">
        <f t="shared" si="11"/>
        <v>30940</v>
      </c>
      <c r="CC39" s="45">
        <f t="shared" si="23"/>
        <v>309400</v>
      </c>
      <c r="CD39" s="42" t="s">
        <v>188</v>
      </c>
      <c r="CE39" s="39" t="s">
        <v>30</v>
      </c>
      <c r="CF39" s="46">
        <v>28000</v>
      </c>
      <c r="CG39" s="38">
        <v>0.19</v>
      </c>
      <c r="CH39" s="51">
        <f t="shared" si="12"/>
        <v>5320</v>
      </c>
      <c r="CI39" s="52">
        <f t="shared" si="13"/>
        <v>33320</v>
      </c>
      <c r="CJ39" s="52">
        <f t="shared" si="24"/>
        <v>333200</v>
      </c>
      <c r="CK39" s="32">
        <v>30</v>
      </c>
      <c r="CL39" s="39"/>
      <c r="CM39" s="46"/>
      <c r="CN39" s="38"/>
      <c r="CO39" s="44"/>
      <c r="CP39" s="45"/>
      <c r="CQ39" s="45"/>
      <c r="CR39" s="32"/>
      <c r="CS39" s="55">
        <f t="shared" si="25"/>
        <v>196350</v>
      </c>
      <c r="CT39" s="55">
        <v>374558.44999999984</v>
      </c>
      <c r="CU39" s="55">
        <f t="shared" si="26"/>
        <v>178208.44999999984</v>
      </c>
      <c r="CV39" s="36" t="str">
        <f t="shared" si="27"/>
        <v>INVERSIONES JIMSA LTDA 
 NIT  900.230.898-8</v>
      </c>
      <c r="CW39" s="36" t="str">
        <f t="shared" si="28"/>
        <v xml:space="preserve">10 DIAS  </v>
      </c>
      <c r="CX39" s="36" t="str">
        <f t="shared" si="29"/>
        <v>FABRICACION NACIONAL</v>
      </c>
      <c r="CY39" s="55">
        <f t="shared" si="30"/>
        <v>19635</v>
      </c>
    </row>
    <row r="40" spans="1:103" ht="45" x14ac:dyDescent="0.25">
      <c r="A40" s="18">
        <v>30</v>
      </c>
      <c r="B40" s="19" t="s">
        <v>52</v>
      </c>
      <c r="C40" s="20" t="s">
        <v>30</v>
      </c>
      <c r="D40" s="20" t="s">
        <v>16</v>
      </c>
      <c r="E40" s="20">
        <v>10</v>
      </c>
      <c r="F40" s="36"/>
      <c r="G40" s="43"/>
      <c r="H40" s="38"/>
      <c r="I40" s="44"/>
      <c r="J40" s="45"/>
      <c r="K40" s="45"/>
      <c r="L40" s="41"/>
      <c r="M40" s="36"/>
      <c r="N40" s="43"/>
      <c r="O40" s="38"/>
      <c r="P40" s="44"/>
      <c r="Q40" s="45"/>
      <c r="R40" s="45"/>
      <c r="S40" s="41"/>
      <c r="T40" s="36" t="s">
        <v>30</v>
      </c>
      <c r="U40" s="43">
        <v>3934</v>
      </c>
      <c r="V40" s="38">
        <v>0.19</v>
      </c>
      <c r="W40" s="44">
        <f t="shared" si="2"/>
        <v>747.46</v>
      </c>
      <c r="X40" s="45">
        <f t="shared" si="3"/>
        <v>4681</v>
      </c>
      <c r="Y40" s="45">
        <f t="shared" si="31"/>
        <v>46810</v>
      </c>
      <c r="Z40" s="41">
        <v>30</v>
      </c>
      <c r="AA40" s="36"/>
      <c r="AB40" s="37"/>
      <c r="AC40" s="38"/>
      <c r="AD40" s="22"/>
      <c r="AE40" s="23"/>
      <c r="AF40" s="23"/>
      <c r="AG40" s="24"/>
      <c r="AH40" s="36"/>
      <c r="AI40" s="43"/>
      <c r="AJ40" s="38"/>
      <c r="AK40" s="44"/>
      <c r="AL40" s="45"/>
      <c r="AM40" s="45"/>
      <c r="AN40" s="41"/>
      <c r="AO40" s="55" t="s">
        <v>130</v>
      </c>
      <c r="AP40" s="43">
        <v>3200</v>
      </c>
      <c r="AQ40" s="38">
        <v>0.19</v>
      </c>
      <c r="AR40" s="44">
        <f t="shared" si="4"/>
        <v>608</v>
      </c>
      <c r="AS40" s="45">
        <f t="shared" si="5"/>
        <v>3808</v>
      </c>
      <c r="AT40" s="45">
        <f t="shared" si="18"/>
        <v>38080</v>
      </c>
      <c r="AU40" s="22" t="s">
        <v>141</v>
      </c>
      <c r="AV40" s="36"/>
      <c r="AW40" s="43"/>
      <c r="AX40" s="38"/>
      <c r="AY40" s="44"/>
      <c r="AZ40" s="45"/>
      <c r="BA40" s="45"/>
      <c r="BB40" s="41"/>
      <c r="BC40" s="36"/>
      <c r="BD40" s="45"/>
      <c r="BE40" s="21"/>
      <c r="BF40" s="44"/>
      <c r="BG40" s="45"/>
      <c r="BH40" s="45"/>
      <c r="BI40" s="41"/>
      <c r="BJ40" s="34" t="s">
        <v>30</v>
      </c>
      <c r="BK40" s="44">
        <v>34500</v>
      </c>
      <c r="BL40" s="21">
        <v>0.19</v>
      </c>
      <c r="BM40" s="44">
        <f t="shared" si="8"/>
        <v>6555</v>
      </c>
      <c r="BN40" s="45">
        <f t="shared" si="9"/>
        <v>41055</v>
      </c>
      <c r="BO40" s="45">
        <f t="shared" si="22"/>
        <v>410550</v>
      </c>
      <c r="BP40" s="41" t="s">
        <v>179</v>
      </c>
      <c r="BQ40" s="36"/>
      <c r="BR40" s="37"/>
      <c r="BS40" s="38"/>
      <c r="BT40" s="22"/>
      <c r="BU40" s="23"/>
      <c r="BV40" s="23"/>
      <c r="BW40" s="41"/>
      <c r="BX40" s="36" t="s">
        <v>30</v>
      </c>
      <c r="BY40" s="43">
        <v>3900</v>
      </c>
      <c r="BZ40" s="38">
        <v>0.19</v>
      </c>
      <c r="CA40" s="44">
        <f t="shared" si="10"/>
        <v>741</v>
      </c>
      <c r="CB40" s="45">
        <f t="shared" si="11"/>
        <v>4641</v>
      </c>
      <c r="CC40" s="45">
        <f t="shared" si="23"/>
        <v>46410</v>
      </c>
      <c r="CD40" s="41" t="s">
        <v>188</v>
      </c>
      <c r="CE40" s="36" t="s">
        <v>30</v>
      </c>
      <c r="CF40" s="43">
        <v>3900</v>
      </c>
      <c r="CG40" s="38">
        <v>0.19</v>
      </c>
      <c r="CH40" s="51">
        <f t="shared" si="12"/>
        <v>741</v>
      </c>
      <c r="CI40" s="52">
        <f t="shared" si="13"/>
        <v>4641</v>
      </c>
      <c r="CJ40" s="52">
        <f t="shared" si="24"/>
        <v>46410</v>
      </c>
      <c r="CK40" s="22">
        <v>30</v>
      </c>
      <c r="CL40" s="36"/>
      <c r="CM40" s="43"/>
      <c r="CN40" s="38"/>
      <c r="CO40" s="44"/>
      <c r="CP40" s="45"/>
      <c r="CQ40" s="45"/>
      <c r="CR40" s="22"/>
      <c r="CS40" s="55">
        <f t="shared" si="25"/>
        <v>38080</v>
      </c>
      <c r="CT40" s="55">
        <v>46819.80624999998</v>
      </c>
      <c r="CU40" s="55">
        <f t="shared" si="26"/>
        <v>8739.8062499999796</v>
      </c>
      <c r="CV40" s="36" t="str">
        <f t="shared" si="27"/>
        <v>INVERSIONES JIMSA LTDA 
 NIT  900.230.898-8</v>
      </c>
      <c r="CW40" s="36" t="str">
        <f t="shared" si="28"/>
        <v xml:space="preserve">10 DIAS  </v>
      </c>
      <c r="CX40" s="36" t="str">
        <f t="shared" si="29"/>
        <v>FABRICACION NACIONAL</v>
      </c>
      <c r="CY40" s="55">
        <f t="shared" si="30"/>
        <v>3808</v>
      </c>
    </row>
    <row r="41" spans="1:103" ht="45" x14ac:dyDescent="0.25">
      <c r="A41" s="18">
        <v>31</v>
      </c>
      <c r="B41" s="19" t="s">
        <v>53</v>
      </c>
      <c r="C41" s="20" t="s">
        <v>30</v>
      </c>
      <c r="D41" s="20" t="s">
        <v>16</v>
      </c>
      <c r="E41" s="20">
        <v>10</v>
      </c>
      <c r="F41" s="36"/>
      <c r="G41" s="43"/>
      <c r="H41" s="38"/>
      <c r="I41" s="44"/>
      <c r="J41" s="45"/>
      <c r="K41" s="45"/>
      <c r="L41" s="41"/>
      <c r="M41" s="36"/>
      <c r="N41" s="43"/>
      <c r="O41" s="38"/>
      <c r="P41" s="44"/>
      <c r="Q41" s="45"/>
      <c r="R41" s="45"/>
      <c r="S41" s="41"/>
      <c r="T41" s="36" t="s">
        <v>30</v>
      </c>
      <c r="U41" s="43">
        <v>5964</v>
      </c>
      <c r="V41" s="38">
        <v>0.19</v>
      </c>
      <c r="W41" s="44">
        <f t="shared" si="2"/>
        <v>1133.1600000000001</v>
      </c>
      <c r="X41" s="45">
        <f t="shared" si="3"/>
        <v>7097</v>
      </c>
      <c r="Y41" s="45">
        <f t="shared" si="31"/>
        <v>70970</v>
      </c>
      <c r="Z41" s="41">
        <v>30</v>
      </c>
      <c r="AA41" s="36"/>
      <c r="AB41" s="37"/>
      <c r="AC41" s="38"/>
      <c r="AD41" s="22"/>
      <c r="AE41" s="23"/>
      <c r="AF41" s="23"/>
      <c r="AG41" s="24"/>
      <c r="AH41" s="36"/>
      <c r="AI41" s="43"/>
      <c r="AJ41" s="38"/>
      <c r="AK41" s="44"/>
      <c r="AL41" s="45"/>
      <c r="AM41" s="45"/>
      <c r="AN41" s="41"/>
      <c r="AO41" s="55" t="s">
        <v>130</v>
      </c>
      <c r="AP41" s="43">
        <v>4900</v>
      </c>
      <c r="AQ41" s="38">
        <v>0.19</v>
      </c>
      <c r="AR41" s="44">
        <f t="shared" si="4"/>
        <v>931</v>
      </c>
      <c r="AS41" s="45">
        <f t="shared" si="5"/>
        <v>5831</v>
      </c>
      <c r="AT41" s="45">
        <f t="shared" si="18"/>
        <v>58310</v>
      </c>
      <c r="AU41" s="22" t="s">
        <v>141</v>
      </c>
      <c r="AV41" s="36"/>
      <c r="AW41" s="43"/>
      <c r="AX41" s="38"/>
      <c r="AY41" s="44"/>
      <c r="AZ41" s="45"/>
      <c r="BA41" s="45"/>
      <c r="BB41" s="41"/>
      <c r="BC41" s="36"/>
      <c r="BD41" s="45"/>
      <c r="BE41" s="21"/>
      <c r="BF41" s="44"/>
      <c r="BG41" s="45"/>
      <c r="BH41" s="45"/>
      <c r="BI41" s="41"/>
      <c r="BJ41" s="34" t="s">
        <v>30</v>
      </c>
      <c r="BK41" s="44">
        <v>39000</v>
      </c>
      <c r="BL41" s="21">
        <v>0.19</v>
      </c>
      <c r="BM41" s="44">
        <f t="shared" si="8"/>
        <v>7410</v>
      </c>
      <c r="BN41" s="45">
        <f t="shared" si="9"/>
        <v>46410</v>
      </c>
      <c r="BO41" s="45">
        <f t="shared" si="22"/>
        <v>464100</v>
      </c>
      <c r="BP41" s="41" t="s">
        <v>179</v>
      </c>
      <c r="BQ41" s="36"/>
      <c r="BR41" s="37"/>
      <c r="BS41" s="38"/>
      <c r="BT41" s="22"/>
      <c r="BU41" s="23"/>
      <c r="BV41" s="23"/>
      <c r="BW41" s="41"/>
      <c r="BX41" s="36" t="s">
        <v>30</v>
      </c>
      <c r="BY41" s="43">
        <v>5500</v>
      </c>
      <c r="BZ41" s="38">
        <v>0.19</v>
      </c>
      <c r="CA41" s="44">
        <f t="shared" si="10"/>
        <v>1045</v>
      </c>
      <c r="CB41" s="45">
        <f t="shared" si="11"/>
        <v>6545</v>
      </c>
      <c r="CC41" s="45">
        <f t="shared" si="23"/>
        <v>65450</v>
      </c>
      <c r="CD41" s="41" t="s">
        <v>188</v>
      </c>
      <c r="CE41" s="36" t="s">
        <v>192</v>
      </c>
      <c r="CF41" s="43">
        <v>6500</v>
      </c>
      <c r="CG41" s="38">
        <v>0.19</v>
      </c>
      <c r="CH41" s="51">
        <f t="shared" si="12"/>
        <v>1235</v>
      </c>
      <c r="CI41" s="52">
        <f t="shared" si="13"/>
        <v>7735</v>
      </c>
      <c r="CJ41" s="52">
        <f t="shared" si="24"/>
        <v>77350</v>
      </c>
      <c r="CK41" s="22">
        <v>30</v>
      </c>
      <c r="CL41" s="36"/>
      <c r="CM41" s="43"/>
      <c r="CN41" s="38"/>
      <c r="CO41" s="44"/>
      <c r="CP41" s="45"/>
      <c r="CQ41" s="45"/>
      <c r="CR41" s="22"/>
      <c r="CS41" s="55">
        <f t="shared" si="25"/>
        <v>58310</v>
      </c>
      <c r="CT41" s="55">
        <v>74911.689999999988</v>
      </c>
      <c r="CU41" s="55">
        <f t="shared" si="26"/>
        <v>16601.689999999988</v>
      </c>
      <c r="CV41" s="36" t="str">
        <f t="shared" si="27"/>
        <v>INVERSIONES JIMSA LTDA 
 NIT  900.230.898-8</v>
      </c>
      <c r="CW41" s="36" t="str">
        <f t="shared" si="28"/>
        <v xml:space="preserve">10 DIAS  </v>
      </c>
      <c r="CX41" s="36" t="str">
        <f t="shared" si="29"/>
        <v>FABRICACION NACIONAL</v>
      </c>
      <c r="CY41" s="55">
        <f t="shared" si="30"/>
        <v>5831</v>
      </c>
    </row>
    <row r="42" spans="1:103" ht="45" x14ac:dyDescent="0.25">
      <c r="A42" s="18">
        <v>32</v>
      </c>
      <c r="B42" s="19" t="s">
        <v>54</v>
      </c>
      <c r="C42" s="20" t="s">
        <v>55</v>
      </c>
      <c r="D42" s="20" t="s">
        <v>56</v>
      </c>
      <c r="E42" s="20">
        <v>12</v>
      </c>
      <c r="F42" s="36"/>
      <c r="G42" s="43"/>
      <c r="H42" s="38"/>
      <c r="I42" s="44"/>
      <c r="J42" s="45"/>
      <c r="K42" s="45"/>
      <c r="L42" s="41"/>
      <c r="M42" s="36" t="s">
        <v>101</v>
      </c>
      <c r="N42" s="43">
        <v>21300</v>
      </c>
      <c r="O42" s="38">
        <v>0.19</v>
      </c>
      <c r="P42" s="44">
        <f t="shared" si="0"/>
        <v>4047</v>
      </c>
      <c r="Q42" s="45">
        <f t="shared" si="1"/>
        <v>25347</v>
      </c>
      <c r="R42" s="45">
        <f t="shared" si="17"/>
        <v>304164</v>
      </c>
      <c r="S42" s="41" t="s">
        <v>106</v>
      </c>
      <c r="T42" s="36" t="s">
        <v>117</v>
      </c>
      <c r="U42" s="43">
        <v>20000</v>
      </c>
      <c r="V42" s="38">
        <v>0.19</v>
      </c>
      <c r="W42" s="44">
        <f t="shared" si="2"/>
        <v>3800</v>
      </c>
      <c r="X42" s="45">
        <f t="shared" si="3"/>
        <v>23800</v>
      </c>
      <c r="Y42" s="45">
        <f t="shared" si="31"/>
        <v>285600</v>
      </c>
      <c r="Z42" s="41">
        <v>30</v>
      </c>
      <c r="AA42" s="36"/>
      <c r="AB42" s="37"/>
      <c r="AC42" s="38"/>
      <c r="AD42" s="22"/>
      <c r="AE42" s="23"/>
      <c r="AF42" s="23"/>
      <c r="AG42" s="24"/>
      <c r="AH42" s="36"/>
      <c r="AI42" s="43"/>
      <c r="AJ42" s="38"/>
      <c r="AK42" s="44"/>
      <c r="AL42" s="45"/>
      <c r="AM42" s="45"/>
      <c r="AN42" s="41"/>
      <c r="AO42" s="55" t="s">
        <v>117</v>
      </c>
      <c r="AP42" s="43">
        <v>20500</v>
      </c>
      <c r="AQ42" s="38">
        <v>0.19</v>
      </c>
      <c r="AR42" s="44">
        <f t="shared" si="4"/>
        <v>3895</v>
      </c>
      <c r="AS42" s="45">
        <f t="shared" si="5"/>
        <v>24395</v>
      </c>
      <c r="AT42" s="45">
        <f t="shared" si="18"/>
        <v>292740</v>
      </c>
      <c r="AU42" s="22" t="s">
        <v>141</v>
      </c>
      <c r="AV42" s="36"/>
      <c r="AW42" s="43"/>
      <c r="AX42" s="38"/>
      <c r="AY42" s="44"/>
      <c r="AZ42" s="45"/>
      <c r="BA42" s="45"/>
      <c r="BB42" s="41"/>
      <c r="BC42" s="36"/>
      <c r="BD42" s="45"/>
      <c r="BE42" s="21"/>
      <c r="BF42" s="44"/>
      <c r="BG42" s="45"/>
      <c r="BH42" s="45"/>
      <c r="BI42" s="41"/>
      <c r="BJ42" s="34" t="s">
        <v>30</v>
      </c>
      <c r="BK42" s="44">
        <v>15000</v>
      </c>
      <c r="BL42" s="21">
        <v>0</v>
      </c>
      <c r="BM42" s="44">
        <f t="shared" si="8"/>
        <v>0</v>
      </c>
      <c r="BN42" s="45">
        <f t="shared" si="9"/>
        <v>15000</v>
      </c>
      <c r="BO42" s="45">
        <f t="shared" si="22"/>
        <v>180000</v>
      </c>
      <c r="BP42" s="41" t="s">
        <v>179</v>
      </c>
      <c r="BQ42" s="36"/>
      <c r="BR42" s="37"/>
      <c r="BS42" s="38"/>
      <c r="BT42" s="22"/>
      <c r="BU42" s="23"/>
      <c r="BV42" s="23"/>
      <c r="BW42" s="41"/>
      <c r="BX42" s="36" t="s">
        <v>186</v>
      </c>
      <c r="BY42" s="43">
        <v>12800</v>
      </c>
      <c r="BZ42" s="38">
        <v>0.19</v>
      </c>
      <c r="CA42" s="44">
        <f t="shared" si="10"/>
        <v>2432</v>
      </c>
      <c r="CB42" s="45">
        <f t="shared" si="11"/>
        <v>15232</v>
      </c>
      <c r="CC42" s="45">
        <f t="shared" si="23"/>
        <v>182784</v>
      </c>
      <c r="CD42" s="41" t="s">
        <v>188</v>
      </c>
      <c r="CE42" s="36"/>
      <c r="CF42" s="43"/>
      <c r="CG42" s="38"/>
      <c r="CH42" s="51"/>
      <c r="CI42" s="52"/>
      <c r="CJ42" s="52"/>
      <c r="CK42" s="22"/>
      <c r="CL42" s="36"/>
      <c r="CM42" s="43"/>
      <c r="CN42" s="38"/>
      <c r="CO42" s="44"/>
      <c r="CP42" s="45"/>
      <c r="CQ42" s="45"/>
      <c r="CR42" s="22"/>
      <c r="CS42" s="55">
        <f t="shared" si="25"/>
        <v>180000</v>
      </c>
      <c r="CT42" s="55">
        <v>377705.99999999988</v>
      </c>
      <c r="CU42" s="55">
        <f t="shared" si="26"/>
        <v>197705.99999999988</v>
      </c>
      <c r="CV42" s="36" t="str">
        <f t="shared" si="27"/>
        <v>OUTSOURCING COMERCIAL SAS</v>
      </c>
      <c r="CW42" s="36" t="str">
        <f t="shared" si="28"/>
        <v>10 -120 dias</v>
      </c>
      <c r="CX42" s="36" t="str">
        <f t="shared" si="29"/>
        <v>NACIONAL</v>
      </c>
      <c r="CY42" s="55">
        <f t="shared" si="30"/>
        <v>15000</v>
      </c>
    </row>
    <row r="43" spans="1:103" ht="75" x14ac:dyDescent="0.25">
      <c r="A43" s="18">
        <v>33</v>
      </c>
      <c r="B43" s="19" t="s">
        <v>57</v>
      </c>
      <c r="C43" s="20" t="s">
        <v>58</v>
      </c>
      <c r="D43" s="20" t="s">
        <v>21</v>
      </c>
      <c r="E43" s="20">
        <v>1</v>
      </c>
      <c r="F43" s="36"/>
      <c r="G43" s="43"/>
      <c r="H43" s="38"/>
      <c r="I43" s="44"/>
      <c r="J43" s="45"/>
      <c r="K43" s="45"/>
      <c r="L43" s="41"/>
      <c r="M43" s="36"/>
      <c r="N43" s="43"/>
      <c r="O43" s="38"/>
      <c r="P43" s="44"/>
      <c r="Q43" s="45"/>
      <c r="R43" s="45"/>
      <c r="S43" s="41"/>
      <c r="T43" s="36" t="s">
        <v>118</v>
      </c>
      <c r="U43" s="43">
        <v>59857</v>
      </c>
      <c r="V43" s="38">
        <v>0.19</v>
      </c>
      <c r="W43" s="44">
        <f t="shared" si="2"/>
        <v>11372.83</v>
      </c>
      <c r="X43" s="45">
        <f t="shared" si="3"/>
        <v>71230</v>
      </c>
      <c r="Y43" s="45">
        <f t="shared" si="31"/>
        <v>71230</v>
      </c>
      <c r="Z43" s="41">
        <v>30</v>
      </c>
      <c r="AA43" s="36"/>
      <c r="AB43" s="37"/>
      <c r="AC43" s="38"/>
      <c r="AD43" s="22"/>
      <c r="AE43" s="23"/>
      <c r="AF43" s="23"/>
      <c r="AG43" s="24"/>
      <c r="AH43" s="85" t="s">
        <v>128</v>
      </c>
      <c r="AI43" s="86">
        <v>77000</v>
      </c>
      <c r="AJ43" s="87">
        <v>0.19</v>
      </c>
      <c r="AK43" s="88">
        <f t="shared" si="36"/>
        <v>14630</v>
      </c>
      <c r="AL43" s="89">
        <f t="shared" si="37"/>
        <v>91630</v>
      </c>
      <c r="AM43" s="89">
        <f t="shared" si="38"/>
        <v>91630</v>
      </c>
      <c r="AN43" s="90" t="s">
        <v>105</v>
      </c>
      <c r="AO43" s="55" t="s">
        <v>118</v>
      </c>
      <c r="AP43" s="43">
        <v>46500</v>
      </c>
      <c r="AQ43" s="38">
        <v>0.19</v>
      </c>
      <c r="AR43" s="44">
        <f t="shared" si="4"/>
        <v>8835</v>
      </c>
      <c r="AS43" s="45">
        <f t="shared" si="5"/>
        <v>55335</v>
      </c>
      <c r="AT43" s="45">
        <f t="shared" si="18"/>
        <v>55335</v>
      </c>
      <c r="AU43" s="22" t="s">
        <v>141</v>
      </c>
      <c r="AV43" s="36"/>
      <c r="AW43" s="43"/>
      <c r="AX43" s="38"/>
      <c r="AY43" s="44"/>
      <c r="AZ43" s="45"/>
      <c r="BA43" s="45"/>
      <c r="BB43" s="41"/>
      <c r="BC43" s="85" t="s">
        <v>166</v>
      </c>
      <c r="BD43" s="89">
        <v>66400</v>
      </c>
      <c r="BE43" s="106">
        <v>0.19</v>
      </c>
      <c r="BF43" s="88">
        <f t="shared" si="6"/>
        <v>12616</v>
      </c>
      <c r="BG43" s="89">
        <f t="shared" si="7"/>
        <v>79016</v>
      </c>
      <c r="BH43" s="89">
        <f t="shared" si="32"/>
        <v>79016</v>
      </c>
      <c r="BI43" s="90" t="s">
        <v>170</v>
      </c>
      <c r="BJ43" s="34" t="s">
        <v>58</v>
      </c>
      <c r="BK43" s="44">
        <v>50500</v>
      </c>
      <c r="BL43" s="21">
        <v>0.19</v>
      </c>
      <c r="BM43" s="44">
        <f t="shared" si="8"/>
        <v>9595</v>
      </c>
      <c r="BN43" s="45">
        <f t="shared" si="9"/>
        <v>60095</v>
      </c>
      <c r="BO43" s="45">
        <f t="shared" si="22"/>
        <v>60095</v>
      </c>
      <c r="BP43" s="41" t="s">
        <v>179</v>
      </c>
      <c r="BQ43" s="36"/>
      <c r="BR43" s="37"/>
      <c r="BS43" s="38"/>
      <c r="BT43" s="22"/>
      <c r="BU43" s="23"/>
      <c r="BV43" s="23"/>
      <c r="BW43" s="41"/>
      <c r="BX43" s="36" t="s">
        <v>58</v>
      </c>
      <c r="BY43" s="43">
        <v>44200</v>
      </c>
      <c r="BZ43" s="38">
        <v>0.19</v>
      </c>
      <c r="CA43" s="44">
        <f t="shared" si="10"/>
        <v>8398</v>
      </c>
      <c r="CB43" s="45">
        <f t="shared" si="11"/>
        <v>52598</v>
      </c>
      <c r="CC43" s="45">
        <f t="shared" si="23"/>
        <v>52598</v>
      </c>
      <c r="CD43" s="41" t="s">
        <v>188</v>
      </c>
      <c r="CE43" s="36" t="s">
        <v>193</v>
      </c>
      <c r="CF43" s="43">
        <v>39000</v>
      </c>
      <c r="CG43" s="38">
        <v>0.19</v>
      </c>
      <c r="CH43" s="51">
        <f t="shared" si="12"/>
        <v>7410</v>
      </c>
      <c r="CI43" s="52">
        <f t="shared" si="13"/>
        <v>46410</v>
      </c>
      <c r="CJ43" s="52">
        <f t="shared" si="24"/>
        <v>46410</v>
      </c>
      <c r="CK43" s="22">
        <v>30</v>
      </c>
      <c r="CL43" s="36"/>
      <c r="CM43" s="43"/>
      <c r="CN43" s="38"/>
      <c r="CO43" s="44"/>
      <c r="CP43" s="45"/>
      <c r="CQ43" s="45"/>
      <c r="CR43" s="22"/>
      <c r="CS43" s="55">
        <f t="shared" si="25"/>
        <v>46410</v>
      </c>
      <c r="CT43" s="55">
        <v>93639.612500000003</v>
      </c>
      <c r="CU43" s="55">
        <f t="shared" si="26"/>
        <v>47229.612500000003</v>
      </c>
      <c r="CV43" s="36" t="str">
        <f t="shared" si="27"/>
        <v>REACTIVOS EQUIPOS Y QUIMICOS LIMITADA  
Nit. 800.157.163-9</v>
      </c>
      <c r="CW43" s="36">
        <f t="shared" si="28"/>
        <v>30</v>
      </c>
      <c r="CX43" s="36" t="str">
        <f t="shared" si="29"/>
        <v>KIMBERLY-CLARK</v>
      </c>
      <c r="CY43" s="55">
        <f t="shared" si="30"/>
        <v>46410</v>
      </c>
    </row>
    <row r="44" spans="1:103" ht="38.25" x14ac:dyDescent="0.25">
      <c r="A44" s="18">
        <v>34</v>
      </c>
      <c r="B44" s="19" t="s">
        <v>59</v>
      </c>
      <c r="C44" s="20" t="s">
        <v>60</v>
      </c>
      <c r="D44" s="20" t="s">
        <v>56</v>
      </c>
      <c r="E44" s="20">
        <v>10</v>
      </c>
      <c r="F44" s="36"/>
      <c r="G44" s="43"/>
      <c r="H44" s="38"/>
      <c r="I44" s="44"/>
      <c r="J44" s="45"/>
      <c r="K44" s="45"/>
      <c r="L44" s="41"/>
      <c r="M44" s="36"/>
      <c r="N44" s="43"/>
      <c r="O44" s="38"/>
      <c r="P44" s="44"/>
      <c r="Q44" s="45"/>
      <c r="R44" s="45"/>
      <c r="S44" s="41"/>
      <c r="T44" s="36" t="s">
        <v>119</v>
      </c>
      <c r="U44" s="43">
        <v>36800</v>
      </c>
      <c r="V44" s="38">
        <v>0.19</v>
      </c>
      <c r="W44" s="44">
        <f t="shared" si="2"/>
        <v>6992</v>
      </c>
      <c r="X44" s="45">
        <f t="shared" si="3"/>
        <v>43792</v>
      </c>
      <c r="Y44" s="45">
        <f t="shared" si="31"/>
        <v>437920</v>
      </c>
      <c r="Z44" s="41">
        <v>30</v>
      </c>
      <c r="AA44" s="36"/>
      <c r="AB44" s="37"/>
      <c r="AC44" s="38"/>
      <c r="AD44" s="22"/>
      <c r="AE44" s="23"/>
      <c r="AF44" s="23"/>
      <c r="AG44" s="24"/>
      <c r="AH44" s="36"/>
      <c r="AI44" s="43"/>
      <c r="AJ44" s="38"/>
      <c r="AK44" s="44"/>
      <c r="AL44" s="45"/>
      <c r="AM44" s="45"/>
      <c r="AN44" s="41"/>
      <c r="AO44" s="55" t="s">
        <v>137</v>
      </c>
      <c r="AP44" s="43">
        <v>38500</v>
      </c>
      <c r="AQ44" s="38">
        <v>0.19</v>
      </c>
      <c r="AR44" s="44">
        <f t="shared" si="4"/>
        <v>7315</v>
      </c>
      <c r="AS44" s="45">
        <f t="shared" si="5"/>
        <v>45815</v>
      </c>
      <c r="AT44" s="45">
        <f t="shared" si="18"/>
        <v>458150</v>
      </c>
      <c r="AU44" s="22" t="s">
        <v>141</v>
      </c>
      <c r="AV44" s="36"/>
      <c r="AW44" s="43"/>
      <c r="AX44" s="38"/>
      <c r="AY44" s="44"/>
      <c r="AZ44" s="45"/>
      <c r="BA44" s="45"/>
      <c r="BB44" s="41"/>
      <c r="BC44" s="36"/>
      <c r="BD44" s="45"/>
      <c r="BE44" s="21"/>
      <c r="BF44" s="44"/>
      <c r="BG44" s="45"/>
      <c r="BH44" s="45"/>
      <c r="BI44" s="41"/>
      <c r="BJ44" s="34" t="s">
        <v>30</v>
      </c>
      <c r="BK44" s="44">
        <v>40000</v>
      </c>
      <c r="BL44" s="21">
        <v>0.19</v>
      </c>
      <c r="BM44" s="44">
        <f t="shared" si="8"/>
        <v>7600</v>
      </c>
      <c r="BN44" s="45">
        <f t="shared" si="9"/>
        <v>47600</v>
      </c>
      <c r="BO44" s="45">
        <f t="shared" si="22"/>
        <v>476000</v>
      </c>
      <c r="BP44" s="41" t="s">
        <v>179</v>
      </c>
      <c r="BQ44" s="36"/>
      <c r="BR44" s="37"/>
      <c r="BS44" s="38"/>
      <c r="BT44" s="22"/>
      <c r="BU44" s="23"/>
      <c r="BV44" s="23"/>
      <c r="BW44" s="41"/>
      <c r="BX44" s="36" t="s">
        <v>187</v>
      </c>
      <c r="BY44" s="43">
        <v>135200</v>
      </c>
      <c r="BZ44" s="38">
        <v>0.19</v>
      </c>
      <c r="CA44" s="44">
        <f t="shared" si="10"/>
        <v>25688</v>
      </c>
      <c r="CB44" s="45">
        <f t="shared" si="11"/>
        <v>160888</v>
      </c>
      <c r="CC44" s="45">
        <f t="shared" si="23"/>
        <v>1608880</v>
      </c>
      <c r="CD44" s="41" t="s">
        <v>188</v>
      </c>
      <c r="CE44" s="36"/>
      <c r="CF44" s="43"/>
      <c r="CG44" s="38"/>
      <c r="CH44" s="51"/>
      <c r="CI44" s="52"/>
      <c r="CJ44" s="52"/>
      <c r="CK44" s="22"/>
      <c r="CL44" s="36"/>
      <c r="CM44" s="43"/>
      <c r="CN44" s="38"/>
      <c r="CO44" s="44"/>
      <c r="CP44" s="45"/>
      <c r="CQ44" s="45"/>
      <c r="CR44" s="22"/>
      <c r="CS44" s="55">
        <f t="shared" si="25"/>
        <v>437920</v>
      </c>
      <c r="CT44" s="55">
        <v>630700</v>
      </c>
      <c r="CU44" s="55">
        <f t="shared" si="26"/>
        <v>192780</v>
      </c>
      <c r="CV44" s="36" t="str">
        <f t="shared" si="27"/>
        <v>CIEDUTEC LTDA
NIT.830.044.212-5</v>
      </c>
      <c r="CW44" s="36">
        <f t="shared" si="28"/>
        <v>30</v>
      </c>
      <c r="CX44" s="36" t="str">
        <f t="shared" si="29"/>
        <v xml:space="preserve">KRAMER </v>
      </c>
      <c r="CY44" s="55">
        <f t="shared" si="30"/>
        <v>43792</v>
      </c>
    </row>
    <row r="45" spans="1:103" ht="38.25" x14ac:dyDescent="0.25">
      <c r="A45" s="18">
        <v>35</v>
      </c>
      <c r="B45" s="19" t="s">
        <v>61</v>
      </c>
      <c r="C45" s="20" t="s">
        <v>60</v>
      </c>
      <c r="D45" s="20" t="s">
        <v>56</v>
      </c>
      <c r="E45" s="20">
        <v>20</v>
      </c>
      <c r="F45" s="36"/>
      <c r="G45" s="43"/>
      <c r="H45" s="38"/>
      <c r="I45" s="44"/>
      <c r="J45" s="45"/>
      <c r="K45" s="45"/>
      <c r="L45" s="41"/>
      <c r="M45" s="36"/>
      <c r="N45" s="43"/>
      <c r="O45" s="38"/>
      <c r="P45" s="44"/>
      <c r="Q45" s="45"/>
      <c r="R45" s="45"/>
      <c r="S45" s="41"/>
      <c r="T45" s="36" t="s">
        <v>119</v>
      </c>
      <c r="U45" s="43">
        <v>35200</v>
      </c>
      <c r="V45" s="38">
        <v>0.19</v>
      </c>
      <c r="W45" s="44">
        <f t="shared" si="2"/>
        <v>6688</v>
      </c>
      <c r="X45" s="45">
        <f t="shared" si="3"/>
        <v>41888</v>
      </c>
      <c r="Y45" s="45">
        <f t="shared" si="31"/>
        <v>837760</v>
      </c>
      <c r="Z45" s="41">
        <v>30</v>
      </c>
      <c r="AA45" s="36"/>
      <c r="AB45" s="37"/>
      <c r="AC45" s="38"/>
      <c r="AD45" s="22"/>
      <c r="AE45" s="23"/>
      <c r="AF45" s="23"/>
      <c r="AG45" s="24"/>
      <c r="AH45" s="36"/>
      <c r="AI45" s="43"/>
      <c r="AJ45" s="38"/>
      <c r="AK45" s="44"/>
      <c r="AL45" s="45"/>
      <c r="AM45" s="45"/>
      <c r="AN45" s="41"/>
      <c r="AO45" s="55" t="s">
        <v>137</v>
      </c>
      <c r="AP45" s="43">
        <v>38500</v>
      </c>
      <c r="AQ45" s="38">
        <v>0.19</v>
      </c>
      <c r="AR45" s="44">
        <f t="shared" si="4"/>
        <v>7315</v>
      </c>
      <c r="AS45" s="45">
        <f t="shared" si="5"/>
        <v>45815</v>
      </c>
      <c r="AT45" s="45">
        <f t="shared" si="18"/>
        <v>916300</v>
      </c>
      <c r="AU45" s="22" t="s">
        <v>141</v>
      </c>
      <c r="AV45" s="36"/>
      <c r="AW45" s="43"/>
      <c r="AX45" s="38"/>
      <c r="AY45" s="44"/>
      <c r="AZ45" s="45"/>
      <c r="BA45" s="45"/>
      <c r="BB45" s="41"/>
      <c r="BC45" s="36"/>
      <c r="BD45" s="45"/>
      <c r="BE45" s="21"/>
      <c r="BF45" s="44"/>
      <c r="BG45" s="45"/>
      <c r="BH45" s="45"/>
      <c r="BI45" s="41"/>
      <c r="BJ45" s="34" t="s">
        <v>30</v>
      </c>
      <c r="BK45" s="44">
        <v>40000</v>
      </c>
      <c r="BL45" s="21">
        <v>0.19</v>
      </c>
      <c r="BM45" s="44">
        <f t="shared" si="8"/>
        <v>7600</v>
      </c>
      <c r="BN45" s="45">
        <f t="shared" si="9"/>
        <v>47600</v>
      </c>
      <c r="BO45" s="45">
        <f t="shared" si="22"/>
        <v>952000</v>
      </c>
      <c r="BP45" s="41" t="s">
        <v>179</v>
      </c>
      <c r="BQ45" s="36"/>
      <c r="BR45" s="37"/>
      <c r="BS45" s="38"/>
      <c r="BT45" s="22"/>
      <c r="BU45" s="23"/>
      <c r="BV45" s="23"/>
      <c r="BW45" s="41"/>
      <c r="BX45" s="36" t="s">
        <v>187</v>
      </c>
      <c r="BY45" s="43">
        <v>135200</v>
      </c>
      <c r="BZ45" s="38">
        <v>0.19</v>
      </c>
      <c r="CA45" s="44">
        <f t="shared" si="10"/>
        <v>25688</v>
      </c>
      <c r="CB45" s="45">
        <f t="shared" si="11"/>
        <v>160888</v>
      </c>
      <c r="CC45" s="45">
        <f t="shared" si="23"/>
        <v>3217760</v>
      </c>
      <c r="CD45" s="41" t="s">
        <v>188</v>
      </c>
      <c r="CE45" s="36"/>
      <c r="CF45" s="43"/>
      <c r="CG45" s="38"/>
      <c r="CH45" s="51"/>
      <c r="CI45" s="52"/>
      <c r="CJ45" s="52"/>
      <c r="CK45" s="22"/>
      <c r="CL45" s="36"/>
      <c r="CM45" s="43"/>
      <c r="CN45" s="38"/>
      <c r="CO45" s="44"/>
      <c r="CP45" s="45"/>
      <c r="CQ45" s="45"/>
      <c r="CR45" s="22"/>
      <c r="CS45" s="55">
        <f t="shared" si="25"/>
        <v>837760</v>
      </c>
      <c r="CT45" s="55">
        <v>1261400</v>
      </c>
      <c r="CU45" s="55">
        <f t="shared" si="26"/>
        <v>423640</v>
      </c>
      <c r="CV45" s="36" t="str">
        <f t="shared" si="27"/>
        <v>CIEDUTEC LTDA
NIT.830.044.212-5</v>
      </c>
      <c r="CW45" s="36">
        <f t="shared" si="28"/>
        <v>30</v>
      </c>
      <c r="CX45" s="36" t="str">
        <f t="shared" si="29"/>
        <v xml:space="preserve">KRAMER </v>
      </c>
      <c r="CY45" s="55">
        <f t="shared" si="30"/>
        <v>41888</v>
      </c>
    </row>
    <row r="46" spans="1:103" ht="45" x14ac:dyDescent="0.25">
      <c r="A46" s="18">
        <v>36</v>
      </c>
      <c r="B46" s="19" t="s">
        <v>62</v>
      </c>
      <c r="C46" s="20" t="s">
        <v>63</v>
      </c>
      <c r="D46" s="20" t="s">
        <v>16</v>
      </c>
      <c r="E46" s="20">
        <v>1</v>
      </c>
      <c r="F46" s="36"/>
      <c r="G46" s="43"/>
      <c r="H46" s="38"/>
      <c r="I46" s="44"/>
      <c r="J46" s="45"/>
      <c r="K46" s="45"/>
      <c r="L46" s="41"/>
      <c r="M46" s="36"/>
      <c r="N46" s="43"/>
      <c r="O46" s="38"/>
      <c r="P46" s="44"/>
      <c r="Q46" s="45"/>
      <c r="R46" s="45"/>
      <c r="S46" s="41"/>
      <c r="T46" s="36"/>
      <c r="U46" s="43"/>
      <c r="V46" s="38"/>
      <c r="W46" s="44"/>
      <c r="X46" s="45"/>
      <c r="Y46" s="45"/>
      <c r="Z46" s="41"/>
      <c r="AA46" s="36"/>
      <c r="AB46" s="37"/>
      <c r="AC46" s="38"/>
      <c r="AD46" s="22"/>
      <c r="AE46" s="23"/>
      <c r="AF46" s="23"/>
      <c r="AG46" s="24"/>
      <c r="AH46" s="36"/>
      <c r="AI46" s="43">
        <v>0</v>
      </c>
      <c r="AJ46" s="38"/>
      <c r="AK46" s="44"/>
      <c r="AL46" s="45"/>
      <c r="AM46" s="45"/>
      <c r="AN46" s="41"/>
      <c r="AO46" s="55" t="s">
        <v>33</v>
      </c>
      <c r="AP46" s="43">
        <v>6800</v>
      </c>
      <c r="AQ46" s="38">
        <v>0.19</v>
      </c>
      <c r="AR46" s="44">
        <f t="shared" si="4"/>
        <v>1292</v>
      </c>
      <c r="AS46" s="45">
        <f t="shared" si="5"/>
        <v>8092</v>
      </c>
      <c r="AT46" s="45">
        <f t="shared" si="18"/>
        <v>8092</v>
      </c>
      <c r="AU46" s="22" t="s">
        <v>141</v>
      </c>
      <c r="AV46" s="36"/>
      <c r="AW46" s="43"/>
      <c r="AX46" s="38"/>
      <c r="AY46" s="44"/>
      <c r="AZ46" s="45"/>
      <c r="BA46" s="45"/>
      <c r="BB46" s="41"/>
      <c r="BC46" s="36"/>
      <c r="BD46" s="45"/>
      <c r="BE46" s="21"/>
      <c r="BF46" s="44"/>
      <c r="BG46" s="45"/>
      <c r="BH46" s="45"/>
      <c r="BI46" s="41"/>
      <c r="BJ46" s="34"/>
      <c r="BK46" s="44"/>
      <c r="BL46" s="21"/>
      <c r="BM46" s="44"/>
      <c r="BN46" s="45"/>
      <c r="BO46" s="45"/>
      <c r="BP46" s="41"/>
      <c r="BQ46" s="36"/>
      <c r="BR46" s="37"/>
      <c r="BS46" s="38"/>
      <c r="BT46" s="22"/>
      <c r="BU46" s="23"/>
      <c r="BV46" s="23"/>
      <c r="BW46" s="41"/>
      <c r="BX46" s="36"/>
      <c r="BY46" s="43"/>
      <c r="BZ46" s="38"/>
      <c r="CA46" s="44"/>
      <c r="CB46" s="45"/>
      <c r="CC46" s="45"/>
      <c r="CD46" s="41"/>
      <c r="CE46" s="36"/>
      <c r="CF46" s="43"/>
      <c r="CG46" s="38"/>
      <c r="CH46" s="51"/>
      <c r="CI46" s="52"/>
      <c r="CJ46" s="52"/>
      <c r="CK46" s="22"/>
      <c r="CL46" s="36"/>
      <c r="CM46" s="43"/>
      <c r="CN46" s="38"/>
      <c r="CO46" s="44"/>
      <c r="CP46" s="45"/>
      <c r="CQ46" s="45"/>
      <c r="CR46" s="22"/>
      <c r="CS46" s="55">
        <f t="shared" si="25"/>
        <v>8092</v>
      </c>
      <c r="CT46" s="55">
        <v>11328.8</v>
      </c>
      <c r="CU46" s="55">
        <f t="shared" si="26"/>
        <v>3236.7999999999993</v>
      </c>
      <c r="CV46" s="36" t="str">
        <f t="shared" si="27"/>
        <v>INVERSIONES JIMSA LTDA 
 NIT  900.230.898-8</v>
      </c>
      <c r="CW46" s="36" t="str">
        <f t="shared" si="28"/>
        <v xml:space="preserve">10 DIAS  </v>
      </c>
      <c r="CX46" s="36" t="str">
        <f t="shared" si="29"/>
        <v>FISHER</v>
      </c>
      <c r="CY46" s="55">
        <f t="shared" si="30"/>
        <v>8092</v>
      </c>
    </row>
    <row r="47" spans="1:103" ht="30" x14ac:dyDescent="0.25">
      <c r="A47" s="18">
        <v>37</v>
      </c>
      <c r="B47" s="19" t="s">
        <v>64</v>
      </c>
      <c r="C47" s="20" t="s">
        <v>35</v>
      </c>
      <c r="D47" s="20" t="s">
        <v>16</v>
      </c>
      <c r="E47" s="20">
        <v>4</v>
      </c>
      <c r="F47" s="36"/>
      <c r="G47" s="43"/>
      <c r="H47" s="38"/>
      <c r="I47" s="44"/>
      <c r="J47" s="45"/>
      <c r="K47" s="45"/>
      <c r="L47" s="41"/>
      <c r="M47" s="36"/>
      <c r="N47" s="43"/>
      <c r="O47" s="38"/>
      <c r="P47" s="44"/>
      <c r="Q47" s="45"/>
      <c r="R47" s="45"/>
      <c r="S47" s="41"/>
      <c r="T47" s="36" t="s">
        <v>114</v>
      </c>
      <c r="U47" s="43">
        <v>1808</v>
      </c>
      <c r="V47" s="38">
        <v>0.19</v>
      </c>
      <c r="W47" s="44">
        <f t="shared" si="2"/>
        <v>343.52</v>
      </c>
      <c r="X47" s="45">
        <f t="shared" si="3"/>
        <v>2152</v>
      </c>
      <c r="Y47" s="45">
        <f t="shared" si="31"/>
        <v>8608</v>
      </c>
      <c r="Z47" s="41">
        <v>30</v>
      </c>
      <c r="AA47" s="36"/>
      <c r="AB47" s="37"/>
      <c r="AC47" s="38"/>
      <c r="AD47" s="22"/>
      <c r="AE47" s="23"/>
      <c r="AF47" s="23"/>
      <c r="AG47" s="24"/>
      <c r="AH47" s="36"/>
      <c r="AI47" s="43"/>
      <c r="AJ47" s="38"/>
      <c r="AK47" s="44"/>
      <c r="AL47" s="45"/>
      <c r="AM47" s="45"/>
      <c r="AN47" s="41"/>
      <c r="AO47" s="55" t="s">
        <v>138</v>
      </c>
      <c r="AP47" s="43">
        <v>3900</v>
      </c>
      <c r="AQ47" s="38">
        <v>0.19</v>
      </c>
      <c r="AR47" s="44">
        <f t="shared" si="4"/>
        <v>741</v>
      </c>
      <c r="AS47" s="45">
        <f t="shared" si="5"/>
        <v>4641</v>
      </c>
      <c r="AT47" s="45">
        <f t="shared" si="18"/>
        <v>18564</v>
      </c>
      <c r="AU47" s="22" t="s">
        <v>141</v>
      </c>
      <c r="AV47" s="36"/>
      <c r="AW47" s="43"/>
      <c r="AX47" s="38"/>
      <c r="AY47" s="44"/>
      <c r="AZ47" s="45"/>
      <c r="BA47" s="45"/>
      <c r="BB47" s="41"/>
      <c r="BC47" s="36"/>
      <c r="BD47" s="45"/>
      <c r="BE47" s="21"/>
      <c r="BF47" s="44"/>
      <c r="BG47" s="45"/>
      <c r="BH47" s="45"/>
      <c r="BI47" s="41"/>
      <c r="BJ47" s="34" t="s">
        <v>30</v>
      </c>
      <c r="BK47" s="44">
        <v>12000</v>
      </c>
      <c r="BL47" s="21">
        <v>0.19</v>
      </c>
      <c r="BM47" s="44">
        <f t="shared" si="8"/>
        <v>2280</v>
      </c>
      <c r="BN47" s="45">
        <f t="shared" si="9"/>
        <v>14280</v>
      </c>
      <c r="BO47" s="45">
        <f t="shared" si="22"/>
        <v>57120</v>
      </c>
      <c r="BP47" s="41" t="s">
        <v>179</v>
      </c>
      <c r="BQ47" s="36"/>
      <c r="BR47" s="37"/>
      <c r="BS47" s="38"/>
      <c r="BT47" s="22"/>
      <c r="BU47" s="23"/>
      <c r="BV47" s="23"/>
      <c r="BW47" s="41"/>
      <c r="BX47" s="36" t="s">
        <v>35</v>
      </c>
      <c r="BY47" s="43">
        <v>6500</v>
      </c>
      <c r="BZ47" s="38">
        <v>0.19</v>
      </c>
      <c r="CA47" s="44">
        <f t="shared" si="10"/>
        <v>1235</v>
      </c>
      <c r="CB47" s="45">
        <f t="shared" si="11"/>
        <v>7735</v>
      </c>
      <c r="CC47" s="45">
        <f t="shared" si="23"/>
        <v>30940</v>
      </c>
      <c r="CD47" s="41" t="s">
        <v>188</v>
      </c>
      <c r="CE47" s="36" t="s">
        <v>138</v>
      </c>
      <c r="CF47" s="43">
        <v>20000</v>
      </c>
      <c r="CG47" s="38">
        <v>0.19</v>
      </c>
      <c r="CH47" s="51">
        <f t="shared" si="12"/>
        <v>3800</v>
      </c>
      <c r="CI47" s="52">
        <f t="shared" si="13"/>
        <v>23800</v>
      </c>
      <c r="CJ47" s="52">
        <f t="shared" si="24"/>
        <v>95200</v>
      </c>
      <c r="CK47" s="22">
        <v>30</v>
      </c>
      <c r="CL47" s="36"/>
      <c r="CM47" s="43"/>
      <c r="CN47" s="38"/>
      <c r="CO47" s="44"/>
      <c r="CP47" s="45"/>
      <c r="CQ47" s="45"/>
      <c r="CR47" s="22"/>
      <c r="CS47" s="55">
        <f t="shared" si="25"/>
        <v>8608</v>
      </c>
      <c r="CT47" s="55">
        <v>18727.922499999993</v>
      </c>
      <c r="CU47" s="55">
        <f t="shared" si="26"/>
        <v>10119.922499999993</v>
      </c>
      <c r="CV47" s="36" t="str">
        <f t="shared" si="27"/>
        <v>CIEDUTEC LTDA
NIT.830.044.212-5</v>
      </c>
      <c r="CW47" s="36">
        <f t="shared" si="28"/>
        <v>30</v>
      </c>
      <c r="CX47" s="36" t="str">
        <f t="shared" si="29"/>
        <v>eisco</v>
      </c>
      <c r="CY47" s="55">
        <f t="shared" si="30"/>
        <v>2152</v>
      </c>
    </row>
    <row r="48" spans="1:103" ht="51" x14ac:dyDescent="0.25">
      <c r="A48" s="18">
        <v>38</v>
      </c>
      <c r="B48" s="19" t="s">
        <v>65</v>
      </c>
      <c r="C48" s="20" t="s">
        <v>66</v>
      </c>
      <c r="D48" s="20" t="s">
        <v>16</v>
      </c>
      <c r="E48" s="20">
        <v>4</v>
      </c>
      <c r="F48" s="36"/>
      <c r="G48" s="43"/>
      <c r="H48" s="38"/>
      <c r="I48" s="44"/>
      <c r="J48" s="45"/>
      <c r="K48" s="45"/>
      <c r="L48" s="41"/>
      <c r="M48" s="36"/>
      <c r="N48" s="43"/>
      <c r="O48" s="38"/>
      <c r="P48" s="44"/>
      <c r="Q48" s="45"/>
      <c r="R48" s="45"/>
      <c r="S48" s="41"/>
      <c r="T48" s="36" t="s">
        <v>120</v>
      </c>
      <c r="U48" s="43">
        <v>57600</v>
      </c>
      <c r="V48" s="38">
        <v>0.19</v>
      </c>
      <c r="W48" s="44">
        <f t="shared" si="2"/>
        <v>10944</v>
      </c>
      <c r="X48" s="45">
        <f t="shared" si="3"/>
        <v>68544</v>
      </c>
      <c r="Y48" s="45">
        <f t="shared" si="31"/>
        <v>274176</v>
      </c>
      <c r="Z48" s="41">
        <v>30</v>
      </c>
      <c r="AA48" s="36"/>
      <c r="AB48" s="37"/>
      <c r="AC48" s="38"/>
      <c r="AD48" s="22"/>
      <c r="AE48" s="23"/>
      <c r="AF48" s="23"/>
      <c r="AG48" s="24"/>
      <c r="AH48" s="36"/>
      <c r="AI48" s="43"/>
      <c r="AJ48" s="38"/>
      <c r="AK48" s="44"/>
      <c r="AL48" s="45"/>
      <c r="AM48" s="45"/>
      <c r="AN48" s="41"/>
      <c r="AO48" s="55"/>
      <c r="AP48" s="43"/>
      <c r="AQ48" s="38"/>
      <c r="AR48" s="44"/>
      <c r="AS48" s="45"/>
      <c r="AT48" s="45"/>
      <c r="AU48" s="22"/>
      <c r="AV48" s="36"/>
      <c r="AW48" s="43"/>
      <c r="AX48" s="38"/>
      <c r="AY48" s="44"/>
      <c r="AZ48" s="45"/>
      <c r="BA48" s="45"/>
      <c r="BB48" s="41"/>
      <c r="BC48" s="36"/>
      <c r="BD48" s="45"/>
      <c r="BE48" s="21"/>
      <c r="BF48" s="44"/>
      <c r="BG48" s="45"/>
      <c r="BH48" s="45"/>
      <c r="BI48" s="41"/>
      <c r="BJ48" s="34" t="s">
        <v>178</v>
      </c>
      <c r="BK48" s="44">
        <v>40800</v>
      </c>
      <c r="BL48" s="21">
        <v>0.19</v>
      </c>
      <c r="BM48" s="44">
        <f t="shared" si="8"/>
        <v>7752</v>
      </c>
      <c r="BN48" s="45">
        <f t="shared" si="9"/>
        <v>48552</v>
      </c>
      <c r="BO48" s="45">
        <f t="shared" si="22"/>
        <v>194208</v>
      </c>
      <c r="BP48" s="41" t="s">
        <v>179</v>
      </c>
      <c r="BQ48" s="36"/>
      <c r="BR48" s="37"/>
      <c r="BS48" s="38"/>
      <c r="BT48" s="22"/>
      <c r="BU48" s="23"/>
      <c r="BV48" s="23"/>
      <c r="BW48" s="41"/>
      <c r="BX48" s="36" t="s">
        <v>173</v>
      </c>
      <c r="BY48" s="43">
        <v>36800</v>
      </c>
      <c r="BZ48" s="38">
        <v>0.19</v>
      </c>
      <c r="CA48" s="44">
        <f t="shared" si="10"/>
        <v>6992</v>
      </c>
      <c r="CB48" s="45">
        <f t="shared" si="11"/>
        <v>43792</v>
      </c>
      <c r="CC48" s="45">
        <f t="shared" si="23"/>
        <v>175168</v>
      </c>
      <c r="CD48" s="41" t="s">
        <v>188</v>
      </c>
      <c r="CE48" s="36"/>
      <c r="CF48" s="43"/>
      <c r="CG48" s="38"/>
      <c r="CH48" s="51"/>
      <c r="CI48" s="52"/>
      <c r="CJ48" s="52"/>
      <c r="CK48" s="22"/>
      <c r="CL48" s="36"/>
      <c r="CM48" s="43"/>
      <c r="CN48" s="38"/>
      <c r="CO48" s="44"/>
      <c r="CP48" s="45"/>
      <c r="CQ48" s="45"/>
      <c r="CR48" s="22"/>
      <c r="CS48" s="55">
        <f t="shared" si="25"/>
        <v>175168</v>
      </c>
      <c r="CT48" s="55">
        <v>308143.35999999999</v>
      </c>
      <c r="CU48" s="55">
        <f t="shared" si="26"/>
        <v>132975.35999999999</v>
      </c>
      <c r="CV48" s="36" t="str">
        <f t="shared" si="27"/>
        <v>PROFINAS S.A.S</v>
      </c>
      <c r="CW48" s="36" t="str">
        <f t="shared" si="28"/>
        <v>8-60 DIAS</v>
      </c>
      <c r="CX48" s="36" t="str">
        <f t="shared" si="29"/>
        <v>SCHOTT</v>
      </c>
      <c r="CY48" s="55">
        <f t="shared" si="30"/>
        <v>43792</v>
      </c>
    </row>
    <row r="49" spans="1:103" ht="45" x14ac:dyDescent="0.25">
      <c r="A49" s="18">
        <v>39</v>
      </c>
      <c r="B49" s="19" t="s">
        <v>67</v>
      </c>
      <c r="C49" s="20" t="s">
        <v>68</v>
      </c>
      <c r="D49" s="20" t="s">
        <v>69</v>
      </c>
      <c r="E49" s="20">
        <v>1</v>
      </c>
      <c r="F49" s="36"/>
      <c r="G49" s="43"/>
      <c r="H49" s="38"/>
      <c r="I49" s="44"/>
      <c r="J49" s="45"/>
      <c r="K49" s="45"/>
      <c r="L49" s="41"/>
      <c r="M49" s="36"/>
      <c r="N49" s="43"/>
      <c r="O49" s="38"/>
      <c r="P49" s="44"/>
      <c r="Q49" s="45"/>
      <c r="R49" s="45"/>
      <c r="S49" s="41"/>
      <c r="T49" s="36" t="s">
        <v>30</v>
      </c>
      <c r="U49" s="43">
        <v>21286</v>
      </c>
      <c r="V49" s="38">
        <v>0.19</v>
      </c>
      <c r="W49" s="44">
        <f t="shared" si="2"/>
        <v>4044.34</v>
      </c>
      <c r="X49" s="45">
        <f t="shared" si="3"/>
        <v>25330</v>
      </c>
      <c r="Y49" s="45">
        <f t="shared" si="31"/>
        <v>25330</v>
      </c>
      <c r="Z49" s="41">
        <v>30</v>
      </c>
      <c r="AA49" s="36"/>
      <c r="AB49" s="37"/>
      <c r="AC49" s="38"/>
      <c r="AD49" s="22"/>
      <c r="AE49" s="23"/>
      <c r="AF49" s="23"/>
      <c r="AG49" s="24"/>
      <c r="AH49" s="36"/>
      <c r="AI49" s="43"/>
      <c r="AJ49" s="38"/>
      <c r="AK49" s="44"/>
      <c r="AL49" s="45"/>
      <c r="AM49" s="45"/>
      <c r="AN49" s="41"/>
      <c r="AO49" s="55" t="s">
        <v>130</v>
      </c>
      <c r="AP49" s="43">
        <v>21000</v>
      </c>
      <c r="AQ49" s="38">
        <v>0.19</v>
      </c>
      <c r="AR49" s="44">
        <f t="shared" si="4"/>
        <v>3990</v>
      </c>
      <c r="AS49" s="45">
        <f t="shared" si="5"/>
        <v>24990</v>
      </c>
      <c r="AT49" s="45">
        <f t="shared" si="18"/>
        <v>24990</v>
      </c>
      <c r="AU49" s="22" t="s">
        <v>141</v>
      </c>
      <c r="AV49" s="36"/>
      <c r="AW49" s="43"/>
      <c r="AX49" s="38"/>
      <c r="AY49" s="44"/>
      <c r="AZ49" s="45"/>
      <c r="BA49" s="45"/>
      <c r="BB49" s="41"/>
      <c r="BC49" s="36"/>
      <c r="BD49" s="45"/>
      <c r="BE49" s="21"/>
      <c r="BF49" s="44"/>
      <c r="BG49" s="45"/>
      <c r="BH49" s="45"/>
      <c r="BI49" s="41"/>
      <c r="BJ49" s="34" t="s">
        <v>30</v>
      </c>
      <c r="BK49" s="44">
        <v>35000</v>
      </c>
      <c r="BL49" s="21">
        <v>0.19</v>
      </c>
      <c r="BM49" s="44">
        <f t="shared" si="8"/>
        <v>6650</v>
      </c>
      <c r="BN49" s="45">
        <f t="shared" si="9"/>
        <v>41650</v>
      </c>
      <c r="BO49" s="45">
        <f t="shared" si="22"/>
        <v>41650</v>
      </c>
      <c r="BP49" s="41" t="s">
        <v>179</v>
      </c>
      <c r="BQ49" s="36"/>
      <c r="BR49" s="37"/>
      <c r="BS49" s="38"/>
      <c r="BT49" s="22"/>
      <c r="BU49" s="23"/>
      <c r="BV49" s="23"/>
      <c r="BW49" s="41"/>
      <c r="BX49" s="36"/>
      <c r="BY49" s="43"/>
      <c r="BZ49" s="38"/>
      <c r="CA49" s="44"/>
      <c r="CB49" s="45"/>
      <c r="CC49" s="45"/>
      <c r="CD49" s="41"/>
      <c r="CE49" s="36" t="s">
        <v>30</v>
      </c>
      <c r="CF49" s="43">
        <v>65000</v>
      </c>
      <c r="CG49" s="38">
        <v>0.19</v>
      </c>
      <c r="CH49" s="51">
        <f t="shared" si="12"/>
        <v>12350</v>
      </c>
      <c r="CI49" s="52">
        <f t="shared" si="13"/>
        <v>77350</v>
      </c>
      <c r="CJ49" s="52">
        <f t="shared" si="24"/>
        <v>77350</v>
      </c>
      <c r="CK49" s="22">
        <v>30</v>
      </c>
      <c r="CL49" s="36"/>
      <c r="CM49" s="43"/>
      <c r="CN49" s="38"/>
      <c r="CO49" s="44"/>
      <c r="CP49" s="45"/>
      <c r="CQ49" s="45"/>
      <c r="CR49" s="22"/>
      <c r="CS49" s="55">
        <f t="shared" si="25"/>
        <v>24990</v>
      </c>
      <c r="CT49" s="55">
        <v>28091.883749999994</v>
      </c>
      <c r="CU49" s="55">
        <f t="shared" si="26"/>
        <v>3101.8837499999936</v>
      </c>
      <c r="CV49" s="36" t="str">
        <f t="shared" si="27"/>
        <v>INVERSIONES JIMSA LTDA 
 NIT  900.230.898-8</v>
      </c>
      <c r="CW49" s="36" t="str">
        <f t="shared" si="28"/>
        <v xml:space="preserve">10 DIAS  </v>
      </c>
      <c r="CX49" s="36" t="str">
        <f t="shared" si="29"/>
        <v>FABRICACION NACIONAL</v>
      </c>
      <c r="CY49" s="55">
        <f t="shared" si="30"/>
        <v>24990</v>
      </c>
    </row>
    <row r="50" spans="1:103" ht="63.75" x14ac:dyDescent="0.25">
      <c r="A50" s="18">
        <v>40</v>
      </c>
      <c r="B50" s="19" t="s">
        <v>70</v>
      </c>
      <c r="C50" s="20" t="s">
        <v>71</v>
      </c>
      <c r="D50" s="20" t="s">
        <v>16</v>
      </c>
      <c r="E50" s="20">
        <v>1</v>
      </c>
      <c r="F50" s="36"/>
      <c r="G50" s="43"/>
      <c r="H50" s="38"/>
      <c r="I50" s="44"/>
      <c r="J50" s="45"/>
      <c r="K50" s="45"/>
      <c r="L50" s="41"/>
      <c r="M50" s="36" t="s">
        <v>102</v>
      </c>
      <c r="N50" s="43">
        <v>409300</v>
      </c>
      <c r="O50" s="38">
        <v>0.19</v>
      </c>
      <c r="P50" s="44">
        <f t="shared" si="0"/>
        <v>77767</v>
      </c>
      <c r="Q50" s="45">
        <f t="shared" si="1"/>
        <v>487067</v>
      </c>
      <c r="R50" s="45">
        <f t="shared" si="17"/>
        <v>487067</v>
      </c>
      <c r="S50" s="41" t="s">
        <v>107</v>
      </c>
      <c r="T50" s="36" t="s">
        <v>121</v>
      </c>
      <c r="U50" s="43">
        <v>559786</v>
      </c>
      <c r="V50" s="38">
        <v>0.19</v>
      </c>
      <c r="W50" s="44">
        <f t="shared" si="2"/>
        <v>106359.34</v>
      </c>
      <c r="X50" s="45">
        <f t="shared" si="3"/>
        <v>666145</v>
      </c>
      <c r="Y50" s="45">
        <f t="shared" si="31"/>
        <v>666145</v>
      </c>
      <c r="Z50" s="41">
        <v>30</v>
      </c>
      <c r="AA50" s="36"/>
      <c r="AB50" s="37"/>
      <c r="AC50" s="38"/>
      <c r="AD50" s="22"/>
      <c r="AE50" s="23"/>
      <c r="AF50" s="23"/>
      <c r="AG50" s="24"/>
      <c r="AH50" s="36"/>
      <c r="AI50" s="43"/>
      <c r="AJ50" s="38"/>
      <c r="AK50" s="44"/>
      <c r="AL50" s="45"/>
      <c r="AM50" s="45"/>
      <c r="AN50" s="41"/>
      <c r="AO50" s="55" t="s">
        <v>139</v>
      </c>
      <c r="AP50" s="43">
        <v>580000</v>
      </c>
      <c r="AQ50" s="38">
        <v>0.19</v>
      </c>
      <c r="AR50" s="44">
        <f t="shared" si="4"/>
        <v>110200</v>
      </c>
      <c r="AS50" s="45">
        <f t="shared" si="5"/>
        <v>690200</v>
      </c>
      <c r="AT50" s="45">
        <f t="shared" si="18"/>
        <v>690200</v>
      </c>
      <c r="AU50" s="22" t="s">
        <v>142</v>
      </c>
      <c r="AV50" s="36"/>
      <c r="AW50" s="43"/>
      <c r="AX50" s="38"/>
      <c r="AY50" s="44"/>
      <c r="AZ50" s="45"/>
      <c r="BA50" s="45"/>
      <c r="BB50" s="41"/>
      <c r="BC50" s="36"/>
      <c r="BD50" s="45"/>
      <c r="BE50" s="21"/>
      <c r="BF50" s="44"/>
      <c r="BG50" s="45"/>
      <c r="BH50" s="45"/>
      <c r="BI50" s="41"/>
      <c r="BJ50" s="34"/>
      <c r="BK50" s="44"/>
      <c r="BL50" s="21"/>
      <c r="BM50" s="44"/>
      <c r="BN50" s="45"/>
      <c r="BO50" s="45"/>
      <c r="BP50" s="41"/>
      <c r="BQ50" s="36"/>
      <c r="BR50" s="37"/>
      <c r="BS50" s="38"/>
      <c r="BT50" s="22"/>
      <c r="BU50" s="23"/>
      <c r="BV50" s="23"/>
      <c r="BW50" s="41"/>
      <c r="BX50" s="36"/>
      <c r="BY50" s="43"/>
      <c r="BZ50" s="38"/>
      <c r="CA50" s="44"/>
      <c r="CB50" s="45"/>
      <c r="CC50" s="45"/>
      <c r="CD50" s="41"/>
      <c r="CE50" s="36"/>
      <c r="CF50" s="43"/>
      <c r="CG50" s="38"/>
      <c r="CH50" s="51"/>
      <c r="CI50" s="52"/>
      <c r="CJ50" s="52"/>
      <c r="CK50" s="22"/>
      <c r="CL50" s="36"/>
      <c r="CM50" s="43"/>
      <c r="CN50" s="38"/>
      <c r="CO50" s="44"/>
      <c r="CP50" s="45"/>
      <c r="CQ50" s="45"/>
      <c r="CR50" s="22"/>
      <c r="CS50" s="55">
        <f t="shared" si="25"/>
        <v>487067</v>
      </c>
      <c r="CT50" s="55">
        <v>693008.4</v>
      </c>
      <c r="CU50" s="55">
        <f t="shared" si="26"/>
        <v>205941.40000000002</v>
      </c>
      <c r="CV50" s="36" t="str">
        <f t="shared" si="27"/>
        <v>AVANTIKA COLOMBIA SAS 
NIT. 890.101.977-3</v>
      </c>
      <c r="CW50" s="36" t="str">
        <f t="shared" si="28"/>
        <v>60 dias</v>
      </c>
      <c r="CX50" s="36" t="str">
        <f t="shared" si="29"/>
        <v>Wheaton - Ref: 227723</v>
      </c>
      <c r="CY50" s="55">
        <f t="shared" si="30"/>
        <v>487067</v>
      </c>
    </row>
    <row r="51" spans="1:103" ht="45" x14ac:dyDescent="0.25">
      <c r="A51" s="18">
        <v>41</v>
      </c>
      <c r="B51" s="19" t="s">
        <v>72</v>
      </c>
      <c r="C51" s="82" t="s">
        <v>211</v>
      </c>
      <c r="D51" s="20" t="s">
        <v>56</v>
      </c>
      <c r="E51" s="20">
        <v>1</v>
      </c>
      <c r="F51" s="36"/>
      <c r="G51" s="43"/>
      <c r="H51" s="38"/>
      <c r="I51" s="44"/>
      <c r="J51" s="45"/>
      <c r="K51" s="45"/>
      <c r="L51" s="41"/>
      <c r="M51" s="36"/>
      <c r="N51" s="43"/>
      <c r="O51" s="38"/>
      <c r="P51" s="44"/>
      <c r="Q51" s="45"/>
      <c r="R51" s="45"/>
      <c r="S51" s="41"/>
      <c r="T51" s="36"/>
      <c r="U51" s="43"/>
      <c r="V51" s="38"/>
      <c r="W51" s="44"/>
      <c r="X51" s="45"/>
      <c r="Y51" s="45"/>
      <c r="Z51" s="41"/>
      <c r="AA51" s="36"/>
      <c r="AB51" s="37"/>
      <c r="AC51" s="38"/>
      <c r="AD51" s="22"/>
      <c r="AE51" s="23"/>
      <c r="AF51" s="23"/>
      <c r="AG51" s="24"/>
      <c r="AH51" s="76"/>
      <c r="AI51" s="77"/>
      <c r="AJ51" s="78"/>
      <c r="AK51" s="79"/>
      <c r="AL51" s="80"/>
      <c r="AM51" s="80"/>
      <c r="AN51" s="81"/>
      <c r="AO51" s="55" t="s">
        <v>140</v>
      </c>
      <c r="AP51" s="43">
        <v>355000</v>
      </c>
      <c r="AQ51" s="38">
        <v>0.19</v>
      </c>
      <c r="AR51" s="44">
        <f t="shared" si="4"/>
        <v>67450</v>
      </c>
      <c r="AS51" s="45">
        <f t="shared" si="5"/>
        <v>422450</v>
      </c>
      <c r="AT51" s="45">
        <f t="shared" si="18"/>
        <v>422450</v>
      </c>
      <c r="AU51" s="22" t="s">
        <v>141</v>
      </c>
      <c r="AV51" s="36"/>
      <c r="AW51" s="43"/>
      <c r="AX51" s="38"/>
      <c r="AY51" s="44"/>
      <c r="AZ51" s="45"/>
      <c r="BA51" s="45"/>
      <c r="BB51" s="41"/>
      <c r="BC51" s="36" t="s">
        <v>167</v>
      </c>
      <c r="BD51" s="45">
        <v>232000</v>
      </c>
      <c r="BE51" s="21">
        <v>0.19</v>
      </c>
      <c r="BF51" s="44">
        <f t="shared" si="6"/>
        <v>44080</v>
      </c>
      <c r="BG51" s="45">
        <f t="shared" si="7"/>
        <v>276080</v>
      </c>
      <c r="BH51" s="45">
        <f t="shared" si="32"/>
        <v>276080</v>
      </c>
      <c r="BI51" s="41" t="s">
        <v>170</v>
      </c>
      <c r="BJ51" s="34" t="s">
        <v>167</v>
      </c>
      <c r="BK51" s="44">
        <v>285000</v>
      </c>
      <c r="BL51" s="21">
        <v>0.19</v>
      </c>
      <c r="BM51" s="44">
        <f t="shared" si="8"/>
        <v>54150</v>
      </c>
      <c r="BN51" s="45">
        <f t="shared" si="9"/>
        <v>339150</v>
      </c>
      <c r="BO51" s="45">
        <f t="shared" si="22"/>
        <v>339150</v>
      </c>
      <c r="BP51" s="41" t="s">
        <v>179</v>
      </c>
      <c r="BQ51" s="36" t="s">
        <v>181</v>
      </c>
      <c r="BR51" s="43">
        <v>331000</v>
      </c>
      <c r="BS51" s="38">
        <v>0.19</v>
      </c>
      <c r="BT51" s="44">
        <f t="shared" si="39"/>
        <v>62890</v>
      </c>
      <c r="BU51" s="45">
        <f t="shared" si="40"/>
        <v>393890</v>
      </c>
      <c r="BV51" s="45">
        <f t="shared" si="41"/>
        <v>393890</v>
      </c>
      <c r="BW51" s="41" t="s">
        <v>183</v>
      </c>
      <c r="BX51" s="36" t="s">
        <v>167</v>
      </c>
      <c r="BY51" s="43">
        <v>338000</v>
      </c>
      <c r="BZ51" s="38">
        <v>0.19</v>
      </c>
      <c r="CA51" s="44">
        <f t="shared" si="10"/>
        <v>64220</v>
      </c>
      <c r="CB51" s="45">
        <f t="shared" si="11"/>
        <v>402220</v>
      </c>
      <c r="CC51" s="45">
        <f t="shared" si="23"/>
        <v>402220</v>
      </c>
      <c r="CD51" s="41" t="s">
        <v>188</v>
      </c>
      <c r="CE51" s="36" t="s">
        <v>167</v>
      </c>
      <c r="CF51" s="43">
        <v>300000</v>
      </c>
      <c r="CG51" s="38">
        <v>0.19</v>
      </c>
      <c r="CH51" s="51">
        <f t="shared" si="12"/>
        <v>57000</v>
      </c>
      <c r="CI51" s="52">
        <f t="shared" si="13"/>
        <v>357000</v>
      </c>
      <c r="CJ51" s="52">
        <f t="shared" si="24"/>
        <v>357000</v>
      </c>
      <c r="CK51" s="22">
        <v>120</v>
      </c>
      <c r="CL51" s="36"/>
      <c r="CM51" s="43"/>
      <c r="CN51" s="38"/>
      <c r="CO51" s="44"/>
      <c r="CP51" s="45"/>
      <c r="CQ51" s="45"/>
      <c r="CR51" s="22"/>
      <c r="CS51" s="55">
        <f t="shared" si="25"/>
        <v>276080</v>
      </c>
      <c r="CT51" s="55">
        <v>460232.5</v>
      </c>
      <c r="CU51" s="55">
        <f t="shared" si="26"/>
        <v>184152.5</v>
      </c>
      <c r="CV51" s="36" t="str">
        <f t="shared" si="27"/>
        <v>NORQUIMICOS LTDA 
NIT.800.183.169-2</v>
      </c>
      <c r="CW51" s="36" t="str">
        <f t="shared" si="28"/>
        <v>INMEDIATA</v>
      </c>
      <c r="CX51" s="36" t="str">
        <f t="shared" si="29"/>
        <v>CITOTEST</v>
      </c>
      <c r="CY51" s="55">
        <f t="shared" si="30"/>
        <v>276080</v>
      </c>
    </row>
    <row r="52" spans="1:103" s="75" customFormat="1" ht="90" x14ac:dyDescent="0.25">
      <c r="A52" s="59">
        <v>42</v>
      </c>
      <c r="B52" s="60" t="s">
        <v>73</v>
      </c>
      <c r="C52" s="60" t="s">
        <v>21</v>
      </c>
      <c r="D52" s="60" t="s">
        <v>21</v>
      </c>
      <c r="E52" s="60">
        <v>2</v>
      </c>
      <c r="F52" s="60"/>
      <c r="G52" s="61"/>
      <c r="H52" s="62"/>
      <c r="I52" s="63"/>
      <c r="J52" s="64"/>
      <c r="K52" s="64"/>
      <c r="L52" s="65"/>
      <c r="M52" s="60"/>
      <c r="N52" s="61"/>
      <c r="O52" s="62"/>
      <c r="P52" s="63"/>
      <c r="Q52" s="64"/>
      <c r="R52" s="64"/>
      <c r="S52" s="65"/>
      <c r="T52" s="60"/>
      <c r="U52" s="61"/>
      <c r="V52" s="62"/>
      <c r="W52" s="63"/>
      <c r="X52" s="64"/>
      <c r="Y52" s="64"/>
      <c r="Z52" s="65"/>
      <c r="AA52" s="60"/>
      <c r="AB52" s="66"/>
      <c r="AC52" s="62"/>
      <c r="AD52" s="67"/>
      <c r="AE52" s="68"/>
      <c r="AF52" s="68"/>
      <c r="AG52" s="69"/>
      <c r="AH52" s="60"/>
      <c r="AI52" s="61"/>
      <c r="AJ52" s="62"/>
      <c r="AK52" s="63"/>
      <c r="AL52" s="64"/>
      <c r="AM52" s="64"/>
      <c r="AN52" s="65"/>
      <c r="AO52" s="70"/>
      <c r="AP52" s="61"/>
      <c r="AQ52" s="62"/>
      <c r="AR52" s="63"/>
      <c r="AS52" s="64"/>
      <c r="AT52" s="64"/>
      <c r="AU52" s="67"/>
      <c r="AV52" s="60"/>
      <c r="AW52" s="61"/>
      <c r="AX52" s="62"/>
      <c r="AY52" s="63"/>
      <c r="AZ52" s="64"/>
      <c r="BA52" s="64"/>
      <c r="BB52" s="65"/>
      <c r="BC52" s="60"/>
      <c r="BD52" s="64"/>
      <c r="BE52" s="71"/>
      <c r="BF52" s="63"/>
      <c r="BG52" s="64"/>
      <c r="BH52" s="64"/>
      <c r="BI52" s="65"/>
      <c r="BJ52" s="72" t="s">
        <v>30</v>
      </c>
      <c r="BK52" s="63">
        <v>65600</v>
      </c>
      <c r="BL52" s="71">
        <v>0.19</v>
      </c>
      <c r="BM52" s="63">
        <f t="shared" si="8"/>
        <v>12464</v>
      </c>
      <c r="BN52" s="64">
        <f t="shared" si="9"/>
        <v>78064</v>
      </c>
      <c r="BO52" s="64">
        <f t="shared" si="22"/>
        <v>156128</v>
      </c>
      <c r="BP52" s="65" t="s">
        <v>179</v>
      </c>
      <c r="BQ52" s="60"/>
      <c r="BR52" s="66"/>
      <c r="BS52" s="62"/>
      <c r="BT52" s="67"/>
      <c r="BU52" s="68"/>
      <c r="BV52" s="68"/>
      <c r="BW52" s="65"/>
      <c r="BX52" s="60"/>
      <c r="BY52" s="61">
        <v>39000</v>
      </c>
      <c r="BZ52" s="62">
        <v>0.19</v>
      </c>
      <c r="CA52" s="63">
        <f t="shared" si="10"/>
        <v>7410</v>
      </c>
      <c r="CB52" s="64">
        <f t="shared" si="11"/>
        <v>46410</v>
      </c>
      <c r="CC52" s="64">
        <f t="shared" si="23"/>
        <v>92820</v>
      </c>
      <c r="CD52" s="65" t="s">
        <v>188</v>
      </c>
      <c r="CE52" s="60" t="s">
        <v>194</v>
      </c>
      <c r="CF52" s="61">
        <v>43000</v>
      </c>
      <c r="CG52" s="62">
        <v>0.19</v>
      </c>
      <c r="CH52" s="73">
        <f t="shared" si="12"/>
        <v>8170</v>
      </c>
      <c r="CI52" s="74">
        <f t="shared" si="13"/>
        <v>51170</v>
      </c>
      <c r="CJ52" s="74">
        <f t="shared" si="24"/>
        <v>102340</v>
      </c>
      <c r="CK52" s="67">
        <v>30</v>
      </c>
      <c r="CL52" s="60"/>
      <c r="CM52" s="61"/>
      <c r="CN52" s="62"/>
      <c r="CO52" s="63"/>
      <c r="CP52" s="64"/>
      <c r="CQ52" s="64"/>
      <c r="CR52" s="67"/>
      <c r="CS52" s="70"/>
      <c r="CT52" s="70"/>
      <c r="CU52" s="70"/>
      <c r="CV52" s="60" t="s">
        <v>204</v>
      </c>
      <c r="CW52" s="60"/>
      <c r="CX52" s="60"/>
      <c r="CY52" s="70">
        <f t="shared" si="30"/>
        <v>0</v>
      </c>
    </row>
    <row r="53" spans="1:103" x14ac:dyDescent="0.25">
      <c r="A53" s="111" t="s">
        <v>74</v>
      </c>
      <c r="B53" s="111"/>
      <c r="C53" s="111"/>
      <c r="D53" s="111"/>
      <c r="E53" s="111"/>
      <c r="F53" s="33"/>
      <c r="G53" s="33"/>
      <c r="H53" s="47"/>
      <c r="I53" s="33"/>
      <c r="J53" s="33"/>
      <c r="K53" s="26">
        <f>SUM(K11:K52)</f>
        <v>2127720</v>
      </c>
      <c r="L53" s="27"/>
      <c r="M53" s="33"/>
      <c r="N53" s="33"/>
      <c r="O53" s="47"/>
      <c r="P53" s="33"/>
      <c r="Q53" s="33"/>
      <c r="R53" s="26">
        <f t="shared" ref="R53" si="45">SUM(R11:R52)</f>
        <v>6367809</v>
      </c>
      <c r="S53" s="50"/>
      <c r="T53" s="33"/>
      <c r="U53" s="33"/>
      <c r="V53" s="47"/>
      <c r="W53" s="33"/>
      <c r="X53" s="33"/>
      <c r="Y53" s="26">
        <f t="shared" ref="Y53" si="46">SUM(Y11:Y52)</f>
        <v>6206081</v>
      </c>
      <c r="Z53" s="27"/>
      <c r="AA53" s="33"/>
      <c r="AB53" s="33"/>
      <c r="AC53" s="33"/>
      <c r="AD53" s="33"/>
      <c r="AE53" s="33"/>
      <c r="AF53" s="26">
        <f t="shared" ref="AF53" si="47">SUM(AF11:AF52)</f>
        <v>174930</v>
      </c>
      <c r="AG53" s="27"/>
      <c r="AH53" s="33"/>
      <c r="AI53" s="33"/>
      <c r="AJ53" s="47"/>
      <c r="AK53" s="33"/>
      <c r="AL53" s="33"/>
      <c r="AM53" s="26">
        <f t="shared" ref="AM53" si="48">SUM(AM11:AM52)</f>
        <v>866320</v>
      </c>
      <c r="AN53" s="27"/>
      <c r="AO53" s="33"/>
      <c r="AP53" s="33"/>
      <c r="AQ53" s="47"/>
      <c r="AR53" s="33"/>
      <c r="AS53" s="33"/>
      <c r="AT53" s="26">
        <f t="shared" ref="AT53" si="49">SUM(AT11:AT52)</f>
        <v>4986338</v>
      </c>
      <c r="AU53" s="27"/>
      <c r="AV53" s="33"/>
      <c r="AW53" s="33"/>
      <c r="AX53" s="47"/>
      <c r="AY53" s="33"/>
      <c r="AZ53" s="33"/>
      <c r="BA53" s="26">
        <f t="shared" ref="BA53" si="50">SUM(BA11:BA52)</f>
        <v>3008613</v>
      </c>
      <c r="BB53" s="27"/>
      <c r="BC53" s="33"/>
      <c r="BD53" s="33"/>
      <c r="BE53" s="47"/>
      <c r="BF53" s="33"/>
      <c r="BG53" s="33"/>
      <c r="BH53" s="26">
        <f t="shared" ref="BH53" si="51">SUM(BH11:BH52)</f>
        <v>1360601</v>
      </c>
      <c r="BI53" s="27"/>
      <c r="BJ53" s="33"/>
      <c r="BK53" s="33"/>
      <c r="BL53" s="47"/>
      <c r="BM53" s="33"/>
      <c r="BN53" s="33"/>
      <c r="BO53" s="26">
        <f t="shared" ref="BO53" si="52">SUM(BO11:BO52)</f>
        <v>8552723</v>
      </c>
      <c r="BP53" s="27"/>
      <c r="BQ53" s="33"/>
      <c r="BR53" s="33"/>
      <c r="BS53" s="47"/>
      <c r="BT53" s="33"/>
      <c r="BU53" s="33"/>
      <c r="BV53" s="26">
        <f t="shared" ref="BV53" si="53">SUM(BV11:BV52)</f>
        <v>434350</v>
      </c>
      <c r="BW53" s="27"/>
      <c r="BX53" s="33"/>
      <c r="BY53" s="33"/>
      <c r="BZ53" s="47"/>
      <c r="CA53" s="33"/>
      <c r="CB53" s="33"/>
      <c r="CC53" s="26">
        <f t="shared" ref="CC53" si="54">SUM(CC11:CC52)</f>
        <v>10839829</v>
      </c>
      <c r="CD53" s="27"/>
      <c r="CE53" s="33"/>
      <c r="CF53" s="33"/>
      <c r="CG53" s="47"/>
      <c r="CH53" s="33"/>
      <c r="CI53" s="33"/>
      <c r="CJ53" s="26">
        <f t="shared" ref="CJ53" si="55">SUM(CJ11:CJ52)</f>
        <v>6199781</v>
      </c>
      <c r="CK53" s="27"/>
      <c r="CL53" s="33"/>
      <c r="CM53" s="33"/>
      <c r="CN53" s="47"/>
      <c r="CO53" s="33"/>
      <c r="CP53" s="33"/>
      <c r="CQ53" s="26">
        <f t="shared" ref="CQ53" si="56">SUM(CQ11:CQ52)</f>
        <v>1145970</v>
      </c>
      <c r="CR53" s="27"/>
    </row>
    <row r="54" spans="1:103" x14ac:dyDescent="0.25">
      <c r="A54" s="6"/>
      <c r="B54" s="8"/>
      <c r="C54" s="8"/>
      <c r="D54" s="8"/>
      <c r="E54" s="6"/>
      <c r="F54" s="6"/>
      <c r="G54" s="4"/>
      <c r="H54" s="5"/>
      <c r="I54" s="6"/>
      <c r="J54" s="6"/>
      <c r="K54" s="7"/>
      <c r="L54" s="6"/>
      <c r="M54" s="6"/>
    </row>
    <row r="55" spans="1:103" x14ac:dyDescent="0.25">
      <c r="A55" s="6"/>
      <c r="B55" s="8"/>
      <c r="C55" s="8"/>
      <c r="D55" s="8"/>
      <c r="E55" s="6"/>
      <c r="F55" s="6"/>
      <c r="G55" s="4"/>
      <c r="H55" s="5"/>
      <c r="I55" s="6"/>
      <c r="J55" s="6"/>
      <c r="K55" s="7"/>
      <c r="L55" s="6"/>
      <c r="M55" s="6"/>
    </row>
    <row r="57" spans="1:103" ht="64.5" customHeight="1" x14ac:dyDescent="0.25"/>
    <row r="76" spans="1:1" x14ac:dyDescent="0.25">
      <c r="A76" s="28">
        <v>0</v>
      </c>
    </row>
    <row r="77" spans="1:1" x14ac:dyDescent="0.25">
      <c r="A77" s="28">
        <v>0.05</v>
      </c>
    </row>
    <row r="78" spans="1:1" x14ac:dyDescent="0.25">
      <c r="A78" s="28">
        <v>0.1</v>
      </c>
    </row>
    <row r="79" spans="1:1" x14ac:dyDescent="0.25">
      <c r="A79" s="28">
        <v>0.19</v>
      </c>
    </row>
  </sheetData>
  <mergeCells count="22">
    <mergeCell ref="O2:P2"/>
    <mergeCell ref="O3:P3"/>
    <mergeCell ref="A9:E9"/>
    <mergeCell ref="F9:L9"/>
    <mergeCell ref="A53:E53"/>
    <mergeCell ref="M9:S9"/>
    <mergeCell ref="A1:L1"/>
    <mergeCell ref="A2:L2"/>
    <mergeCell ref="A3:L3"/>
    <mergeCell ref="A5:F5"/>
    <mergeCell ref="A6:L6"/>
    <mergeCell ref="T9:Z9"/>
    <mergeCell ref="AA9:AG9"/>
    <mergeCell ref="AH9:AN9"/>
    <mergeCell ref="AO9:AU9"/>
    <mergeCell ref="AV9:BB9"/>
    <mergeCell ref="CL9:CR9"/>
    <mergeCell ref="BC9:BI9"/>
    <mergeCell ref="BJ9:BP9"/>
    <mergeCell ref="BQ9:BW9"/>
    <mergeCell ref="BX9:CD9"/>
    <mergeCell ref="CE9:CK9"/>
  </mergeCells>
  <dataValidations count="1">
    <dataValidation type="list" allowBlank="1" showInputMessage="1" showErrorMessage="1" sqref="H11:H52 CN11:CN52 CG11:CG52 BZ11:BZ52 BS11:BS52 BL11:BL52 BE11:BE52 AX11:AX52 AQ11:AQ52 AJ11:AJ52 AC11:AC52 V11:V52 O11:O52">
      <formula1>$A$76:$A$79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Laboratorio de Aguas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2022-08-08T14:39:03Z</dcterms:created>
  <dcterms:modified xsi:type="dcterms:W3CDTF">2022-09-08T19:06:52Z</dcterms:modified>
</cp:coreProperties>
</file>