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_INV 9 LABORATORIOS\ANEXOS INV 9\"/>
    </mc:Choice>
  </mc:AlternateContent>
  <bookViews>
    <workbookView xWindow="0" yWindow="0" windowWidth="28800" windowHeight="12330"/>
  </bookViews>
  <sheets>
    <sheet name="ANEXO 2-CUADRO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[1]Insumos!#REF!</definedName>
    <definedName name="\a">[1]Insumos!#REF!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_________________________________apu1" localSheetId="0">[2]INSUMOS!#REF!</definedName>
    <definedName name="_________________________________apu1">[2]INSUMOS!#REF!</definedName>
    <definedName name="________________________________apu1" localSheetId="0">[2]INSUMOS!#REF!</definedName>
    <definedName name="________________________________apu1">[2]INSUMOS!#REF!</definedName>
    <definedName name="_______________________________apu1" localSheetId="0">[2]INSUMOS!#REF!</definedName>
    <definedName name="_______________________________apu1">[2]INSUMOS!#REF!</definedName>
    <definedName name="______________________________apu1" localSheetId="0">[2]INSUMOS!#REF!</definedName>
    <definedName name="______________________________apu1">[2]INSUMOS!#REF!</definedName>
    <definedName name="____________________________apu1" localSheetId="0">[2]INSUMOS!#REF!</definedName>
    <definedName name="____________________________apu1">[2]INSUMOS!#REF!</definedName>
    <definedName name="___________________________apu1" localSheetId="0">[2]INSUMOS!#REF!</definedName>
    <definedName name="___________________________apu1">[2]INSUMOS!#REF!</definedName>
    <definedName name="__________________________apu1" localSheetId="0">[2]INSUMOS!#REF!</definedName>
    <definedName name="__________________________apu1">[2]INSUMOS!#REF!</definedName>
    <definedName name="_________________________apu1" localSheetId="0">[2]INSUMOS!#REF!</definedName>
    <definedName name="_________________________apu1">[2]INSUMOS!#REF!</definedName>
    <definedName name="________________________apu1" localSheetId="0">[2]INSUMOS!#REF!</definedName>
    <definedName name="________________________apu1">[2]INSUMOS!#REF!</definedName>
    <definedName name="_______________________apu1" localSheetId="0">[2]INSUMOS!#REF!</definedName>
    <definedName name="_______________________apu1">[2]INSUMOS!#REF!</definedName>
    <definedName name="_____________________apu1" localSheetId="0">[2]INSUMOS!#REF!</definedName>
    <definedName name="_____________________apu1">[2]INSUMOS!#REF!</definedName>
    <definedName name="____________________apu1" localSheetId="0">[2]INSUMOS!#REF!</definedName>
    <definedName name="____________________apu1">[2]INSUMOS!#REF!</definedName>
    <definedName name="___________________apu1" localSheetId="0">[2]INSUMOS!#REF!</definedName>
    <definedName name="___________________apu1">[2]INSUMOS!#REF!</definedName>
    <definedName name="__________________apu1" localSheetId="0">[2]INSUMOS!#REF!</definedName>
    <definedName name="__________________apu1">[2]INSUMOS!#REF!</definedName>
    <definedName name="_________________apu1" localSheetId="0">[2]INSUMOS!#REF!</definedName>
    <definedName name="_________________apu1">[2]INSUMOS!#REF!</definedName>
    <definedName name="________________apu1" localSheetId="0">[2]INSUMOS!#REF!</definedName>
    <definedName name="________________apu1">[2]INSUMOS!#REF!</definedName>
    <definedName name="_______________apu1" localSheetId="0">[2]INSUMOS!#REF!</definedName>
    <definedName name="_______________apu1">[2]INSUMOS!#REF!</definedName>
    <definedName name="______________apu1" localSheetId="0">[2]INSUMOS!#REF!</definedName>
    <definedName name="______________apu1">[2]INSUMOS!#REF!</definedName>
    <definedName name="_____________apu1" localSheetId="0">[2]INSUMOS!#REF!</definedName>
    <definedName name="_____________apu1">[2]INSUMOS!#REF!</definedName>
    <definedName name="____________apu1" localSheetId="0">[2]INSUMOS!#REF!</definedName>
    <definedName name="____________apu1">[2]INSUMOS!#REF!</definedName>
    <definedName name="___________apu1" localSheetId="0">[2]INSUMOS!#REF!</definedName>
    <definedName name="___________apu1">[2]INSUMOS!#REF!</definedName>
    <definedName name="__________apu1" localSheetId="0">[2]INSUMOS!#REF!</definedName>
    <definedName name="__________apu1">[2]INSUMOS!#REF!</definedName>
    <definedName name="_________apu1" localSheetId="0">[2]INSUMOS!#REF!</definedName>
    <definedName name="_________apu1">[2]INSUMOS!#REF!</definedName>
    <definedName name="________apu1" localSheetId="0">[2]INSUMOS!#REF!</definedName>
    <definedName name="________apu1">[2]INSUMOS!#REF!</definedName>
    <definedName name="_______apu1" localSheetId="0">[2]INSUMOS!#REF!</definedName>
    <definedName name="_______apu1">[2]INSUMOS!#REF!</definedName>
    <definedName name="______apu1" localSheetId="0">[2]INSUMOS!#REF!</definedName>
    <definedName name="______apu1">[2]INSUMOS!#REF!</definedName>
    <definedName name="_____apu1" localSheetId="0">[2]INSUMOS!#REF!</definedName>
    <definedName name="_____apu1">[2]INSUMOS!#REF!</definedName>
    <definedName name="____apu1" localSheetId="0">[2]INSUMOS!#REF!</definedName>
    <definedName name="____apu1">[2]INSUMOS!#REF!</definedName>
    <definedName name="___apu1" localSheetId="0">[2]INSUMOS!#REF!</definedName>
    <definedName name="___apu1">[2]INSUMOS!#REF!</definedName>
    <definedName name="__apu1" localSheetId="0">[2]INSUMOS!#REF!</definedName>
    <definedName name="__apu1">[2]INSUMOS!#REF!</definedName>
    <definedName name="_apu1" localSheetId="0">[2]INSUMOS!#REF!</definedName>
    <definedName name="_apu1">[2]INSUMOS!#REF!</definedName>
    <definedName name="_Key1" localSheetId="0" hidden="1">[2]INSUMOS!#REF!</definedName>
    <definedName name="_Key1" hidden="1">[2]INSUMOS!#REF!</definedName>
    <definedName name="_Order1" hidden="1">255</definedName>
    <definedName name="_Sort" localSheetId="0" hidden="1">[2]INSUMOS!#REF!</definedName>
    <definedName name="_Sort" hidden="1">[2]INSUMOS!#REF!</definedName>
    <definedName name="a" localSheetId="0">#REF!</definedName>
    <definedName name="a">#REF!</definedName>
    <definedName name="Accesorios_Galvanizados" localSheetId="0">'[3]Hoja de Unitarios de Obra'!#REF!</definedName>
    <definedName name="Accesorios_Galvanizados">'[3]Hoja de Unitarios de Obra'!#REF!</definedName>
    <definedName name="ACERO" localSheetId="0">#REF!</definedName>
    <definedName name="ACERO">#REF!</definedName>
    <definedName name="Acero_Figurado_en_Obra" localSheetId="0">'[3]Hoja de Unitarios de Obra'!#REF!</definedName>
    <definedName name="Acero_Figurado_en_Obra">'[3]Hoja de Unitarios de Obra'!#REF!</definedName>
    <definedName name="Acero_Para_Transferencias" localSheetId="0">'[3]Hoja de Unitarios de Obra'!#REF!</definedName>
    <definedName name="Acero_Para_Transferencias">'[3]Hoja de Unitarios de Obra'!#REF!</definedName>
    <definedName name="adfasdfsa" localSheetId="0">[1]Insumos!#REF!</definedName>
    <definedName name="adfasdfsa">[1]Insumos!#REF!</definedName>
    <definedName name="adfasfadfa" localSheetId="0">[1]Insumos!#REF!</definedName>
    <definedName name="adfasfadfa">[1]Insumos!#REF!</definedName>
    <definedName name="ADMON" localSheetId="0">#REF!</definedName>
    <definedName name="ADMON">#REF!</definedName>
    <definedName name="adsfadsfasdfafdasfdasfd" localSheetId="0">[2]INSUMOS!#REF!</definedName>
    <definedName name="adsfadsfasdfafdasfdasfd">[2]INSUMOS!#REF!</definedName>
    <definedName name="adsfadsfasfasdfasfdasdfadsfdsafdsa" localSheetId="0">[1]Insumos!#REF!</definedName>
    <definedName name="adsfadsfasfasdfasfdasdfadsfdsafdsa">[1]Insumos!#REF!</definedName>
    <definedName name="afdaffaf" localSheetId="0">[1]Insumos!#REF!</definedName>
    <definedName name="afdaffaf">[1]Insumos!#REF!</definedName>
    <definedName name="AGUA">[4]INSUMOS!$D$4</definedName>
    <definedName name="ALAMB">[4]INSUMOS!$D$169</definedName>
    <definedName name="ALAMBRE" localSheetId="0">#REF!</definedName>
    <definedName name="ALAMBRE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TISB">[4]INSUMOS!$D$181</definedName>
    <definedName name="apu" localSheetId="0">[1]Insumos!#REF!</definedName>
    <definedName name="apu">[1]Insumos!#REF!</definedName>
    <definedName name="ARENA" localSheetId="0">#REF!</definedName>
    <definedName name="ARENA">#REF!</definedName>
    <definedName name="asdfadsfadsfafda" localSheetId="0">[1]Insumos!#REF!</definedName>
    <definedName name="asdfadsfadsfafda">[1]Insumos!#REF!</definedName>
    <definedName name="asdfasdf" localSheetId="0">[2]INSUMOS!#REF!</definedName>
    <definedName name="asdfasdf">[2]INSUMOS!#REF!</definedName>
    <definedName name="AYU" localSheetId="0">#REF!</definedName>
    <definedName name="AYU">#REF!</definedName>
    <definedName name="b" localSheetId="0">[1]Insumos!#REF!</definedName>
    <definedName name="b">[1]Insumos!#REF!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ASEGRAV" localSheetId="0">#REF!</definedName>
    <definedName name="BASEGRAV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 localSheetId="0">#REF!</definedName>
    <definedName name="CAnt">#REF!</definedName>
    <definedName name="CANT.HS" localSheetId="0">#REF!</definedName>
    <definedName name="CANT.HS">#REF!</definedName>
    <definedName name="Capitulo">[5]Capitulos!$B$1:$B$65536</definedName>
    <definedName name="CEM">[4]INSUMOS!$D$275</definedName>
    <definedName name="CEMENTO" localSheetId="0">#REF!</definedName>
    <definedName name="CEMENTO">#REF!</definedName>
    <definedName name="Cemento_Gris" localSheetId="0">'[3]Hoja de Unitarios de Obra'!#REF!</definedName>
    <definedName name="Cemento_Gris">'[3]Hoja de Unitarios de Obra'!#REF!</definedName>
    <definedName name="cesped" localSheetId="0">[6]Mater!#REF!</definedName>
    <definedName name="cesped">[6]Mater!#REF!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ronograma" localSheetId="0">[2]INSUMOS!#REF!</definedName>
    <definedName name="Cronograma">[2]INSUMOS!#REF!</definedName>
    <definedName name="CUAD" localSheetId="0">#REF!</definedName>
    <definedName name="CUAD">#REF!</definedName>
    <definedName name="Cuadrilla">'[5]Mano Obra'!$B$1:$B$65536</definedName>
    <definedName name="curva">"Chart 11"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fasfdasdfadsfasdfas" localSheetId="0">[1]Insumos!#REF!</definedName>
    <definedName name="dfasfdasdfadsfasdfas">[1]Insumos!#REF!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Equipo">[7]Equipo!$A$1:$A$48</definedName>
    <definedName name="espejo" localSheetId="0">[1]Insumos!#REF!</definedName>
    <definedName name="espejo">[1]Insumos!#REF!</definedName>
    <definedName name="ESTACA" localSheetId="0">#REF!</definedName>
    <definedName name="ESTACA">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GALON" localSheetId="0">#REF!</definedName>
    <definedName name="GALON">#REF!</definedName>
    <definedName name="GEO" localSheetId="0">#REF!</definedName>
    <definedName name="GEO">#REF!</definedName>
    <definedName name="GRAVILLA" localSheetId="0">#REF!</definedName>
    <definedName name="GRAVILLA">#REF!</definedName>
    <definedName name="hierro60v" localSheetId="0">#REF!</definedName>
    <definedName name="hierro60v">#REF!</definedName>
    <definedName name="HMEN" localSheetId="0">#REF!</definedName>
    <definedName name="HMEN">#REF!</definedName>
    <definedName name="IMP" localSheetId="0">#REF!</definedName>
    <definedName name="IMP">#REF!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TEMS" localSheetId="0">#REF!</definedName>
    <definedName name="ITEMS">#REF!</definedName>
    <definedName name="juli" localSheetId="0">#REF!</definedName>
    <definedName name="juli">#REF!</definedName>
    <definedName name="Lavamanos" localSheetId="0">[1]Insumos!#REF!</definedName>
    <definedName name="Lavamanos">[1]Insumos!#REF!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>'[5]Maqui Equip'!$B$1:$B$65536</definedName>
    <definedName name="MDC" localSheetId="0">#REF!</definedName>
    <definedName name="MDC">#REF!</definedName>
    <definedName name="MEZCLADORA" localSheetId="0">#REF!</definedName>
    <definedName name="MEZCLADORA">#REF!</definedName>
    <definedName name="Mobra">[7]MObra!$A$2:$A$19</definedName>
    <definedName name="MOTO" localSheetId="0">#REF!</definedName>
    <definedName name="MOTO">#REF!</definedName>
    <definedName name="motosierra" localSheetId="0">[6]Mater!#REF!</definedName>
    <definedName name="motosierra">[6]Mater!#REF!</definedName>
    <definedName name="OFI" localSheetId="0">#REF!</definedName>
    <definedName name="OFI">#REF!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recio">[7]Precios!$A$2:$A$825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OPONE" localSheetId="0">#REF!</definedName>
    <definedName name="PROPONE">#REF!</definedName>
    <definedName name="PUNT">[4]INSUMOS!$D$688</definedName>
    <definedName name="qdefqfqwreqwerqw" localSheetId="0">[1]Insumos!#REF!</definedName>
    <definedName name="qdefqfqwreqwerqw">[1]Insumos!#REF!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SARDINELV" localSheetId="0">#REF!</definedName>
    <definedName name="SARDINELV">#REF!</definedName>
    <definedName name="siete" localSheetId="0">#REF!</definedName>
    <definedName name="siete">#REF!</definedName>
    <definedName name="Slicer_Contact_Type">#N/A</definedName>
    <definedName name="soladov" localSheetId="0">#REF!</definedName>
    <definedName name="soladov">#REF!</definedName>
    <definedName name="SUBBASE" localSheetId="0">#REF!</definedName>
    <definedName name="SUBBASE">#REF!</definedName>
    <definedName name="TABLA">[4]INSUMOS!$D$793</definedName>
    <definedName name="tablonx" localSheetId="0">'[8]BASE DE DATOS'!#REF!</definedName>
    <definedName name="tablonx">'[8]BASE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RAB">[4]INSUMOS!$D$932</definedName>
    <definedName name="Transporte">[7]Transpórte!$A$2:$A$10</definedName>
    <definedName name="TUBO" localSheetId="0">#REF!</definedName>
    <definedName name="TUBO">#REF!</definedName>
    <definedName name="Unidades">[5]Unidades!$A$1:$A$65536</definedName>
    <definedName name="UTIL" localSheetId="0">#REF!</definedName>
    <definedName name="UTIL">#REF!</definedName>
    <definedName name="VIBRA">[4]INSUMOS!$D$1404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xxxx" localSheetId="0">#REF!</definedName>
    <definedName name="xxxx">#REF!</definedName>
    <definedName name="Z" localSheetId="0">[1]Insumos!#REF!</definedName>
    <definedName name="Z">[1]Insumos!#REF!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7" l="1"/>
  <c r="F51" i="27"/>
  <c r="F96" i="27" l="1"/>
  <c r="F95" i="27"/>
  <c r="F82" i="27"/>
  <c r="F83" i="27"/>
  <c r="F84" i="27"/>
  <c r="F85" i="27"/>
  <c r="F86" i="27"/>
  <c r="F87" i="27"/>
  <c r="F181" i="27"/>
  <c r="D169" i="27" l="1"/>
  <c r="F178" i="27"/>
  <c r="D177" i="27"/>
  <c r="D176" i="27"/>
  <c r="F176" i="27" s="1"/>
  <c r="D175" i="27"/>
  <c r="F175" i="27" s="1"/>
  <c r="F174" i="27"/>
  <c r="F177" i="27" l="1"/>
  <c r="F180" i="27"/>
  <c r="F179" i="27"/>
  <c r="F169" i="27" l="1"/>
  <c r="F74" i="27" l="1"/>
  <c r="F80" i="27" l="1"/>
  <c r="F79" i="27"/>
  <c r="F78" i="27"/>
  <c r="F77" i="27"/>
  <c r="F76" i="27"/>
  <c r="F75" i="27"/>
  <c r="F41" i="27" l="1"/>
  <c r="F35" i="27"/>
  <c r="F36" i="27"/>
  <c r="D28" i="27"/>
  <c r="D27" i="27"/>
  <c r="D20" i="27"/>
  <c r="F94" i="27" l="1"/>
  <c r="F93" i="27"/>
  <c r="F92" i="27"/>
  <c r="F91" i="27"/>
  <c r="F90" i="27"/>
  <c r="F89" i="27"/>
  <c r="F142" i="27" l="1"/>
  <c r="F141" i="27" l="1"/>
  <c r="D129" i="27" l="1"/>
  <c r="F11" i="27" l="1"/>
  <c r="F48" i="27"/>
  <c r="F173" i="27"/>
  <c r="F172" i="27"/>
  <c r="F171" i="27"/>
  <c r="F170" i="27"/>
  <c r="F168" i="27"/>
  <c r="F167" i="27"/>
  <c r="F166" i="27"/>
  <c r="F165" i="27"/>
  <c r="F164" i="27"/>
  <c r="F163" i="27"/>
  <c r="F162" i="27"/>
  <c r="F161" i="27"/>
  <c r="F160" i="27"/>
  <c r="F159" i="27"/>
  <c r="F158" i="27"/>
  <c r="F157" i="27"/>
  <c r="F156" i="27"/>
  <c r="F155" i="27"/>
  <c r="F154" i="27"/>
  <c r="F153" i="27"/>
  <c r="F151" i="27"/>
  <c r="F150" i="27"/>
  <c r="F148" i="27"/>
  <c r="F147" i="27"/>
  <c r="F146" i="27"/>
  <c r="F145" i="27"/>
  <c r="F144" i="27"/>
  <c r="F140" i="27"/>
  <c r="F138" i="27"/>
  <c r="F137" i="27"/>
  <c r="F136" i="27"/>
  <c r="F134" i="27"/>
  <c r="F133" i="27"/>
  <c r="F131" i="27"/>
  <c r="F130" i="27"/>
  <c r="F129" i="27"/>
  <c r="F124" i="27"/>
  <c r="F123" i="27"/>
  <c r="F122" i="27"/>
  <c r="F121" i="27"/>
  <c r="F120" i="2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05" i="27"/>
  <c r="F104" i="27"/>
  <c r="F102" i="27"/>
  <c r="F101" i="27"/>
  <c r="F100" i="27"/>
  <c r="F99" i="27"/>
  <c r="F98" i="27"/>
  <c r="F70" i="27"/>
  <c r="F69" i="27"/>
  <c r="F68" i="27"/>
  <c r="F67" i="27"/>
  <c r="F66" i="27"/>
  <c r="F65" i="27"/>
  <c r="F63" i="27"/>
  <c r="F62" i="27"/>
  <c r="F60" i="27"/>
  <c r="F59" i="27"/>
  <c r="F58" i="27"/>
  <c r="F56" i="27"/>
  <c r="F55" i="27"/>
  <c r="F54" i="27"/>
  <c r="F53" i="27"/>
  <c r="F52" i="27"/>
  <c r="F49" i="27"/>
  <c r="F46" i="27"/>
  <c r="F45" i="27"/>
  <c r="F44" i="27"/>
  <c r="F43" i="27"/>
  <c r="F40" i="27"/>
  <c r="F39" i="27"/>
  <c r="F38" i="27"/>
  <c r="F37" i="27"/>
  <c r="F34" i="27"/>
  <c r="F33" i="27"/>
  <c r="F32" i="27"/>
  <c r="F31" i="27"/>
  <c r="F30" i="27"/>
  <c r="F28" i="27"/>
  <c r="F27" i="27"/>
  <c r="F26" i="27"/>
  <c r="F24" i="27"/>
  <c r="F23" i="27"/>
  <c r="F22" i="27"/>
  <c r="F21" i="27"/>
  <c r="F20" i="27"/>
  <c r="F19" i="27"/>
  <c r="F18" i="27"/>
  <c r="F12" i="27"/>
  <c r="F13" i="27"/>
  <c r="F14" i="27"/>
  <c r="F15" i="27"/>
  <c r="F16" i="27"/>
  <c r="F10" i="27"/>
  <c r="F126" i="27"/>
  <c r="F57" i="27"/>
  <c r="F50" i="27"/>
  <c r="F64" i="27"/>
  <c r="F139" i="27" l="1"/>
  <c r="F152" i="27"/>
  <c r="F71" i="27"/>
  <c r="F25" i="27"/>
  <c r="F61" i="27"/>
  <c r="F149" i="27"/>
  <c r="F9" i="27"/>
  <c r="F17" i="27"/>
  <c r="F143" i="27"/>
  <c r="F47" i="27"/>
  <c r="F29" i="27"/>
  <c r="F127" i="27"/>
  <c r="F182" i="27" l="1"/>
  <c r="F184" i="27" s="1"/>
  <c r="F185" i="27" l="1"/>
  <c r="F186" i="27" s="1"/>
  <c r="F183" i="27"/>
  <c r="F187" i="27" l="1"/>
</calcChain>
</file>

<file path=xl/comments1.xml><?xml version="1.0" encoding="utf-8"?>
<comments xmlns="http://schemas.openxmlformats.org/spreadsheetml/2006/main">
  <authors>
    <author>Usuario UTP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>Pedestal en concreto Ascensor=1.1m3
Pedestal Recepción de muestras 3unx.30mx0.30x0.10 se considero en el ppto una cantidad equivalente a 0.5m3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<sst xmlns="http://schemas.openxmlformats.org/spreadsheetml/2006/main" count="340" uniqueCount="204">
  <si>
    <t>OBJETO:</t>
  </si>
  <si>
    <t>PLANEACIÓN</t>
  </si>
  <si>
    <t>GESTIÓN ESTRATÉGICA DEL CAMPUS</t>
  </si>
  <si>
    <t>COD.</t>
  </si>
  <si>
    <t xml:space="preserve">ITEM </t>
  </si>
  <si>
    <t>UN</t>
  </si>
  <si>
    <t>PRELIMINARES</t>
  </si>
  <si>
    <t>m</t>
  </si>
  <si>
    <t>MOVIMIENTO DE TIERRAS</t>
  </si>
  <si>
    <t>kg</t>
  </si>
  <si>
    <t>ml</t>
  </si>
  <si>
    <t>COSTO DIRECTO OBRAS</t>
  </si>
  <si>
    <t>Administracion</t>
  </si>
  <si>
    <t>Imprevistos</t>
  </si>
  <si>
    <t>Utilidad</t>
  </si>
  <si>
    <t>Iva</t>
  </si>
  <si>
    <t>Localización y replanteo</t>
  </si>
  <si>
    <t>Avisos de señalización</t>
  </si>
  <si>
    <t>m²</t>
  </si>
  <si>
    <t>gl</t>
  </si>
  <si>
    <t>Lleno compactado con material del sitio manual</t>
  </si>
  <si>
    <t>m³</t>
  </si>
  <si>
    <t>Pedestal en concreto 28 Mpa</t>
  </si>
  <si>
    <t>u</t>
  </si>
  <si>
    <t>VARIOS</t>
  </si>
  <si>
    <t>Conexión de redes nuevas a cajas y pozos existentes</t>
  </si>
  <si>
    <t>Aseo y limpieza</t>
  </si>
  <si>
    <t>DEMOLICIONES Y DESMONTES</t>
  </si>
  <si>
    <t>Localización y replanteo línea</t>
  </si>
  <si>
    <t>Elaboración plano récord</t>
  </si>
  <si>
    <t>Punto sanitario 2" incluye tubería y accesorios</t>
  </si>
  <si>
    <t>Lleno con material transportado (cama de arena o recebo)</t>
  </si>
  <si>
    <t>Cargue y retiro material sobrante manual</t>
  </si>
  <si>
    <t xml:space="preserve">m²  </t>
  </si>
  <si>
    <t xml:space="preserve">m   </t>
  </si>
  <si>
    <t xml:space="preserve">m³  </t>
  </si>
  <si>
    <t xml:space="preserve">kg  </t>
  </si>
  <si>
    <t xml:space="preserve">u   </t>
  </si>
  <si>
    <t>Cubierta policarbonato 8mm Bayer, gran resistencia envejecimiento</t>
  </si>
  <si>
    <t xml:space="preserve">REDES HIDRAULICAS                         </t>
  </si>
  <si>
    <t xml:space="preserve">Llave terminal para manguera 1/2"                               </t>
  </si>
  <si>
    <t>Valla de identificación de obra área menor a 4 m2 instalada en cerchas metálicas, incluye bases de concreto y mantenimiento durante la obra</t>
  </si>
  <si>
    <t>Desmonte de ventanas metálicas o de madera, incluye retiro fuera de la obra.</t>
  </si>
  <si>
    <t xml:space="preserve">Zapatas en concreto de 20,7 Mpa, no incluye refuerzo                    </t>
  </si>
  <si>
    <t xml:space="preserve">Viga de enlace zapatas en concreto de 20,7 Mpa, no incluye refuerzo             </t>
  </si>
  <si>
    <t xml:space="preserve">Cielo falso en panel yeso junta perdida incluye pintura.     </t>
  </si>
  <si>
    <t xml:space="preserve">Cerramiento provisional con guadua y tela de cerramiento h=2.10m  </t>
  </si>
  <si>
    <t>Cerramiento con cinta de seguridad y señalizador</t>
  </si>
  <si>
    <t>Demolición de muro en soga incluye estructura de amarre, alfajías en concreto, guardaescobas, revoque y/o enchape y retiro de escombros fuera de la obra</t>
  </si>
  <si>
    <t>Excavación en material común seco de 0-2 m manual incluye nivelación y/o perfilado y trasiego del material sobrante hasta el sitio de acopio.</t>
  </si>
  <si>
    <t xml:space="preserve">Cargue, retiro y disposición final del material sobrante de excavación hasta el botadero autorizado. </t>
  </si>
  <si>
    <t>Acero estructural astm a-36, según diseño, incluye suministro, acero, corte, soldadura, anclajes, soldaduras, soportes, platinas, cartelas, pernos, tornillos, instalación, pintura anticorrosiva y acabado final en pintura epóxica</t>
  </si>
  <si>
    <t>ESTRUCTURA METALICA Y DE CONCRETO</t>
  </si>
  <si>
    <t>Grouting de fc=42 MPA sin retracción tipo “sika grout” o similar, para nivelación base platinas estructura metálica.</t>
  </si>
  <si>
    <t xml:space="preserve">Alfajía en concreto de 20,7 Mpa para remate de ventana a=0.15m, incluye refuerzo         </t>
  </si>
  <si>
    <t xml:space="preserve">Kg </t>
  </si>
  <si>
    <t>Kg</t>
  </si>
  <si>
    <t>PISOS, GUARDAESCOBAS, ANDEN, AFIRMADO, POCETA</t>
  </si>
  <si>
    <t>CARPINTERIA METALICA</t>
  </si>
  <si>
    <t xml:space="preserve">Anden en concreto de 20,7 Mpa (3.000 psi) e=0,10 m, incluye malla electrosoldada de 5mm, de 0.15mx0.15m            </t>
  </si>
  <si>
    <t xml:space="preserve">Llave de paso 1/2", incluye tapa de registro de 20x20 cm                                            </t>
  </si>
  <si>
    <t>Tubería PVC pr 3/4"</t>
  </si>
  <si>
    <t>Tubería PVC pr 1/2"</t>
  </si>
  <si>
    <t xml:space="preserve">Punto hidrúlico 1/2" AF, incluye tubería y accesorios                </t>
  </si>
  <si>
    <t>Excavación en tierra seca de 0 a 2 m</t>
  </si>
  <si>
    <t xml:space="preserve">Excavación en tierra seca de 2 a 4 m           </t>
  </si>
  <si>
    <t>Lleno compactado con material sitio</t>
  </si>
  <si>
    <t>Demolición caja en concreto</t>
  </si>
  <si>
    <t xml:space="preserve">Cajas de inspección en concreto de 21 Mpa de 0.60mx0.60 incluye tapa. Profundidad hasta 1 m        </t>
  </si>
  <si>
    <t xml:space="preserve">Tubería PVCS 2" sanitaria, incluye accesorios.              </t>
  </si>
  <si>
    <t>Tubería PVCS 3" bajantes aguas lluvias incluye accesorios y soportes</t>
  </si>
  <si>
    <t xml:space="preserve">Tubería PVCS 3" sanitaria, incluye accesorios.              </t>
  </si>
  <si>
    <t xml:space="preserve">Tubería PVCS 4" sanitaria, incluye accesorios.              </t>
  </si>
  <si>
    <t>Tragante de aguas lluvias d= 4", incluye accesorios</t>
  </si>
  <si>
    <t>Tubería poliextruida de pared estructural 6" 160mm</t>
  </si>
  <si>
    <t xml:space="preserve">Tubería poliextruida de pared estructural 4" 110 mm              </t>
  </si>
  <si>
    <t>Ventanas fijas V1, V2, V4 en aluminio anodizado de ALUMINA PC7038 y vidrio fijo templado de 5mm con celosía lateral ALN315, incluye alfajía, tornillería, empaques, pisavidrios, sellos</t>
  </si>
  <si>
    <t>Ventana corrediza V3 en aluminio anodizado de ALUMINA PC7038 y vidrio templado de 5mm, incluye celosía superior, alfajía, rodamientos, tornillería, manijas, empaques, pisavidrios, sellos</t>
  </si>
  <si>
    <t xml:space="preserve">CUBIERTA             </t>
  </si>
  <si>
    <t xml:space="preserve">CARPINTERÍA  METALICA Y EN ALUMINIO </t>
  </si>
  <si>
    <t xml:space="preserve">Teja tipo sandwich e=30mm tipo Glamet techmet de Metecno.  </t>
  </si>
  <si>
    <t>OBRAS ELECTRICAS</t>
  </si>
  <si>
    <t>mes</t>
  </si>
  <si>
    <t xml:space="preserve">Enchape cerámica de 1ra. de 20cmx20cm tipo Ecocerámica blanco, incluye mortero 1:3  </t>
  </si>
  <si>
    <t>VR.UNIT.</t>
  </si>
  <si>
    <t>Un</t>
  </si>
  <si>
    <t>m2</t>
  </si>
  <si>
    <t>un</t>
  </si>
  <si>
    <t>Canal tipo amazonas</t>
  </si>
  <si>
    <t>Suministro e instalación de tubería PVC de 3/4'' para salidas de tomas de fuerza, iluminación y datos, Incluye accesorios.</t>
  </si>
  <si>
    <t>Suministro e instalación de breakers luminex de incrustar de 1*20 y 1*15 Amperios 10 KA.</t>
  </si>
  <si>
    <t>Suministro e instalación de breakers luminex de incrustar de 1*30 Amperios 10 KA.</t>
  </si>
  <si>
    <t>Suministro e instalación de breakers luminex de incrustar de 2*20 Amperios 10 KA.</t>
  </si>
  <si>
    <t>Suministro e instalación de Luminaria panel led sylvania de colgar 45W (59.5x59.5*11) cm, incluye cable encauchetado # 14 EXZH BW, clavija de tres polos y elementos de fijación.</t>
  </si>
  <si>
    <t>Suministro e instalación de tubería EMT de 1'', Incluye accesorios para su correcta instalación.</t>
  </si>
  <si>
    <t>Certificación de puntos de red de datos</t>
  </si>
  <si>
    <t>Suministro e instalación de Luminaria panel led sylvania de colgar 24 W (28.8x28.8x10.5) cm, incluye cable encauchetado # 14 EXZH BW, clavija de tres polos y elementos de fijación.</t>
  </si>
  <si>
    <t>Vigas y columnas de amarre de 0.12mx0.30m en concreto de 21Mpa, incluye refuerzo.</t>
  </si>
  <si>
    <t xml:space="preserve">Viga cinta en concreto de 21 Mpa de 0.12mx0.11m, incluye refuerzo                        </t>
  </si>
  <si>
    <t xml:space="preserve">Alfajía en concreto de 20,7 Mpa para remate de muro a=0.27m a dos aguas, incluye refuerzo        </t>
  </si>
  <si>
    <t>Vigas y columnas de amarre de 0.25mx0.30m en concreto de 21Mpa, incluye refuerzo.</t>
  </si>
  <si>
    <t xml:space="preserve">Poceta corrida de aseo en concreto de 20,7 Mpa (3.000 psi) y granito pulido, longitud de desarrollo = 1,50m  </t>
  </si>
  <si>
    <t>REDES SANITARIAS</t>
  </si>
  <si>
    <t>Tubería poliextruida de pared estructural 8" 200mm</t>
  </si>
  <si>
    <t>Ventana en celosía fija de aluminio anodizado ALUMINA ALN315, incluye alfajía, tornillería, sellos</t>
  </si>
  <si>
    <t>CARPINTERIA EN ALUMINIO Y VIDRIO TEMPLADO</t>
  </si>
  <si>
    <t xml:space="preserve">Puerta y marco en lámina calibre 18, (puerta P2 del laboratorio de recepción de muestras), de 1,93mx2,60m con rejilla lateral, incluye chapa de seguridad y acabado con pintura electrostática.      </t>
  </si>
  <si>
    <t>Puerta y marco en lámina calibre 18, (puerta P5 en área del ascensor), ancho=0.90m y altura 2.30m con rejilla inferior, incluye acabado con pintura electrostática</t>
  </si>
  <si>
    <t>CANT
TOTAL</t>
  </si>
  <si>
    <t>MAMPOSTERIA, ALFAJIAS, REVOQUES, ENCHAPES, CIELOS</t>
  </si>
  <si>
    <t xml:space="preserve">Desmonte y demolición de cortasoles en concreto, incluye retiro de material sobrante fuera de la obra. </t>
  </si>
  <si>
    <t xml:space="preserve">m2   </t>
  </si>
  <si>
    <t>Desmonte de puerta y marco metálicos o de madera, incluye retiro fuera de la obra.</t>
  </si>
  <si>
    <t xml:space="preserve">Desmonte malla eslabonada, postes de cerramiento y puerta en malla, incluye retiro. </t>
  </si>
  <si>
    <t>PINTURA</t>
  </si>
  <si>
    <t xml:space="preserve">Muro en ladrillo estructural de arcilla, de perforación vertical,acabado visto, incluye grafil, concreto fluido de relleno, hidrófugo.       </t>
  </si>
  <si>
    <t>Enchape en tableta de ladrillo en arcilla, incluye hidrófugo.</t>
  </si>
  <si>
    <t>Revoque muros y carteras incluye malla, dilataciones y filos</t>
  </si>
  <si>
    <t>Pintura epoxi bicomponente en paredes y cielos, incluye estuco acrílico y resanes</t>
  </si>
  <si>
    <t xml:space="preserve">Flanche en lámina galvanizada C 26, d=0.70m,  
incluye cinta multiseal de 0.15m y mortero 1:3 impermeabilizado              </t>
  </si>
  <si>
    <t xml:space="preserve">EXTRACCION DE GASES                     </t>
  </si>
  <si>
    <t>PUERTAS EN ALUMINIO Y VIDRIO TEMPLADO</t>
  </si>
  <si>
    <t>MOBILIARIO</t>
  </si>
  <si>
    <t xml:space="preserve">m3  </t>
  </si>
  <si>
    <t xml:space="preserve">Sub-base granular tipo invias          </t>
  </si>
  <si>
    <t xml:space="preserve">FECHA: </t>
  </si>
  <si>
    <t xml:space="preserve">VALOR 
TOTAL </t>
  </si>
  <si>
    <t>ADECUACION FUNCIONAL LABORATORIOS DE QUIMICA AMBIENTAL Y PROCESOS BIOLOGICOS EN LA FACULTAD DE CIENCIAS AMBIENTALES</t>
  </si>
  <si>
    <t>INSTALACIONES HIDROSANITARIAS Y ESPECIALES</t>
  </si>
  <si>
    <t>Laboratorio de Química Ambiental Aguas</t>
  </si>
  <si>
    <t>Extractor centrífugo E8</t>
  </si>
  <si>
    <t>und</t>
  </si>
  <si>
    <t>Interruptor manual con testigo</t>
  </si>
  <si>
    <t>Conductos de aire lam.galv. sin aislar</t>
  </si>
  <si>
    <t>Conductos circulares espiroducto 14"</t>
  </si>
  <si>
    <t>Rejillas de extracción 6x6</t>
  </si>
  <si>
    <t>Rejilla de extracción 16x8</t>
  </si>
  <si>
    <t>Pruebas y balanceo</t>
  </si>
  <si>
    <t>Depósitos de reactivos y solventes</t>
  </si>
  <si>
    <t>Extractor centrífugo E11,E12</t>
  </si>
  <si>
    <t>Tablero de Control electrónico</t>
  </si>
  <si>
    <t>Interruptor de flujo de aire</t>
  </si>
  <si>
    <t>Depósito de gases y residuos peligrosos</t>
  </si>
  <si>
    <t>Extractor hélico-centrífugo E7</t>
  </si>
  <si>
    <t>Conductos circulares espiroducto 6"</t>
  </si>
  <si>
    <t>Solado limpieza en concreto de 10,3 Mpa</t>
  </si>
  <si>
    <t>Viga aérea en concreto de 20,7 Mpa</t>
  </si>
  <si>
    <t>Cuerpo Cámara de inspección de diámetro interior 1.20m, concreto de resistencia a la compresión 21 Mpa, incluye peldaños en acero de 3/4"</t>
  </si>
  <si>
    <t>Base y cañuela cámara de inspección d=1,20 m</t>
  </si>
  <si>
    <t xml:space="preserve">Cubierta en Acero Inoxidable para mesón, incluye poceta y grifería.  </t>
  </si>
  <si>
    <t xml:space="preserve">Canal en lámina galvanizada C 20 D=1,25m.                      </t>
  </si>
  <si>
    <t xml:space="preserve">Demolición y/o desmonte de guardaescobas h=0.10m, incluye retiro escombros fuera de la obra, </t>
  </si>
  <si>
    <t>Columnas en concreto de 20,7 Mpa (3000 psi) sección &lt; 1.600 cm2, no incluye refuerzo</t>
  </si>
  <si>
    <t xml:space="preserve">Malla electrosoldada M-131  D= 5mm c/.15m en ambos sentidos (incluye alambre negro, colocación y traslapo)   </t>
  </si>
  <si>
    <t>Suministro e instalación varilla roscada, d=5/8" Acero A-325, longitud=0.50m, incluye tuerca 1 tuerca gr2h y 1 tuerca gr2</t>
  </si>
  <si>
    <t>Suministro e instalación perno de anclaje en varilla roscada, d=5/8" Acero A-325, longitud=0.30m, incluye epóxico estructural.</t>
  </si>
  <si>
    <t xml:space="preserve">Piso en concreto de 20,7Mpa e=0,12 m afinado, no incluye refuerzo.        </t>
  </si>
  <si>
    <t>Mortero de nivelación e=0,05m, para bases</t>
  </si>
  <si>
    <t xml:space="preserve">Piso cerámico rectificado tráfico T4; incluye mortero de base 1:3 de espesor promedio=0.05m                           </t>
  </si>
  <si>
    <t>Bocapuerta en granito pulido, incluye dilataciones en bronce y mortero de base 1:3 ancho variable entre 0.15m y 0.30m y espesor promedio=0.05m</t>
  </si>
  <si>
    <t>Guardaescobas PVC media caña de 0.10m Vinisol</t>
  </si>
  <si>
    <t xml:space="preserve">Guardaescoba Cerámico Madera Beige de CORONA, biselado    </t>
  </si>
  <si>
    <t>Puerta corrediza, P2 y P3 en aluminio natural y vidrio templado de 10mm, anchos variables entre 0.90m y 1,20m y altura 2.30m, incluye perfiles guía, chapa de seguridad Yale, topes, manijas, elementos de sujeción y accesorios en aluminio y/o en acero inoxidable</t>
  </si>
  <si>
    <t>Puerta batiente P4 en aluminio natural y vidrio templado de 10mm, nave batiente de 0.80mx2.30m y cuerpo fijo de 0.55mx2.30m, en perfil T103 y pisavidrio álamo, incluye marco en perfil de aluminio U-078, chapa de seguridad Yale L370, bisagras de aluminio, empaques, tapaluz, topes, fallebas, manijas y demás accesorios en aluminio.</t>
  </si>
  <si>
    <t>Acero Fy = 420 Mpa (60.000 psi)</t>
  </si>
  <si>
    <t>Campamento en tabla, teja de fibrocemento, piso en concreto de 2500 psi, capa de afirmado promedio de 0,05 m, incluye vestier, herrería, baño</t>
  </si>
  <si>
    <t>Suministro  e instalalacion de caja radwell de 4*4" incluye accesorios y elementos de sujecion</t>
  </si>
  <si>
    <t>Suministro e instalación de breakers luminex de incrustar de 3*15 Amperios 10 KA.</t>
  </si>
  <si>
    <t>Suministro e instalación de alimentadores de extracción (E7, E8)  desde tablero general a punto de ubicación de  extractores, cable (4 # 12) AWG,THHN-THWN, 90°C libre de halogenos (HF FR LS),incluye terminales y demas elementos para una correcta instalacion.</t>
  </si>
  <si>
    <t>Suministro e instalación de alimentadores de extracción (E11, E12).  desde tablero general a punto de ubicación de  extractores  cable (5 # 12) AWG,THHN-THWN, 90°C libre de halogenos (HF FR LS),incluye terminales y demas elementos para una correcta instalacion.</t>
  </si>
  <si>
    <t>Suministro e instalación de salidas para bombilla 100 W  anti explosion en tubería IMC de 3/4'',inclluye Sellante en Polvo CROUSE HINDS 2.27KG  para tuberia IMC, tuberia IMC 3/4", condulet Series Conduit Outlet Boxes,GUA Threaded Extension,Nipple Cover,Fixture Cover y demas accesorios necesarios para garantizar salidas de iluminacion Clase I Division. 1 y 2, Grupos C y D, Clase II Grupos E, F y G.</t>
  </si>
  <si>
    <t>Suministro  e instalalacion Luminaria para bombilla de 100 W. Montaje colgante, acceso roscado 3/4". Clase I Division. 1 y 2, Grupos C y D, Clase II Grupos E, F y G. Incluye Domo reflector. </t>
  </si>
  <si>
    <t>Suministro e instalación de salida para iterruptor doble  anti explosion en tubería IMC de 3/4'',inclluye  Sellante en Polvo CROUSE HINDS, interruptor  tuberia IMC, tuberia IMC 3/4", condulet Series Conduit Outlet Boxes,GUA Threaded Extension,Nipple Cover,Fixture Cover y demas accesorios necesarios para garantizar salidas de iluminacion Clase I Division. 1 y 2, Grupos C y D, Clase II Grupos E, F y G.</t>
  </si>
  <si>
    <t>Suministro e instalación de salidas para lámparas de emergencia y avisos de salida de emergencia en tubería EMT de 3/4''.incluye: tubería EMT de 3/4'' accesorios EMT de 3/4", caja radwelt de 2” * 4”, abrazadera doble ala 3/4”, conectores de resorte, cable de cobre aislado No. 12 EXZH BW, Chazo plástico de 1/4'' con tornillo drywall de 8x1'', Tomacorriente doble Levitón blanco con polo a tierra y tapa.</t>
  </si>
  <si>
    <t>Suministro e instalación de salidas de tomacorriente doble Levitón Ref. 15-15R red normal en tubería EMT de 3/4'' en cable de cobre aislado No. 12 EXZH BW.Incluye: tubería EMT con sus respectivos accesorios, caja radwelt de 2*4”, cable de cobre aislado No. 12 EXZH BW, tomacorriente doble Levitón color blanco Ref. 15-15R, Terminal de desforre 10-12 AWG amarillo 3M, Marquilla autoadhesiva.</t>
  </si>
  <si>
    <t>Suministro e instalación de salida para toma GFCI en tubería EMT de 3/4'' en cable de cobre aislado No. 12 EXZH BW.Incluye: tubería EMT con sus respectivos accesorios, caja radwelt de 2*4”, cable de cobre aislado No. 12 EXZH BW, tomacorriente doble GFCI marca legrand, Terminal de desforre 10-12 AWG amarillo 3M, Marquilla autoadhesiva.</t>
  </si>
  <si>
    <t>Suministro e instalación de salida para toma corriente a 220 V con pata trabada y tapa marca legrand en tubería EMT de 3/4'' en cable de cobre aislado No. 12 EXZH BW.Incluye: tubería EMT con sus respectivos accesorios, caja radwelt de 2*4”, cable de cobre aislado No. 12 EXZH BW, tomacorriente doble, 220 V con pata trabada y tapa marca legrand, Terminal de desforre 10-12 AWG amarillo 3M, Marquilla auto adhesiva.</t>
  </si>
  <si>
    <t>Suministro e instalación de salidas de iluminación en tubería EMT de 3/4'' incluye: tubería EMT de 3/4'' accesorios EMT de 3/4", caja radwelt de 2” *4”, abrazadera doble ala 3/4”, cable de cobre aislado No. 12 EXZH BW, Chazo plástico de 1/4'' con tornillo drywall de 8x1'', Tomacorriente doble Levitón blanco con polo a tierra, tapa.</t>
  </si>
  <si>
    <t>Suministro e instalación de salidas de interruptor sencillo en tubería EMT de 3/4', 'incluye: tubería EMT de 3/4'' accesorios EMT de 3/4", caja radwelt de 2” *4”, abrazadera doble ala 3/4”, cable de cobre aislado No. 12 EXZH BW, Chazo plástico de 1/4'' con tornillo drywall de 8x1'', Interruptor sencillo gálica u otro de igual o mejor calidad.</t>
  </si>
  <si>
    <t>Suministro e instalación de salidas de interruptor triple en tubería EMT de 3/4'' incluye: tubería EMT de 3/4'' accesorios EMT de 3/4", caja radwelt de 2” *4”, abrazadera doble ala 3/4”, cable de cobre aislado No. 12 EXZH BW, Chazo plástico de 1/4'' con tornillo drywall de 8x1'', Interruptor sencillo triple gálica u otro de igual o mejor calidad.</t>
  </si>
  <si>
    <t>Suministro e instalación de lámpara de emergencia LED de 2x2.5 w, incluye accesorios de fijacion.incluye cable encauchetado # 14 EXZH BW, clavija de tres polos y elementos de fijación</t>
  </si>
  <si>
    <t>Suministro e instalación de lámpara de aviso de salida de emergencia LED 5,0 w, 120-130 V, incluye accesorios de fijacion.incluye cable encauchetado # 14 EXZH BW, clavija de tres polos y elementos de fijación</t>
  </si>
  <si>
    <t>Suministro e instalación de salida doble de datos categoría 6, AMP, en caja Radwelt de 2''x4'' y tubo EMT de 3/4'' Incluye: tubería EMT con sus respectivos accesorios, caja radwelt de 2*4”, Face plate doble AMP, Blank insert, Jack RJ45 categoría 6 AMP, marquilla auto adhesiva.</t>
  </si>
  <si>
    <t>Suministro e instalación de cable UTP 4P LSZH categoría 6AMP, incluye amarras plásticas de 20 cm.</t>
  </si>
  <si>
    <t xml:space="preserve">Suministro e instalación de SWITCH 5130- 24 puertos 10/100/1000 POE + 4 SFP marca HPS, witch de 24 puertos Ref. HP 5130 POE </t>
  </si>
  <si>
    <t xml:space="preserve">Suministro e instalación de tubería EMT de 3/4''para alimentadores de extracción (E7, E8).Incluye accesorios y elementos de fijación </t>
  </si>
  <si>
    <t>Suministro e instalación de salidas de tomacorriente doble Levitón Ref. 15-15R red normal en tubería EMT de 3/4'' en cable de cobre aislado No. 10 EXZH BW.incluye tubería EMT de 3/4" con sus respectivos accesorios, caja radwelt de 2*4”, cable de cobre aislado No. 10 EXZH BW, tomacorriente doble Levitón color blanco Ref. 15-15R, Terminal de desforre 10-12 AWG amarillo 3M, Marquilla autoadhesiva.</t>
  </si>
  <si>
    <t>Perforación en muros existentes para cruce de ductos y/o instalación de extractores, incluye cortes con pulidora, resane de los vanos y acabado final con pintura.</t>
  </si>
  <si>
    <t>Desmonte extractores existentes, incluye resane de vanos y acabado final con pintura.</t>
  </si>
  <si>
    <t xml:space="preserve">Muro en bloque estructural de 13Mpa liso (19-19-39) de prefabricados OMEGA; incluye dovelas, grouting. </t>
  </si>
  <si>
    <t>Suministro e instalación anclaje en varilla d=5/8" Acero A-325, longitud=0.15m, incluye epóxico estructural.</t>
  </si>
  <si>
    <t>Losa para cámaras de inspección Ø interior 1,20 m, e=0,175m. Concreto 21 Mpa. Incluye 64 kg de acero de refuerzo para tapa y tapa de polipropileno (Tipo Aguas y Aguas)</t>
  </si>
  <si>
    <t>Demolición de pisos en concreto, andenes y/o  (pisos + mortero de base) con espesor promedio=0.10m, incluye cortes con pulidora y retiro de material sobrante fuera de la obra</t>
  </si>
  <si>
    <t xml:space="preserve">Pérgola tubo rectangular acero estructural ASTM500-C 50*150*3mm, incluye pintura anticorrosiva y acabado en poliuretano  </t>
  </si>
  <si>
    <t xml:space="preserve">Perfil PHRC 160x60x2mm, incluye pintura anticorrosiva y acabado en poliuretano                                                               </t>
  </si>
  <si>
    <t>Dintel en Perfil UPN 80mmx45mmx6mm, incluye pintura anticorrosiva y acabado en poliuretano</t>
  </si>
  <si>
    <t>Armario reactivos, altura entre 1.80m y 2.00m, fabricado en lámina de acero cold rolled cal. 18 acabado en pintura electrostática 4 entrepaños microperforados de altura graduable con bandeja antigoteo.</t>
  </si>
  <si>
    <t xml:space="preserve">Lavado de paredes, limpieza elementos sueltos o mal adheridos, resane  y retoque con estuco y pintura.   </t>
  </si>
  <si>
    <t xml:space="preserve">Tubo estructural 70x200x4mm ASTM A-500-C, incluye pintura anticorrosiva y acabado en poliuretano                        </t>
  </si>
  <si>
    <t>Muro en superboard de 10mm, incluye perfiles estructurales en lámina cold rolled calibre 20, tratamiento de juntas, masillado, estuco acrílico, pintura KORAZA</t>
  </si>
  <si>
    <t>Muros en superboard de 8mm, incluye perfiles estructurales en lámina cold rolled calibre 24,tratamiento de juntas, masillado, estuco, vinilo.</t>
  </si>
  <si>
    <t xml:space="preserve">CUBIERTA EN ACERO INOXIDABLE                             </t>
  </si>
  <si>
    <t>Puerta y marco en lámina calibre 18, (puerta P1 del laboratorio de recepción de muestras), de 1,04mx3,00m con rejilla superior, incluye chapa de seguridad y acabado con pintura electrostática.</t>
  </si>
  <si>
    <t>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</si>
</sst>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$&quot;#,##0"/>
    <numFmt numFmtId="167" formatCode="_(* #,##0_);_(* \(#,##0\);_(* &quot;-&quot;??_);_(@_)"/>
    <numFmt numFmtId="168" formatCode="_-* #,##0.00\ &quot;Pts&quot;_-;\-* #,##0.00\ &quot;Pts&quot;_-;_-* &quot;-&quot;??\ &quot;Pts&quot;_-;_-@_-"/>
    <numFmt numFmtId="169" formatCode="_-* #,##0.00\ &quot;€&quot;_-;\-* #,##0.00\ &quot;€&quot;_-;_-* &quot;-&quot;??\ &quot;€&quot;_-;_-@_-"/>
    <numFmt numFmtId="170" formatCode="_ &quot;$&quot;\ * #,##0.00_ ;_ &quot;$&quot;\ * \-#,##0.00_ ;_ &quot;$&quot;\ * &quot;-&quot;??_ ;_ @_ "/>
    <numFmt numFmtId="171" formatCode="&quot;$&quot;\ #,##0"/>
    <numFmt numFmtId="172" formatCode="_-[$$-83E]* #,##0_ ;_-[$$-83E]* \-#,##0\ ;_-[$$-83E]* &quot;-&quot;_ ;_-@_ "/>
    <numFmt numFmtId="173" formatCode="[$$-240A]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39" fontId="4" fillId="0" borderId="0"/>
    <xf numFmtId="0" fontId="1" fillId="0" borderId="0"/>
    <xf numFmtId="169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166" fontId="3" fillId="0" borderId="2" xfId="2" applyNumberFormat="1" applyFont="1" applyBorder="1" applyAlignment="1">
      <alignment vertical="center" wrapText="1"/>
    </xf>
    <xf numFmtId="166" fontId="2" fillId="0" borderId="4" xfId="7" applyNumberFormat="1" applyFont="1" applyFill="1" applyBorder="1" applyAlignment="1">
      <alignment vertical="center" wrapText="1"/>
    </xf>
    <xf numFmtId="39" fontId="2" fillId="0" borderId="4" xfId="8" applyFont="1" applyFill="1" applyBorder="1" applyAlignment="1">
      <alignment vertical="center" wrapText="1"/>
    </xf>
    <xf numFmtId="0" fontId="2" fillId="0" borderId="0" xfId="2" applyNumberFormat="1" applyFont="1" applyAlignment="1">
      <alignment horizontal="center" vertical="center"/>
    </xf>
    <xf numFmtId="166" fontId="3" fillId="0" borderId="0" xfId="2" applyNumberFormat="1" applyFont="1" applyFill="1" applyBorder="1" applyAlignment="1">
      <alignment vertical="center"/>
    </xf>
    <xf numFmtId="0" fontId="2" fillId="0" borderId="0" xfId="2" applyNumberFormat="1" applyFont="1" applyAlignment="1">
      <alignment horizontal="center" vertical="center" wrapText="1"/>
    </xf>
    <xf numFmtId="166" fontId="2" fillId="0" borderId="0" xfId="2" applyNumberFormat="1" applyFont="1" applyAlignment="1">
      <alignment vertical="center" wrapText="1"/>
    </xf>
    <xf numFmtId="166" fontId="2" fillId="0" borderId="0" xfId="2" applyNumberFormat="1" applyFont="1" applyAlignment="1">
      <alignment horizontal="center" vertical="center" wrapText="1"/>
    </xf>
    <xf numFmtId="164" fontId="2" fillId="0" borderId="0" xfId="1" applyFont="1" applyAlignment="1">
      <alignment horizontal="right" vertical="center" wrapText="1"/>
    </xf>
    <xf numFmtId="166" fontId="2" fillId="0" borderId="0" xfId="3" applyNumberFormat="1" applyFont="1" applyAlignment="1">
      <alignment vertical="center" wrapText="1"/>
    </xf>
    <xf numFmtId="171" fontId="3" fillId="4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0" borderId="0" xfId="0" applyFont="1"/>
    <xf numFmtId="173" fontId="9" fillId="0" borderId="13" xfId="0" applyNumberFormat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166" fontId="3" fillId="5" borderId="17" xfId="5" applyNumberFormat="1" applyFont="1" applyFill="1" applyBorder="1" applyAlignment="1" applyProtection="1">
      <alignment vertical="center"/>
    </xf>
    <xf numFmtId="166" fontId="2" fillId="3" borderId="17" xfId="5" quotePrefix="1" applyNumberFormat="1" applyFont="1" applyFill="1" applyBorder="1" applyAlignment="1" applyProtection="1">
      <alignment horizontal="center" vertical="center"/>
    </xf>
    <xf numFmtId="3" fontId="2" fillId="3" borderId="17" xfId="1" quotePrefix="1" applyNumberFormat="1" applyFont="1" applyFill="1" applyBorder="1" applyAlignment="1" applyProtection="1">
      <alignment horizontal="right" vertical="center"/>
    </xf>
    <xf numFmtId="166" fontId="2" fillId="3" borderId="17" xfId="0" quotePrefix="1" applyNumberFormat="1" applyFont="1" applyFill="1" applyBorder="1" applyAlignment="1" applyProtection="1">
      <alignment vertical="center"/>
    </xf>
    <xf numFmtId="41" fontId="3" fillId="0" borderId="25" xfId="3" applyFont="1" applyBorder="1" applyAlignment="1">
      <alignment vertical="center"/>
    </xf>
    <xf numFmtId="41" fontId="3" fillId="0" borderId="1" xfId="3" applyFont="1" applyBorder="1" applyAlignment="1">
      <alignment vertical="center" wrapText="1"/>
    </xf>
    <xf numFmtId="166" fontId="6" fillId="0" borderId="0" xfId="2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64" fontId="2" fillId="0" borderId="1" xfId="1" applyFont="1" applyBorder="1" applyAlignment="1">
      <alignment horizontal="right" vertical="center" wrapText="1"/>
    </xf>
    <xf numFmtId="171" fontId="3" fillId="4" borderId="35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171" fontId="3" fillId="4" borderId="36" xfId="0" applyNumberFormat="1" applyFont="1" applyFill="1" applyBorder="1" applyAlignment="1">
      <alignment vertical="center"/>
    </xf>
    <xf numFmtId="9" fontId="5" fillId="0" borderId="33" xfId="13" applyFont="1" applyBorder="1" applyAlignment="1">
      <alignment horizontal="center" vertical="center"/>
    </xf>
    <xf numFmtId="9" fontId="5" fillId="0" borderId="32" xfId="13" applyFont="1" applyBorder="1" applyAlignment="1">
      <alignment horizontal="center" vertical="center"/>
    </xf>
    <xf numFmtId="9" fontId="3" fillId="0" borderId="37" xfId="13" applyFont="1" applyBorder="1" applyAlignment="1">
      <alignment horizontal="center" vertical="center"/>
    </xf>
    <xf numFmtId="9" fontId="3" fillId="0" borderId="38" xfId="13" applyFont="1" applyBorder="1" applyAlignment="1">
      <alignment horizontal="center" vertical="center"/>
    </xf>
    <xf numFmtId="9" fontId="5" fillId="0" borderId="40" xfId="13" applyFont="1" applyBorder="1" applyAlignment="1">
      <alignment horizontal="center" vertical="center"/>
    </xf>
    <xf numFmtId="10" fontId="3" fillId="0" borderId="39" xfId="13" applyNumberFormat="1" applyFont="1" applyBorder="1" applyAlignment="1">
      <alignment horizontal="center" vertical="center"/>
    </xf>
    <xf numFmtId="166" fontId="3" fillId="5" borderId="12" xfId="5" applyNumberFormat="1" applyFont="1" applyFill="1" applyBorder="1" applyAlignment="1" applyProtection="1">
      <alignment vertical="center"/>
    </xf>
    <xf numFmtId="166" fontId="2" fillId="3" borderId="12" xfId="5" quotePrefix="1" applyNumberFormat="1" applyFont="1" applyFill="1" applyBorder="1" applyAlignment="1" applyProtection="1">
      <alignment horizontal="center" vertical="center"/>
    </xf>
    <xf numFmtId="3" fontId="2" fillId="3" borderId="12" xfId="1" quotePrefix="1" applyNumberFormat="1" applyFont="1" applyFill="1" applyBorder="1" applyAlignment="1" applyProtection="1">
      <alignment horizontal="right" vertical="center"/>
    </xf>
    <xf numFmtId="166" fontId="2" fillId="3" borderId="12" xfId="0" quotePrefix="1" applyNumberFormat="1" applyFont="1" applyFill="1" applyBorder="1" applyAlignment="1" applyProtection="1">
      <alignment vertical="center"/>
    </xf>
    <xf numFmtId="166" fontId="2" fillId="0" borderId="0" xfId="2" applyNumberFormat="1" applyFont="1" applyBorder="1" applyAlignment="1">
      <alignment vertical="center" wrapText="1"/>
    </xf>
    <xf numFmtId="0" fontId="3" fillId="0" borderId="22" xfId="2" applyNumberFormat="1" applyFont="1" applyFill="1" applyBorder="1" applyAlignment="1">
      <alignment horizontal="center" vertical="center" wrapText="1"/>
    </xf>
    <xf numFmtId="166" fontId="2" fillId="0" borderId="5" xfId="2" applyNumberFormat="1" applyFont="1" applyBorder="1" applyAlignment="1">
      <alignment vertical="center" wrapText="1"/>
    </xf>
    <xf numFmtId="0" fontId="3" fillId="0" borderId="23" xfId="2" applyNumberFormat="1" applyFont="1" applyFill="1" applyBorder="1" applyAlignment="1">
      <alignment horizontal="center" vertical="center" wrapText="1"/>
    </xf>
    <xf numFmtId="166" fontId="2" fillId="0" borderId="21" xfId="2" applyNumberFormat="1" applyFont="1" applyBorder="1" applyAlignment="1">
      <alignment vertical="center" wrapText="1"/>
    </xf>
    <xf numFmtId="166" fontId="3" fillId="0" borderId="21" xfId="2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5" borderId="43" xfId="0" applyNumberFormat="1" applyFont="1" applyFill="1" applyBorder="1" applyAlignment="1">
      <alignment horizontal="left" vertical="center"/>
    </xf>
    <xf numFmtId="4" fontId="10" fillId="5" borderId="0" xfId="0" applyNumberFormat="1" applyFont="1" applyFill="1" applyBorder="1" applyAlignment="1">
      <alignment vertical="center"/>
    </xf>
    <xf numFmtId="3" fontId="3" fillId="5" borderId="0" xfId="0" applyNumberFormat="1" applyFont="1" applyFill="1" applyBorder="1" applyAlignment="1">
      <alignment vertical="center"/>
    </xf>
    <xf numFmtId="171" fontId="3" fillId="5" borderId="44" xfId="12" applyNumberFormat="1" applyFont="1" applyFill="1" applyBorder="1" applyAlignment="1">
      <alignment vertical="center"/>
    </xf>
    <xf numFmtId="3" fontId="3" fillId="5" borderId="27" xfId="5" quotePrefix="1" applyNumberFormat="1" applyFont="1" applyFill="1" applyBorder="1" applyAlignment="1" applyProtection="1">
      <alignment horizontal="center" vertical="center"/>
    </xf>
    <xf numFmtId="173" fontId="11" fillId="3" borderId="29" xfId="0" applyNumberFormat="1" applyFont="1" applyFill="1" applyBorder="1"/>
    <xf numFmtId="0" fontId="2" fillId="0" borderId="42" xfId="5" quotePrefix="1" applyNumberFormat="1" applyFont="1" applyFill="1" applyBorder="1" applyAlignment="1" applyProtection="1">
      <alignment horizontal="center" vertical="center"/>
    </xf>
    <xf numFmtId="173" fontId="9" fillId="0" borderId="30" xfId="0" applyNumberFormat="1" applyFont="1" applyFill="1" applyBorder="1"/>
    <xf numFmtId="3" fontId="3" fillId="5" borderId="42" xfId="5" quotePrefix="1" applyNumberFormat="1" applyFont="1" applyFill="1" applyBorder="1" applyAlignment="1" applyProtection="1">
      <alignment horizontal="center" vertical="center"/>
    </xf>
    <xf numFmtId="173" fontId="11" fillId="3" borderId="30" xfId="0" applyNumberFormat="1" applyFont="1" applyFill="1" applyBorder="1"/>
    <xf numFmtId="2" fontId="2" fillId="0" borderId="42" xfId="5" quotePrefix="1" applyNumberFormat="1" applyFont="1" applyFill="1" applyBorder="1" applyAlignment="1" applyProtection="1">
      <alignment horizontal="center" vertical="center"/>
    </xf>
    <xf numFmtId="0" fontId="8" fillId="6" borderId="0" xfId="0" applyFont="1" applyFill="1"/>
    <xf numFmtId="0" fontId="14" fillId="0" borderId="13" xfId="0" applyFont="1" applyFill="1" applyBorder="1"/>
    <xf numFmtId="0" fontId="2" fillId="0" borderId="45" xfId="5" quotePrefix="1" applyNumberFormat="1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>
      <alignment horizontal="center"/>
    </xf>
    <xf numFmtId="0" fontId="9" fillId="0" borderId="41" xfId="0" applyFont="1" applyFill="1" applyBorder="1"/>
    <xf numFmtId="173" fontId="9" fillId="0" borderId="41" xfId="0" applyNumberFormat="1" applyFont="1" applyFill="1" applyBorder="1"/>
    <xf numFmtId="173" fontId="9" fillId="0" borderId="26" xfId="0" applyNumberFormat="1" applyFont="1" applyFill="1" applyBorder="1"/>
    <xf numFmtId="166" fontId="2" fillId="0" borderId="31" xfId="7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164" fontId="3" fillId="0" borderId="9" xfId="1" applyFont="1" applyFill="1" applyBorder="1" applyAlignment="1">
      <alignment vertical="center"/>
    </xf>
    <xf numFmtId="164" fontId="3" fillId="0" borderId="10" xfId="1" applyFont="1" applyFill="1" applyBorder="1" applyAlignment="1">
      <alignment vertical="center"/>
    </xf>
    <xf numFmtId="164" fontId="3" fillId="0" borderId="11" xfId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vertical="center" wrapText="1"/>
    </xf>
    <xf numFmtId="166" fontId="3" fillId="0" borderId="2" xfId="2" applyNumberFormat="1" applyFont="1" applyFill="1" applyBorder="1" applyAlignment="1">
      <alignment vertical="center" wrapText="1"/>
    </xf>
    <xf numFmtId="166" fontId="3" fillId="0" borderId="0" xfId="2" applyNumberFormat="1" applyFont="1" applyFill="1" applyBorder="1" applyAlignment="1">
      <alignment vertical="center" wrapText="1"/>
    </xf>
    <xf numFmtId="166" fontId="3" fillId="0" borderId="3" xfId="2" applyNumberFormat="1" applyFont="1" applyFill="1" applyBorder="1" applyAlignment="1">
      <alignment vertical="center" wrapText="1"/>
    </xf>
    <xf numFmtId="166" fontId="3" fillId="0" borderId="20" xfId="2" applyNumberFormat="1" applyFont="1" applyFill="1" applyBorder="1" applyAlignment="1">
      <alignment vertical="center" wrapText="1"/>
    </xf>
    <xf numFmtId="166" fontId="3" fillId="0" borderId="18" xfId="2" applyNumberFormat="1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7" fontId="3" fillId="2" borderId="28" xfId="4" applyNumberFormat="1" applyFont="1" applyFill="1" applyBorder="1" applyAlignment="1">
      <alignment horizontal="center" vertical="center" wrapText="1"/>
    </xf>
    <xf numFmtId="167" fontId="3" fillId="2" borderId="36" xfId="4" applyNumberFormat="1" applyFont="1" applyFill="1" applyBorder="1" applyAlignment="1">
      <alignment horizontal="center" vertical="center" wrapText="1"/>
    </xf>
    <xf numFmtId="171" fontId="3" fillId="0" borderId="16" xfId="12" applyNumberFormat="1" applyFont="1" applyFill="1" applyBorder="1" applyAlignment="1">
      <alignment vertical="center"/>
    </xf>
  </cellXfs>
  <cellStyles count="22">
    <cellStyle name="Millares [0]" xfId="1" builtinId="6"/>
    <cellStyle name="Millares [0] 2" xfId="3"/>
    <cellStyle name="Millares [0] 3" xfId="16"/>
    <cellStyle name="Millares 2" xfId="4"/>
    <cellStyle name="Millares 3" xfId="17"/>
    <cellStyle name="Moneda 2" xfId="10"/>
    <cellStyle name="Moneda 2 2" xfId="6"/>
    <cellStyle name="Moneda 2 4" xfId="12"/>
    <cellStyle name="Moneda 5" xfId="14"/>
    <cellStyle name="Normal" xfId="0" builtinId="0"/>
    <cellStyle name="Normal 10" xfId="19"/>
    <cellStyle name="Normal 2" xfId="9"/>
    <cellStyle name="Normal 2 2" xfId="5"/>
    <cellStyle name="Normal 3" xfId="15"/>
    <cellStyle name="Normal 3 2" xfId="11"/>
    <cellStyle name="Normal 4 2" xfId="8"/>
    <cellStyle name="Normal 4 5 2" xfId="7"/>
    <cellStyle name="Normal 5" xfId="2"/>
    <cellStyle name="Normal 6 2" xfId="21"/>
    <cellStyle name="Porcentaje 2" xfId="20"/>
    <cellStyle name="Porcentual 2" xfId="18"/>
    <cellStyle name="Porcentual 2 2" xfId="13"/>
  </cellStyles>
  <dxfs count="0"/>
  <tableStyles count="0" defaultTableStyle="TableStyleMedium2" defaultPivotStyle="PivotStyleLight16"/>
  <colors>
    <mruColors>
      <color rgb="FF66FF66"/>
      <color rgb="FFCC99FF"/>
      <color rgb="FF6ED4DC"/>
      <color rgb="FF99FF99"/>
      <color rgb="FFFF7C80"/>
      <color rgb="FFD9FED0"/>
      <color rgb="FFCCFF99"/>
      <color rgb="FFBF8F00"/>
      <color rgb="FFD5F3F5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1</xdr:row>
      <xdr:rowOff>119036</xdr:rowOff>
    </xdr:from>
    <xdr:ext cx="787400" cy="596397"/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98953"/>
          <a:ext cx="787400" cy="5963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%20UTP\Google%20Drive\Drive\1_UTP_DIANA%20PAVA\2-CTO%20173-2017\5-TUNEL%202017\7-AGOSTO\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PortableAHK\Dropbox\1-2017%20OS-688----------\6.%202017%20ED_MECANICA\2.%20CARPETA%20DE%20TRABAJO\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9"/>
  <sheetViews>
    <sheetView tabSelected="1" workbookViewId="0">
      <selection activeCell="J11" sqref="J11"/>
    </sheetView>
  </sheetViews>
  <sheetFormatPr baseColWidth="10" defaultRowHeight="15" x14ac:dyDescent="0.25"/>
  <cols>
    <col min="1" max="1" width="6.42578125" style="6" customWidth="1"/>
    <col min="2" max="2" width="60.28515625" style="7" customWidth="1"/>
    <col min="3" max="3" width="5.7109375" style="8" customWidth="1"/>
    <col min="4" max="4" width="8.7109375" style="9" customWidth="1"/>
    <col min="5" max="5" width="11.28515625" style="10" bestFit="1" customWidth="1"/>
    <col min="6" max="6" width="15.140625" style="7" customWidth="1"/>
  </cols>
  <sheetData>
    <row r="1" spans="1:6" ht="14.45" customHeight="1" thickBot="1" x14ac:dyDescent="0.3">
      <c r="A1" s="42"/>
      <c r="B1" s="43"/>
      <c r="C1" s="22" t="s">
        <v>0</v>
      </c>
      <c r="E1" s="23"/>
      <c r="F1" s="1"/>
    </row>
    <row r="2" spans="1:6" x14ac:dyDescent="0.25">
      <c r="A2" s="42"/>
      <c r="B2" s="43"/>
      <c r="C2" s="73" t="s">
        <v>127</v>
      </c>
      <c r="D2" s="73"/>
      <c r="E2" s="73"/>
      <c r="F2" s="74"/>
    </row>
    <row r="3" spans="1:6" x14ac:dyDescent="0.25">
      <c r="A3" s="44"/>
      <c r="B3" s="45"/>
      <c r="C3" s="75"/>
      <c r="D3" s="75"/>
      <c r="E3" s="75"/>
      <c r="F3" s="76"/>
    </row>
    <row r="4" spans="1:6" x14ac:dyDescent="0.25">
      <c r="A4" s="44"/>
      <c r="B4" s="46" t="s">
        <v>1</v>
      </c>
      <c r="C4" s="75"/>
      <c r="D4" s="75"/>
      <c r="E4" s="75"/>
      <c r="F4" s="76"/>
    </row>
    <row r="5" spans="1:6" ht="15.75" thickBot="1" x14ac:dyDescent="0.3">
      <c r="A5" s="44"/>
      <c r="B5" s="47" t="s">
        <v>2</v>
      </c>
      <c r="C5" s="77"/>
      <c r="D5" s="77"/>
      <c r="E5" s="77"/>
      <c r="F5" s="78"/>
    </row>
    <row r="6" spans="1:6" ht="15.75" thickBot="1" x14ac:dyDescent="0.3">
      <c r="A6" s="44"/>
      <c r="B6" s="41"/>
      <c r="C6" s="68" t="s">
        <v>125</v>
      </c>
      <c r="D6" s="69"/>
      <c r="E6" s="69" t="s">
        <v>203</v>
      </c>
      <c r="F6" s="70"/>
    </row>
    <row r="7" spans="1:6" ht="24" customHeight="1" x14ac:dyDescent="0.25">
      <c r="A7" s="79" t="s">
        <v>3</v>
      </c>
      <c r="B7" s="71" t="s">
        <v>4</v>
      </c>
      <c r="C7" s="71" t="s">
        <v>5</v>
      </c>
      <c r="D7" s="71" t="s">
        <v>108</v>
      </c>
      <c r="E7" s="71" t="s">
        <v>84</v>
      </c>
      <c r="F7" s="81" t="s">
        <v>126</v>
      </c>
    </row>
    <row r="8" spans="1:6" ht="15.75" thickBot="1" x14ac:dyDescent="0.3">
      <c r="A8" s="80"/>
      <c r="B8" s="72"/>
      <c r="C8" s="72"/>
      <c r="D8" s="72"/>
      <c r="E8" s="72"/>
      <c r="F8" s="82"/>
    </row>
    <row r="9" spans="1:6" s="14" customFormat="1" ht="12.75" x14ac:dyDescent="0.2">
      <c r="A9" s="52">
        <v>1</v>
      </c>
      <c r="B9" s="37" t="s">
        <v>6</v>
      </c>
      <c r="C9" s="38"/>
      <c r="D9" s="39"/>
      <c r="E9" s="40"/>
      <c r="F9" s="53">
        <f>ROUND(SUM(F10:F16),0)</f>
        <v>0</v>
      </c>
    </row>
    <row r="10" spans="1:6" s="14" customFormat="1" ht="12.75" x14ac:dyDescent="0.2">
      <c r="A10" s="54">
        <v>1.01</v>
      </c>
      <c r="B10" s="2" t="s">
        <v>16</v>
      </c>
      <c r="C10" s="17" t="s">
        <v>18</v>
      </c>
      <c r="D10" s="16">
        <v>68</v>
      </c>
      <c r="E10" s="15"/>
      <c r="F10" s="55">
        <f t="shared" ref="F10:F16" si="0">ROUND(D10*E10,0)</f>
        <v>0</v>
      </c>
    </row>
    <row r="11" spans="1:6" s="14" customFormat="1" ht="38.25" x14ac:dyDescent="0.2">
      <c r="A11" s="54">
        <v>1.02</v>
      </c>
      <c r="B11" s="2" t="s">
        <v>165</v>
      </c>
      <c r="C11" s="17" t="s">
        <v>18</v>
      </c>
      <c r="D11" s="16">
        <v>40</v>
      </c>
      <c r="E11" s="15"/>
      <c r="F11" s="55">
        <f t="shared" si="0"/>
        <v>0</v>
      </c>
    </row>
    <row r="12" spans="1:6" s="14" customFormat="1" ht="12.75" x14ac:dyDescent="0.2">
      <c r="A12" s="54">
        <v>1.03</v>
      </c>
      <c r="B12" s="2" t="s">
        <v>47</v>
      </c>
      <c r="C12" s="17" t="s">
        <v>7</v>
      </c>
      <c r="D12" s="16">
        <v>27</v>
      </c>
      <c r="E12" s="15"/>
      <c r="F12" s="55">
        <f t="shared" si="0"/>
        <v>0</v>
      </c>
    </row>
    <row r="13" spans="1:6" s="14" customFormat="1" ht="12.75" x14ac:dyDescent="0.2">
      <c r="A13" s="54">
        <v>1.04</v>
      </c>
      <c r="B13" s="2" t="s">
        <v>46</v>
      </c>
      <c r="C13" s="17" t="s">
        <v>34</v>
      </c>
      <c r="D13" s="16">
        <v>61</v>
      </c>
      <c r="E13" s="15"/>
      <c r="F13" s="55">
        <f t="shared" si="0"/>
        <v>0</v>
      </c>
    </row>
    <row r="14" spans="1:6" s="14" customFormat="1" ht="12.75" x14ac:dyDescent="0.2">
      <c r="A14" s="54">
        <v>1.05</v>
      </c>
      <c r="B14" s="2" t="s">
        <v>17</v>
      </c>
      <c r="C14" s="17" t="s">
        <v>19</v>
      </c>
      <c r="D14" s="16">
        <v>1</v>
      </c>
      <c r="E14" s="15"/>
      <c r="F14" s="55">
        <f t="shared" si="0"/>
        <v>0</v>
      </c>
    </row>
    <row r="15" spans="1:6" s="14" customFormat="1" ht="38.25" x14ac:dyDescent="0.2">
      <c r="A15" s="54">
        <v>1.06</v>
      </c>
      <c r="B15" s="3" t="s">
        <v>41</v>
      </c>
      <c r="C15" s="17" t="s">
        <v>18</v>
      </c>
      <c r="D15" s="16">
        <v>4</v>
      </c>
      <c r="E15" s="15"/>
      <c r="F15" s="55">
        <f t="shared" si="0"/>
        <v>0</v>
      </c>
    </row>
    <row r="16" spans="1:6" s="14" customFormat="1" ht="25.5" x14ac:dyDescent="0.2">
      <c r="A16" s="54">
        <v>1.07</v>
      </c>
      <c r="B16" s="2" t="s">
        <v>197</v>
      </c>
      <c r="C16" s="17" t="s">
        <v>33</v>
      </c>
      <c r="D16" s="16">
        <v>58.5</v>
      </c>
      <c r="E16" s="15"/>
      <c r="F16" s="55">
        <f t="shared" si="0"/>
        <v>0</v>
      </c>
    </row>
    <row r="17" spans="1:6" s="14" customFormat="1" ht="12.75" x14ac:dyDescent="0.2">
      <c r="A17" s="56">
        <v>2</v>
      </c>
      <c r="B17" s="18" t="s">
        <v>27</v>
      </c>
      <c r="C17" s="19"/>
      <c r="D17" s="20"/>
      <c r="E17" s="21"/>
      <c r="F17" s="57">
        <f>ROUND(SUM(F18:F24),0)</f>
        <v>0</v>
      </c>
    </row>
    <row r="18" spans="1:6" s="14" customFormat="1" ht="25.5" x14ac:dyDescent="0.2">
      <c r="A18" s="54">
        <v>2.0099999999999998</v>
      </c>
      <c r="B18" s="2" t="s">
        <v>110</v>
      </c>
      <c r="C18" s="17" t="s">
        <v>18</v>
      </c>
      <c r="D18" s="16">
        <v>34</v>
      </c>
      <c r="E18" s="15"/>
      <c r="F18" s="55">
        <f t="shared" ref="F18:F24" si="1">ROUND(D18*E18,0)</f>
        <v>0</v>
      </c>
    </row>
    <row r="19" spans="1:6" s="14" customFormat="1" ht="38.25" x14ac:dyDescent="0.2">
      <c r="A19" s="54">
        <v>2.02</v>
      </c>
      <c r="B19" s="2" t="s">
        <v>48</v>
      </c>
      <c r="C19" s="17" t="s">
        <v>18</v>
      </c>
      <c r="D19" s="16">
        <v>33</v>
      </c>
      <c r="E19" s="15"/>
      <c r="F19" s="55">
        <f t="shared" si="1"/>
        <v>0</v>
      </c>
    </row>
    <row r="20" spans="1:6" s="14" customFormat="1" ht="38.25" x14ac:dyDescent="0.2">
      <c r="A20" s="54">
        <v>2.0299999999999998</v>
      </c>
      <c r="B20" s="2" t="s">
        <v>192</v>
      </c>
      <c r="C20" s="17" t="s">
        <v>18</v>
      </c>
      <c r="D20" s="16">
        <f>15.96+13</f>
        <v>28.96</v>
      </c>
      <c r="E20" s="15"/>
      <c r="F20" s="55">
        <f t="shared" si="1"/>
        <v>0</v>
      </c>
    </row>
    <row r="21" spans="1:6" s="14" customFormat="1" ht="25.5" x14ac:dyDescent="0.2">
      <c r="A21" s="54">
        <v>2.04</v>
      </c>
      <c r="B21" s="2" t="s">
        <v>112</v>
      </c>
      <c r="C21" s="17" t="s">
        <v>18</v>
      </c>
      <c r="D21" s="16">
        <v>13</v>
      </c>
      <c r="E21" s="15"/>
      <c r="F21" s="55">
        <f t="shared" si="1"/>
        <v>0</v>
      </c>
    </row>
    <row r="22" spans="1:6" s="14" customFormat="1" ht="25.5" x14ac:dyDescent="0.2">
      <c r="A22" s="54">
        <v>2.0499999999999998</v>
      </c>
      <c r="B22" s="3" t="s">
        <v>42</v>
      </c>
      <c r="C22" s="17" t="s">
        <v>18</v>
      </c>
      <c r="D22" s="16">
        <v>3</v>
      </c>
      <c r="E22" s="15"/>
      <c r="F22" s="55">
        <f t="shared" si="1"/>
        <v>0</v>
      </c>
    </row>
    <row r="23" spans="1:6" s="14" customFormat="1" ht="25.5" x14ac:dyDescent="0.2">
      <c r="A23" s="54">
        <v>2.06</v>
      </c>
      <c r="B23" s="2" t="s">
        <v>151</v>
      </c>
      <c r="C23" s="17" t="s">
        <v>34</v>
      </c>
      <c r="D23" s="16">
        <v>19</v>
      </c>
      <c r="E23" s="15"/>
      <c r="F23" s="55">
        <f t="shared" si="1"/>
        <v>0</v>
      </c>
    </row>
    <row r="24" spans="1:6" s="14" customFormat="1" ht="25.5" x14ac:dyDescent="0.2">
      <c r="A24" s="54">
        <v>2.0699999999999998</v>
      </c>
      <c r="B24" s="3" t="s">
        <v>113</v>
      </c>
      <c r="C24" s="17" t="s">
        <v>111</v>
      </c>
      <c r="D24" s="16">
        <v>33</v>
      </c>
      <c r="E24" s="15"/>
      <c r="F24" s="55">
        <f t="shared" si="1"/>
        <v>0</v>
      </c>
    </row>
    <row r="25" spans="1:6" s="14" customFormat="1" ht="12.75" x14ac:dyDescent="0.2">
      <c r="A25" s="56">
        <v>3</v>
      </c>
      <c r="B25" s="18" t="s">
        <v>8</v>
      </c>
      <c r="C25" s="19"/>
      <c r="D25" s="20"/>
      <c r="E25" s="21"/>
      <c r="F25" s="57">
        <f>ROUND(SUM(F26:F28),0)</f>
        <v>0</v>
      </c>
    </row>
    <row r="26" spans="1:6" s="14" customFormat="1" ht="38.25" customHeight="1" x14ac:dyDescent="0.2">
      <c r="A26" s="54">
        <v>3.01</v>
      </c>
      <c r="B26" s="3" t="s">
        <v>49</v>
      </c>
      <c r="C26" s="17" t="s">
        <v>21</v>
      </c>
      <c r="D26" s="16">
        <v>27</v>
      </c>
      <c r="E26" s="15"/>
      <c r="F26" s="55">
        <f>ROUND(D26*E26,0)</f>
        <v>0</v>
      </c>
    </row>
    <row r="27" spans="1:6" s="14" customFormat="1" ht="12.75" x14ac:dyDescent="0.2">
      <c r="A27" s="54">
        <v>3.02</v>
      </c>
      <c r="B27" s="3" t="s">
        <v>20</v>
      </c>
      <c r="C27" s="17" t="s">
        <v>21</v>
      </c>
      <c r="D27" s="16">
        <f>3.73+10.27</f>
        <v>14</v>
      </c>
      <c r="E27" s="15"/>
      <c r="F27" s="55">
        <f>ROUND(D27*E27,0)</f>
        <v>0</v>
      </c>
    </row>
    <row r="28" spans="1:6" s="14" customFormat="1" ht="25.5" x14ac:dyDescent="0.2">
      <c r="A28" s="54">
        <v>3.03</v>
      </c>
      <c r="B28" s="3" t="s">
        <v>50</v>
      </c>
      <c r="C28" s="17" t="s">
        <v>21</v>
      </c>
      <c r="D28" s="16">
        <f>10.89+10.11</f>
        <v>21</v>
      </c>
      <c r="E28" s="15"/>
      <c r="F28" s="55">
        <f>ROUND(D28*E28,0)</f>
        <v>0</v>
      </c>
    </row>
    <row r="29" spans="1:6" s="14" customFormat="1" ht="12.75" x14ac:dyDescent="0.2">
      <c r="A29" s="56">
        <v>4</v>
      </c>
      <c r="B29" s="18" t="s">
        <v>52</v>
      </c>
      <c r="C29" s="19"/>
      <c r="D29" s="20"/>
      <c r="E29" s="21"/>
      <c r="F29" s="57">
        <f>ROUND(SUM(F30:F46),0)</f>
        <v>0</v>
      </c>
    </row>
    <row r="30" spans="1:6" s="14" customFormat="1" ht="12.75" x14ac:dyDescent="0.2">
      <c r="A30" s="54">
        <v>4.01</v>
      </c>
      <c r="B30" s="3" t="s">
        <v>22</v>
      </c>
      <c r="C30" s="17" t="s">
        <v>21</v>
      </c>
      <c r="D30" s="16">
        <v>0.5</v>
      </c>
      <c r="E30" s="15"/>
      <c r="F30" s="55">
        <f t="shared" ref="F30:F46" si="2">ROUND(D30*E30,0)</f>
        <v>0</v>
      </c>
    </row>
    <row r="31" spans="1:6" s="14" customFormat="1" ht="25.5" x14ac:dyDescent="0.2">
      <c r="A31" s="54">
        <v>4.0199999999999996</v>
      </c>
      <c r="B31" s="3" t="s">
        <v>53</v>
      </c>
      <c r="C31" s="17" t="s">
        <v>21</v>
      </c>
      <c r="D31" s="16">
        <v>0.1</v>
      </c>
      <c r="E31" s="15"/>
      <c r="F31" s="55">
        <f t="shared" si="2"/>
        <v>0</v>
      </c>
    </row>
    <row r="32" spans="1:6" s="14" customFormat="1" ht="12.75" x14ac:dyDescent="0.2">
      <c r="A32" s="54">
        <v>4.03</v>
      </c>
      <c r="B32" s="3" t="s">
        <v>145</v>
      </c>
      <c r="C32" s="17" t="s">
        <v>21</v>
      </c>
      <c r="D32" s="16">
        <v>0.7</v>
      </c>
      <c r="E32" s="15"/>
      <c r="F32" s="55">
        <f t="shared" si="2"/>
        <v>0</v>
      </c>
    </row>
    <row r="33" spans="1:6" s="14" customFormat="1" ht="12.75" x14ac:dyDescent="0.2">
      <c r="A33" s="54">
        <v>4.04</v>
      </c>
      <c r="B33" s="3" t="s">
        <v>43</v>
      </c>
      <c r="C33" s="17" t="s">
        <v>35</v>
      </c>
      <c r="D33" s="16">
        <v>0.6</v>
      </c>
      <c r="E33" s="15"/>
      <c r="F33" s="55">
        <f t="shared" si="2"/>
        <v>0</v>
      </c>
    </row>
    <row r="34" spans="1:6" s="14" customFormat="1" ht="12.75" x14ac:dyDescent="0.2">
      <c r="A34" s="54">
        <v>4.05</v>
      </c>
      <c r="B34" s="3" t="s">
        <v>44</v>
      </c>
      <c r="C34" s="17" t="s">
        <v>35</v>
      </c>
      <c r="D34" s="16">
        <v>4.5</v>
      </c>
      <c r="E34" s="15"/>
      <c r="F34" s="55">
        <f t="shared" si="2"/>
        <v>0</v>
      </c>
    </row>
    <row r="35" spans="1:6" s="14" customFormat="1" ht="25.5" x14ac:dyDescent="0.2">
      <c r="A35" s="54">
        <v>4.0599999999999996</v>
      </c>
      <c r="B35" s="3" t="s">
        <v>152</v>
      </c>
      <c r="C35" s="17" t="s">
        <v>21</v>
      </c>
      <c r="D35" s="16">
        <v>1</v>
      </c>
      <c r="E35" s="15"/>
      <c r="F35" s="55">
        <f t="shared" si="2"/>
        <v>0</v>
      </c>
    </row>
    <row r="36" spans="1:6" s="14" customFormat="1" ht="12.75" x14ac:dyDescent="0.2">
      <c r="A36" s="54">
        <v>4.07</v>
      </c>
      <c r="B36" s="3" t="s">
        <v>146</v>
      </c>
      <c r="C36" s="17" t="s">
        <v>21</v>
      </c>
      <c r="D36" s="16">
        <v>2</v>
      </c>
      <c r="E36" s="15"/>
      <c r="F36" s="55">
        <f t="shared" si="2"/>
        <v>0</v>
      </c>
    </row>
    <row r="37" spans="1:6" s="14" customFormat="1" ht="25.5" x14ac:dyDescent="0.2">
      <c r="A37" s="54">
        <v>4.08</v>
      </c>
      <c r="B37" s="3" t="s">
        <v>153</v>
      </c>
      <c r="C37" s="17" t="s">
        <v>36</v>
      </c>
      <c r="D37" s="16">
        <v>111.39999999999999</v>
      </c>
      <c r="E37" s="15"/>
      <c r="F37" s="55">
        <f t="shared" si="2"/>
        <v>0</v>
      </c>
    </row>
    <row r="38" spans="1:6" s="14" customFormat="1" ht="12.75" x14ac:dyDescent="0.2">
      <c r="A38" s="54">
        <v>4.09</v>
      </c>
      <c r="B38" s="3" t="s">
        <v>164</v>
      </c>
      <c r="C38" s="17" t="s">
        <v>9</v>
      </c>
      <c r="D38" s="16">
        <v>1245</v>
      </c>
      <c r="E38" s="15"/>
      <c r="F38" s="55">
        <f t="shared" si="2"/>
        <v>0</v>
      </c>
    </row>
    <row r="39" spans="1:6" s="14" customFormat="1" ht="51" x14ac:dyDescent="0.2">
      <c r="A39" s="58">
        <v>4.0999999999999996</v>
      </c>
      <c r="B39" s="3" t="s">
        <v>51</v>
      </c>
      <c r="C39" s="17" t="s">
        <v>9</v>
      </c>
      <c r="D39" s="16">
        <v>92</v>
      </c>
      <c r="E39" s="15"/>
      <c r="F39" s="55">
        <f t="shared" si="2"/>
        <v>0</v>
      </c>
    </row>
    <row r="40" spans="1:6" s="14" customFormat="1" ht="25.5" x14ac:dyDescent="0.2">
      <c r="A40" s="54">
        <v>4.1100000000000003</v>
      </c>
      <c r="B40" s="3" t="s">
        <v>154</v>
      </c>
      <c r="C40" s="17" t="s">
        <v>23</v>
      </c>
      <c r="D40" s="16">
        <v>18</v>
      </c>
      <c r="E40" s="15"/>
      <c r="F40" s="55">
        <f t="shared" si="2"/>
        <v>0</v>
      </c>
    </row>
    <row r="41" spans="1:6" s="14" customFormat="1" ht="25.5" x14ac:dyDescent="0.2">
      <c r="A41" s="54">
        <v>4.12</v>
      </c>
      <c r="B41" s="3" t="s">
        <v>155</v>
      </c>
      <c r="C41" s="17" t="s">
        <v>23</v>
      </c>
      <c r="D41" s="16">
        <v>12</v>
      </c>
      <c r="E41" s="15"/>
      <c r="F41" s="55">
        <f t="shared" si="2"/>
        <v>0</v>
      </c>
    </row>
    <row r="42" spans="1:6" s="14" customFormat="1" ht="25.5" x14ac:dyDescent="0.2">
      <c r="A42" s="54">
        <v>4.13</v>
      </c>
      <c r="B42" s="3" t="s">
        <v>190</v>
      </c>
      <c r="C42" s="17" t="s">
        <v>23</v>
      </c>
      <c r="D42" s="16">
        <v>30</v>
      </c>
      <c r="E42" s="15"/>
      <c r="F42" s="55">
        <f t="shared" ref="F42" si="3">ROUND(D42*E42,0)</f>
        <v>0</v>
      </c>
    </row>
    <row r="43" spans="1:6" s="14" customFormat="1" ht="25.5" x14ac:dyDescent="0.2">
      <c r="A43" s="54">
        <v>4.1399999999999997</v>
      </c>
      <c r="B43" s="3" t="s">
        <v>193</v>
      </c>
      <c r="C43" s="17" t="s">
        <v>55</v>
      </c>
      <c r="D43" s="16">
        <v>1177</v>
      </c>
      <c r="E43" s="15"/>
      <c r="F43" s="55">
        <f t="shared" si="2"/>
        <v>0</v>
      </c>
    </row>
    <row r="44" spans="1:6" s="14" customFormat="1" ht="25.5" x14ac:dyDescent="0.2">
      <c r="A44" s="54">
        <v>4.1500000000000004</v>
      </c>
      <c r="B44" s="3" t="s">
        <v>198</v>
      </c>
      <c r="C44" s="17" t="s">
        <v>56</v>
      </c>
      <c r="D44" s="16">
        <v>156</v>
      </c>
      <c r="E44" s="15"/>
      <c r="F44" s="55">
        <f t="shared" si="2"/>
        <v>0</v>
      </c>
    </row>
    <row r="45" spans="1:6" s="14" customFormat="1" ht="25.5" x14ac:dyDescent="0.2">
      <c r="A45" s="54">
        <v>4.16</v>
      </c>
      <c r="B45" s="3" t="s">
        <v>194</v>
      </c>
      <c r="C45" s="17" t="s">
        <v>56</v>
      </c>
      <c r="D45" s="16">
        <v>115</v>
      </c>
      <c r="E45" s="15"/>
      <c r="F45" s="55">
        <f t="shared" si="2"/>
        <v>0</v>
      </c>
    </row>
    <row r="46" spans="1:6" s="14" customFormat="1" ht="25.5" x14ac:dyDescent="0.2">
      <c r="A46" s="54">
        <v>4.17</v>
      </c>
      <c r="B46" s="3" t="s">
        <v>195</v>
      </c>
      <c r="C46" s="17" t="s">
        <v>56</v>
      </c>
      <c r="D46" s="16">
        <v>25</v>
      </c>
      <c r="E46" s="15"/>
      <c r="F46" s="55">
        <f t="shared" si="2"/>
        <v>0</v>
      </c>
    </row>
    <row r="47" spans="1:6" s="14" customFormat="1" ht="12.75" x14ac:dyDescent="0.2">
      <c r="A47" s="56">
        <v>5</v>
      </c>
      <c r="B47" s="18" t="s">
        <v>109</v>
      </c>
      <c r="C47" s="19"/>
      <c r="D47" s="20"/>
      <c r="E47" s="21"/>
      <c r="F47" s="57">
        <f>ROUND(SUM(F48:F60),0)</f>
        <v>0</v>
      </c>
    </row>
    <row r="48" spans="1:6" s="14" customFormat="1" ht="38.25" x14ac:dyDescent="0.2">
      <c r="A48" s="54">
        <v>5.01</v>
      </c>
      <c r="B48" s="2" t="s">
        <v>199</v>
      </c>
      <c r="C48" s="17" t="s">
        <v>18</v>
      </c>
      <c r="D48" s="16">
        <v>10</v>
      </c>
      <c r="E48" s="15"/>
      <c r="F48" s="55">
        <f t="shared" ref="F48" si="4">ROUND(D48*E48,0)</f>
        <v>0</v>
      </c>
    </row>
    <row r="49" spans="1:6" s="14" customFormat="1" ht="25.5" x14ac:dyDescent="0.2">
      <c r="A49" s="54">
        <v>5.0199999999999996</v>
      </c>
      <c r="B49" s="2" t="s">
        <v>200</v>
      </c>
      <c r="C49" s="17" t="s">
        <v>18</v>
      </c>
      <c r="D49" s="16">
        <v>88</v>
      </c>
      <c r="E49" s="15"/>
      <c r="F49" s="55">
        <f t="shared" ref="F49:F60" si="5">ROUND(D49*E49,0)</f>
        <v>0</v>
      </c>
    </row>
    <row r="50" spans="1:6" s="14" customFormat="1" ht="25.5" x14ac:dyDescent="0.2">
      <c r="A50" s="54">
        <v>5.03</v>
      </c>
      <c r="B50" s="3" t="s">
        <v>115</v>
      </c>
      <c r="C50" s="17" t="s">
        <v>33</v>
      </c>
      <c r="D50" s="16">
        <v>177</v>
      </c>
      <c r="E50" s="15"/>
      <c r="F50" s="55">
        <f t="shared" si="5"/>
        <v>0</v>
      </c>
    </row>
    <row r="51" spans="1:6" s="14" customFormat="1" ht="25.5" x14ac:dyDescent="0.2">
      <c r="A51" s="54">
        <v>5.04</v>
      </c>
      <c r="B51" s="2" t="s">
        <v>189</v>
      </c>
      <c r="C51" s="17" t="s">
        <v>33</v>
      </c>
      <c r="D51" s="16">
        <v>12</v>
      </c>
      <c r="E51" s="15"/>
      <c r="F51" s="55">
        <f t="shared" si="5"/>
        <v>0</v>
      </c>
    </row>
    <row r="52" spans="1:6" s="14" customFormat="1" ht="25.5" x14ac:dyDescent="0.2">
      <c r="A52" s="54">
        <v>5.05</v>
      </c>
      <c r="B52" s="3" t="s">
        <v>100</v>
      </c>
      <c r="C52" s="17" t="s">
        <v>7</v>
      </c>
      <c r="D52" s="16">
        <v>8</v>
      </c>
      <c r="E52" s="15"/>
      <c r="F52" s="55">
        <f t="shared" si="5"/>
        <v>0</v>
      </c>
    </row>
    <row r="53" spans="1:6" s="14" customFormat="1" ht="25.5" x14ac:dyDescent="0.2">
      <c r="A53" s="54">
        <v>5.0599999999999996</v>
      </c>
      <c r="B53" s="3" t="s">
        <v>97</v>
      </c>
      <c r="C53" s="17" t="s">
        <v>7</v>
      </c>
      <c r="D53" s="16">
        <v>30</v>
      </c>
      <c r="E53" s="15"/>
      <c r="F53" s="55">
        <f t="shared" si="5"/>
        <v>0</v>
      </c>
    </row>
    <row r="54" spans="1:6" s="14" customFormat="1" ht="12.75" x14ac:dyDescent="0.2">
      <c r="A54" s="54">
        <v>5.07</v>
      </c>
      <c r="B54" s="3" t="s">
        <v>98</v>
      </c>
      <c r="C54" s="67" t="s">
        <v>34</v>
      </c>
      <c r="D54" s="16">
        <v>22</v>
      </c>
      <c r="E54" s="15"/>
      <c r="F54" s="55">
        <f t="shared" si="5"/>
        <v>0</v>
      </c>
    </row>
    <row r="55" spans="1:6" s="14" customFormat="1" ht="25.5" x14ac:dyDescent="0.2">
      <c r="A55" s="54">
        <v>5.08</v>
      </c>
      <c r="B55" s="3" t="s">
        <v>99</v>
      </c>
      <c r="C55" s="17" t="s">
        <v>34</v>
      </c>
      <c r="D55" s="16">
        <v>22</v>
      </c>
      <c r="E55" s="15"/>
      <c r="F55" s="55">
        <f t="shared" si="5"/>
        <v>0</v>
      </c>
    </row>
    <row r="56" spans="1:6" s="14" customFormat="1" ht="25.5" x14ac:dyDescent="0.2">
      <c r="A56" s="54">
        <v>5.09</v>
      </c>
      <c r="B56" s="3" t="s">
        <v>54</v>
      </c>
      <c r="C56" s="17" t="s">
        <v>34</v>
      </c>
      <c r="D56" s="16">
        <v>12</v>
      </c>
      <c r="E56" s="15"/>
      <c r="F56" s="55">
        <f t="shared" si="5"/>
        <v>0</v>
      </c>
    </row>
    <row r="57" spans="1:6" s="14" customFormat="1" ht="12.75" x14ac:dyDescent="0.2">
      <c r="A57" s="58">
        <v>5.0999999999999996</v>
      </c>
      <c r="B57" s="3" t="s">
        <v>116</v>
      </c>
      <c r="C57" s="17" t="s">
        <v>33</v>
      </c>
      <c r="D57" s="16">
        <v>53</v>
      </c>
      <c r="E57" s="15"/>
      <c r="F57" s="55">
        <f t="shared" si="5"/>
        <v>0</v>
      </c>
    </row>
    <row r="58" spans="1:6" s="14" customFormat="1" ht="25.5" x14ac:dyDescent="0.2">
      <c r="A58" s="54">
        <v>5.1100000000000003</v>
      </c>
      <c r="B58" s="3" t="s">
        <v>83</v>
      </c>
      <c r="C58" s="17" t="s">
        <v>33</v>
      </c>
      <c r="D58" s="16">
        <v>6</v>
      </c>
      <c r="E58" s="15"/>
      <c r="F58" s="55">
        <f t="shared" si="5"/>
        <v>0</v>
      </c>
    </row>
    <row r="59" spans="1:6" s="14" customFormat="1" ht="12.75" x14ac:dyDescent="0.2">
      <c r="A59" s="54">
        <v>5.12</v>
      </c>
      <c r="B59" s="3" t="s">
        <v>117</v>
      </c>
      <c r="C59" s="17" t="s">
        <v>33</v>
      </c>
      <c r="D59" s="16">
        <v>17</v>
      </c>
      <c r="E59" s="15"/>
      <c r="F59" s="55">
        <f t="shared" si="5"/>
        <v>0</v>
      </c>
    </row>
    <row r="60" spans="1:6" s="14" customFormat="1" ht="12.75" x14ac:dyDescent="0.2">
      <c r="A60" s="54">
        <v>5.13</v>
      </c>
      <c r="B60" s="3" t="s">
        <v>45</v>
      </c>
      <c r="C60" s="17" t="s">
        <v>33</v>
      </c>
      <c r="D60" s="16">
        <v>21</v>
      </c>
      <c r="E60" s="15"/>
      <c r="F60" s="55">
        <f t="shared" si="5"/>
        <v>0</v>
      </c>
    </row>
    <row r="61" spans="1:6" s="14" customFormat="1" ht="12.75" x14ac:dyDescent="0.2">
      <c r="A61" s="56">
        <v>6</v>
      </c>
      <c r="B61" s="18" t="s">
        <v>57</v>
      </c>
      <c r="C61" s="19"/>
      <c r="D61" s="20"/>
      <c r="E61" s="21"/>
      <c r="F61" s="57">
        <f>ROUND(SUM(F62:F70),0)</f>
        <v>0</v>
      </c>
    </row>
    <row r="62" spans="1:6" s="14" customFormat="1" ht="12.75" x14ac:dyDescent="0.2">
      <c r="A62" s="54">
        <v>6.01</v>
      </c>
      <c r="B62" s="3" t="s">
        <v>156</v>
      </c>
      <c r="C62" s="17" t="s">
        <v>33</v>
      </c>
      <c r="D62" s="16">
        <v>97</v>
      </c>
      <c r="E62" s="15"/>
      <c r="F62" s="55">
        <f t="shared" ref="F62:F70" si="6">ROUND(D62*E62,0)</f>
        <v>0</v>
      </c>
    </row>
    <row r="63" spans="1:6" s="14" customFormat="1" ht="12.75" x14ac:dyDescent="0.2">
      <c r="A63" s="54">
        <v>6.02</v>
      </c>
      <c r="B63" s="3" t="s">
        <v>157</v>
      </c>
      <c r="C63" s="17" t="s">
        <v>33</v>
      </c>
      <c r="D63" s="16">
        <v>6</v>
      </c>
      <c r="E63" s="15"/>
      <c r="F63" s="55">
        <f t="shared" si="6"/>
        <v>0</v>
      </c>
    </row>
    <row r="64" spans="1:6" s="14" customFormat="1" ht="25.5" x14ac:dyDescent="0.2">
      <c r="A64" s="54">
        <v>6.03</v>
      </c>
      <c r="B64" s="3" t="s">
        <v>158</v>
      </c>
      <c r="C64" s="17" t="s">
        <v>33</v>
      </c>
      <c r="D64" s="16">
        <v>37.4</v>
      </c>
      <c r="E64" s="15"/>
      <c r="F64" s="55">
        <f t="shared" si="6"/>
        <v>0</v>
      </c>
    </row>
    <row r="65" spans="1:6" s="14" customFormat="1" ht="38.25" x14ac:dyDescent="0.2">
      <c r="A65" s="54">
        <v>6.04</v>
      </c>
      <c r="B65" s="3" t="s">
        <v>159</v>
      </c>
      <c r="C65" s="17" t="s">
        <v>34</v>
      </c>
      <c r="D65" s="16">
        <v>4</v>
      </c>
      <c r="E65" s="15"/>
      <c r="F65" s="55">
        <f t="shared" si="6"/>
        <v>0</v>
      </c>
    </row>
    <row r="66" spans="1:6" s="14" customFormat="1" ht="12.75" x14ac:dyDescent="0.2">
      <c r="A66" s="54">
        <v>6.05</v>
      </c>
      <c r="B66" s="3" t="s">
        <v>160</v>
      </c>
      <c r="C66" s="17" t="s">
        <v>34</v>
      </c>
      <c r="D66" s="16">
        <v>67</v>
      </c>
      <c r="E66" s="15"/>
      <c r="F66" s="55">
        <f t="shared" si="6"/>
        <v>0</v>
      </c>
    </row>
    <row r="67" spans="1:6" s="14" customFormat="1" ht="12.75" x14ac:dyDescent="0.2">
      <c r="A67" s="54">
        <v>6.06</v>
      </c>
      <c r="B67" s="3" t="s">
        <v>161</v>
      </c>
      <c r="C67" s="17" t="s">
        <v>34</v>
      </c>
      <c r="D67" s="16">
        <v>81</v>
      </c>
      <c r="E67" s="15"/>
      <c r="F67" s="55">
        <f t="shared" si="6"/>
        <v>0</v>
      </c>
    </row>
    <row r="68" spans="1:6" s="14" customFormat="1" ht="25.5" x14ac:dyDescent="0.2">
      <c r="A68" s="54">
        <v>6.07</v>
      </c>
      <c r="B68" s="3" t="s">
        <v>59</v>
      </c>
      <c r="C68" s="17" t="s">
        <v>33</v>
      </c>
      <c r="D68" s="16">
        <v>22</v>
      </c>
      <c r="E68" s="15"/>
      <c r="F68" s="55">
        <f t="shared" si="6"/>
        <v>0</v>
      </c>
    </row>
    <row r="69" spans="1:6" s="14" customFormat="1" ht="12.75" x14ac:dyDescent="0.2">
      <c r="A69" s="54">
        <v>6.08</v>
      </c>
      <c r="B69" s="3" t="s">
        <v>124</v>
      </c>
      <c r="C69" s="17" t="s">
        <v>123</v>
      </c>
      <c r="D69" s="16">
        <v>13</v>
      </c>
      <c r="E69" s="15"/>
      <c r="F69" s="55">
        <f t="shared" si="6"/>
        <v>0</v>
      </c>
    </row>
    <row r="70" spans="1:6" s="14" customFormat="1" ht="25.5" x14ac:dyDescent="0.2">
      <c r="A70" s="54">
        <v>6.09</v>
      </c>
      <c r="B70" s="3" t="s">
        <v>101</v>
      </c>
      <c r="C70" s="17" t="s">
        <v>34</v>
      </c>
      <c r="D70" s="16">
        <v>4</v>
      </c>
      <c r="E70" s="15"/>
      <c r="F70" s="55">
        <f t="shared" si="6"/>
        <v>0</v>
      </c>
    </row>
    <row r="71" spans="1:6" s="14" customFormat="1" ht="12.75" x14ac:dyDescent="0.2">
      <c r="A71" s="56">
        <v>7</v>
      </c>
      <c r="B71" s="18" t="s">
        <v>128</v>
      </c>
      <c r="C71" s="19"/>
      <c r="D71" s="20"/>
      <c r="E71" s="21"/>
      <c r="F71" s="57">
        <f>ROUND(SUM(F72:F126),0)</f>
        <v>0</v>
      </c>
    </row>
    <row r="72" spans="1:6" s="14" customFormat="1" ht="12.75" x14ac:dyDescent="0.2">
      <c r="A72" s="56"/>
      <c r="B72" s="18" t="s">
        <v>120</v>
      </c>
      <c r="C72" s="19"/>
      <c r="D72" s="20"/>
      <c r="E72" s="21"/>
      <c r="F72" s="57"/>
    </row>
    <row r="73" spans="1:6" s="14" customFormat="1" ht="12.75" x14ac:dyDescent="0.2">
      <c r="A73" s="56"/>
      <c r="B73" s="18" t="s">
        <v>129</v>
      </c>
      <c r="C73" s="19"/>
      <c r="D73" s="20"/>
      <c r="E73" s="21"/>
      <c r="F73" s="57"/>
    </row>
    <row r="74" spans="1:6" s="14" customFormat="1" ht="12.75" x14ac:dyDescent="0.2">
      <c r="A74" s="54">
        <v>7.01</v>
      </c>
      <c r="B74" s="2" t="s">
        <v>130</v>
      </c>
      <c r="C74" s="17" t="s">
        <v>131</v>
      </c>
      <c r="D74" s="16">
        <v>1</v>
      </c>
      <c r="E74" s="15"/>
      <c r="F74" s="55">
        <f>ROUND(D74*E74,0)</f>
        <v>0</v>
      </c>
    </row>
    <row r="75" spans="1:6" s="14" customFormat="1" ht="12.75" x14ac:dyDescent="0.2">
      <c r="A75" s="58">
        <v>7.02</v>
      </c>
      <c r="B75" s="2" t="s">
        <v>132</v>
      </c>
      <c r="C75" s="17" t="s">
        <v>131</v>
      </c>
      <c r="D75" s="16">
        <v>1</v>
      </c>
      <c r="E75" s="15"/>
      <c r="F75" s="55">
        <f t="shared" ref="F75:F80" si="7">ROUND(D75*E75,0)</f>
        <v>0</v>
      </c>
    </row>
    <row r="76" spans="1:6" s="14" customFormat="1" ht="12.75" x14ac:dyDescent="0.2">
      <c r="A76" s="54">
        <v>7.03</v>
      </c>
      <c r="B76" s="2" t="s">
        <v>133</v>
      </c>
      <c r="C76" s="17" t="s">
        <v>86</v>
      </c>
      <c r="D76" s="16">
        <v>10.6</v>
      </c>
      <c r="E76" s="15"/>
      <c r="F76" s="55">
        <f t="shared" si="7"/>
        <v>0</v>
      </c>
    </row>
    <row r="77" spans="1:6" s="14" customFormat="1" ht="12.75" x14ac:dyDescent="0.2">
      <c r="A77" s="58">
        <v>7.04</v>
      </c>
      <c r="B77" s="2" t="s">
        <v>134</v>
      </c>
      <c r="C77" s="17" t="s">
        <v>7</v>
      </c>
      <c r="D77" s="16">
        <v>17.399999999999999</v>
      </c>
      <c r="E77" s="15"/>
      <c r="F77" s="55">
        <f t="shared" si="7"/>
        <v>0</v>
      </c>
    </row>
    <row r="78" spans="1:6" s="14" customFormat="1" ht="12.75" x14ac:dyDescent="0.2">
      <c r="A78" s="54">
        <v>7.05</v>
      </c>
      <c r="B78" s="2" t="s">
        <v>135</v>
      </c>
      <c r="C78" s="17" t="s">
        <v>131</v>
      </c>
      <c r="D78" s="16">
        <v>2</v>
      </c>
      <c r="E78" s="15"/>
      <c r="F78" s="55">
        <f t="shared" si="7"/>
        <v>0</v>
      </c>
    </row>
    <row r="79" spans="1:6" s="14" customFormat="1" ht="12.75" x14ac:dyDescent="0.2">
      <c r="A79" s="58">
        <v>7.06</v>
      </c>
      <c r="B79" s="2" t="s">
        <v>136</v>
      </c>
      <c r="C79" s="17" t="s">
        <v>131</v>
      </c>
      <c r="D79" s="16">
        <v>3</v>
      </c>
      <c r="E79" s="15"/>
      <c r="F79" s="55">
        <f t="shared" si="7"/>
        <v>0</v>
      </c>
    </row>
    <row r="80" spans="1:6" s="14" customFormat="1" ht="12.75" x14ac:dyDescent="0.2">
      <c r="A80" s="54">
        <v>7.07</v>
      </c>
      <c r="B80" s="2" t="s">
        <v>137</v>
      </c>
      <c r="C80" s="17" t="s">
        <v>131</v>
      </c>
      <c r="D80" s="16">
        <v>1</v>
      </c>
      <c r="E80" s="15"/>
      <c r="F80" s="55">
        <f t="shared" si="7"/>
        <v>0</v>
      </c>
    </row>
    <row r="81" spans="1:6" s="14" customFormat="1" ht="12.75" x14ac:dyDescent="0.2">
      <c r="A81" s="56"/>
      <c r="B81" s="18" t="s">
        <v>142</v>
      </c>
      <c r="C81" s="19"/>
      <c r="D81" s="20"/>
      <c r="E81" s="21"/>
      <c r="F81" s="57"/>
    </row>
    <row r="82" spans="1:6" s="14" customFormat="1" ht="12.75" x14ac:dyDescent="0.2">
      <c r="A82" s="54">
        <v>7.08</v>
      </c>
      <c r="B82" s="2" t="s">
        <v>143</v>
      </c>
      <c r="C82" s="17" t="s">
        <v>131</v>
      </c>
      <c r="D82" s="16">
        <v>1</v>
      </c>
      <c r="E82" s="15"/>
      <c r="F82" s="55">
        <f t="shared" ref="F82:F87" si="8">ROUND(D82*E82,0)</f>
        <v>0</v>
      </c>
    </row>
    <row r="83" spans="1:6" s="14" customFormat="1" ht="12.75" x14ac:dyDescent="0.2">
      <c r="A83" s="54">
        <v>7.09</v>
      </c>
      <c r="B83" s="2" t="s">
        <v>132</v>
      </c>
      <c r="C83" s="17" t="s">
        <v>131</v>
      </c>
      <c r="D83" s="16">
        <v>1</v>
      </c>
      <c r="E83" s="15"/>
      <c r="F83" s="55">
        <f t="shared" si="8"/>
        <v>0</v>
      </c>
    </row>
    <row r="84" spans="1:6" s="14" customFormat="1" ht="12.75" x14ac:dyDescent="0.2">
      <c r="A84" s="58">
        <v>7.1</v>
      </c>
      <c r="B84" s="2" t="s">
        <v>133</v>
      </c>
      <c r="C84" s="17" t="s">
        <v>86</v>
      </c>
      <c r="D84" s="16">
        <v>6</v>
      </c>
      <c r="E84" s="15"/>
      <c r="F84" s="55">
        <f t="shared" si="8"/>
        <v>0</v>
      </c>
    </row>
    <row r="85" spans="1:6" s="14" customFormat="1" ht="12.75" x14ac:dyDescent="0.2">
      <c r="A85" s="54">
        <v>7.11</v>
      </c>
      <c r="B85" s="2" t="s">
        <v>144</v>
      </c>
      <c r="C85" s="17" t="s">
        <v>7</v>
      </c>
      <c r="D85" s="16">
        <v>12</v>
      </c>
      <c r="E85" s="15"/>
      <c r="F85" s="55">
        <f t="shared" si="8"/>
        <v>0</v>
      </c>
    </row>
    <row r="86" spans="1:6" s="14" customFormat="1" ht="12.75" x14ac:dyDescent="0.2">
      <c r="A86" s="54">
        <v>7.12</v>
      </c>
      <c r="B86" s="2" t="s">
        <v>135</v>
      </c>
      <c r="C86" s="17" t="s">
        <v>131</v>
      </c>
      <c r="D86" s="16">
        <v>3</v>
      </c>
      <c r="E86" s="15"/>
      <c r="F86" s="55">
        <f t="shared" si="8"/>
        <v>0</v>
      </c>
    </row>
    <row r="87" spans="1:6" s="14" customFormat="1" ht="12.75" x14ac:dyDescent="0.2">
      <c r="A87" s="54">
        <v>7.13</v>
      </c>
      <c r="B87" s="2" t="s">
        <v>137</v>
      </c>
      <c r="C87" s="17" t="s">
        <v>131</v>
      </c>
      <c r="D87" s="16">
        <v>1</v>
      </c>
      <c r="E87" s="15"/>
      <c r="F87" s="55">
        <f t="shared" si="8"/>
        <v>0</v>
      </c>
    </row>
    <row r="88" spans="1:6" s="14" customFormat="1" ht="12.75" x14ac:dyDescent="0.2">
      <c r="A88" s="56"/>
      <c r="B88" s="18" t="s">
        <v>138</v>
      </c>
      <c r="C88" s="19"/>
      <c r="D88" s="20"/>
      <c r="E88" s="21"/>
      <c r="F88" s="57"/>
    </row>
    <row r="89" spans="1:6" s="14" customFormat="1" ht="12.75" x14ac:dyDescent="0.2">
      <c r="A89" s="54">
        <v>7.14</v>
      </c>
      <c r="B89" s="2" t="s">
        <v>139</v>
      </c>
      <c r="C89" s="17" t="s">
        <v>131</v>
      </c>
      <c r="D89" s="16">
        <v>2</v>
      </c>
      <c r="E89" s="15"/>
      <c r="F89" s="55">
        <f t="shared" ref="F89:F95" si="9">ROUND(D89*E89,0)</f>
        <v>0</v>
      </c>
    </row>
    <row r="90" spans="1:6" s="14" customFormat="1" ht="12.75" x14ac:dyDescent="0.2">
      <c r="A90" s="54">
        <v>7.15</v>
      </c>
      <c r="B90" s="2" t="s">
        <v>140</v>
      </c>
      <c r="C90" s="17" t="s">
        <v>131</v>
      </c>
      <c r="D90" s="16">
        <v>1</v>
      </c>
      <c r="E90" s="15"/>
      <c r="F90" s="55">
        <f t="shared" si="9"/>
        <v>0</v>
      </c>
    </row>
    <row r="91" spans="1:6" s="14" customFormat="1" ht="12.75" x14ac:dyDescent="0.2">
      <c r="A91" s="54">
        <v>7.16</v>
      </c>
      <c r="B91" s="2" t="s">
        <v>141</v>
      </c>
      <c r="C91" s="17" t="s">
        <v>86</v>
      </c>
      <c r="D91" s="16">
        <v>1</v>
      </c>
      <c r="E91" s="15"/>
      <c r="F91" s="55">
        <f t="shared" si="9"/>
        <v>0</v>
      </c>
    </row>
    <row r="92" spans="1:6" s="14" customFormat="1" ht="12.75" x14ac:dyDescent="0.2">
      <c r="A92" s="54">
        <v>7.17</v>
      </c>
      <c r="B92" s="2" t="s">
        <v>133</v>
      </c>
      <c r="C92" s="17" t="s">
        <v>7</v>
      </c>
      <c r="D92" s="16">
        <v>7</v>
      </c>
      <c r="E92" s="15"/>
      <c r="F92" s="55">
        <f t="shared" si="9"/>
        <v>0</v>
      </c>
    </row>
    <row r="93" spans="1:6" s="14" customFormat="1" ht="12.75" x14ac:dyDescent="0.2">
      <c r="A93" s="54">
        <v>7.18</v>
      </c>
      <c r="B93" s="2" t="s">
        <v>135</v>
      </c>
      <c r="C93" s="17" t="s">
        <v>131</v>
      </c>
      <c r="D93" s="16">
        <v>3</v>
      </c>
      <c r="E93" s="15"/>
      <c r="F93" s="55">
        <f t="shared" si="9"/>
        <v>0</v>
      </c>
    </row>
    <row r="94" spans="1:6" s="14" customFormat="1" ht="12.75" x14ac:dyDescent="0.2">
      <c r="A94" s="54">
        <v>7.19</v>
      </c>
      <c r="B94" s="2" t="s">
        <v>137</v>
      </c>
      <c r="C94" s="17" t="s">
        <v>131</v>
      </c>
      <c r="D94" s="16">
        <v>1</v>
      </c>
      <c r="E94" s="15"/>
      <c r="F94" s="55">
        <f t="shared" si="9"/>
        <v>0</v>
      </c>
    </row>
    <row r="95" spans="1:6" s="14" customFormat="1" ht="38.25" x14ac:dyDescent="0.2">
      <c r="A95" s="58">
        <v>7.2</v>
      </c>
      <c r="B95" s="2" t="s">
        <v>187</v>
      </c>
      <c r="C95" s="17" t="s">
        <v>131</v>
      </c>
      <c r="D95" s="16">
        <v>6</v>
      </c>
      <c r="E95" s="15"/>
      <c r="F95" s="55">
        <f t="shared" si="9"/>
        <v>0</v>
      </c>
    </row>
    <row r="96" spans="1:6" s="14" customFormat="1" ht="25.5" x14ac:dyDescent="0.2">
      <c r="A96" s="54">
        <v>7.21</v>
      </c>
      <c r="B96" s="2" t="s">
        <v>188</v>
      </c>
      <c r="C96" s="17" t="s">
        <v>131</v>
      </c>
      <c r="D96" s="16">
        <v>3</v>
      </c>
      <c r="E96" s="15"/>
      <c r="F96" s="55">
        <f t="shared" ref="F96" si="10">ROUND(D96*E96,0)</f>
        <v>0</v>
      </c>
    </row>
    <row r="97" spans="1:6" s="14" customFormat="1" ht="12.75" x14ac:dyDescent="0.2">
      <c r="A97" s="56"/>
      <c r="B97" s="18" t="s">
        <v>39</v>
      </c>
      <c r="C97" s="19"/>
      <c r="D97" s="20"/>
      <c r="E97" s="21"/>
      <c r="F97" s="57"/>
    </row>
    <row r="98" spans="1:6" s="14" customFormat="1" ht="12.75" x14ac:dyDescent="0.2">
      <c r="A98" s="58">
        <v>7.22</v>
      </c>
      <c r="B98" s="2" t="s">
        <v>62</v>
      </c>
      <c r="C98" s="17" t="s">
        <v>7</v>
      </c>
      <c r="D98" s="16">
        <v>17</v>
      </c>
      <c r="E98" s="15"/>
      <c r="F98" s="55">
        <f>ROUND(D98*E98,0)</f>
        <v>0</v>
      </c>
    </row>
    <row r="99" spans="1:6" s="14" customFormat="1" ht="12.75" x14ac:dyDescent="0.2">
      <c r="A99" s="58">
        <v>7.23</v>
      </c>
      <c r="B99" s="2" t="s">
        <v>61</v>
      </c>
      <c r="C99" s="17" t="s">
        <v>7</v>
      </c>
      <c r="D99" s="16">
        <v>15</v>
      </c>
      <c r="E99" s="15"/>
      <c r="F99" s="55">
        <f>ROUND(D99*E99,0)</f>
        <v>0</v>
      </c>
    </row>
    <row r="100" spans="1:6" s="14" customFormat="1" ht="12.75" x14ac:dyDescent="0.2">
      <c r="A100" s="58">
        <v>7.24</v>
      </c>
      <c r="B100" s="2" t="s">
        <v>63</v>
      </c>
      <c r="C100" s="17" t="s">
        <v>37</v>
      </c>
      <c r="D100" s="16">
        <v>10</v>
      </c>
      <c r="E100" s="15"/>
      <c r="F100" s="55">
        <f>ROUND(D100*E100,0)</f>
        <v>0</v>
      </c>
    </row>
    <row r="101" spans="1:6" s="14" customFormat="1" ht="12.75" x14ac:dyDescent="0.2">
      <c r="A101" s="58">
        <v>7.25</v>
      </c>
      <c r="B101" s="2" t="s">
        <v>60</v>
      </c>
      <c r="C101" s="17" t="s">
        <v>37</v>
      </c>
      <c r="D101" s="16">
        <v>2</v>
      </c>
      <c r="E101" s="15"/>
      <c r="F101" s="55">
        <f>ROUND(D101*E101,0)</f>
        <v>0</v>
      </c>
    </row>
    <row r="102" spans="1:6" s="14" customFormat="1" ht="12.75" x14ac:dyDescent="0.2">
      <c r="A102" s="58">
        <v>7.26</v>
      </c>
      <c r="B102" s="2" t="s">
        <v>40</v>
      </c>
      <c r="C102" s="17" t="s">
        <v>37</v>
      </c>
      <c r="D102" s="16">
        <v>4</v>
      </c>
      <c r="E102" s="15"/>
      <c r="F102" s="55">
        <f>ROUND(D102*E102,0)</f>
        <v>0</v>
      </c>
    </row>
    <row r="103" spans="1:6" s="14" customFormat="1" ht="12.75" x14ac:dyDescent="0.2">
      <c r="A103" s="56"/>
      <c r="B103" s="18" t="s">
        <v>102</v>
      </c>
      <c r="C103" s="19"/>
      <c r="D103" s="20"/>
      <c r="E103" s="21"/>
      <c r="F103" s="57"/>
    </row>
    <row r="104" spans="1:6" s="14" customFormat="1" ht="12.75" x14ac:dyDescent="0.2">
      <c r="A104" s="54">
        <v>7.27</v>
      </c>
      <c r="B104" s="2" t="s">
        <v>28</v>
      </c>
      <c r="C104" s="17" t="s">
        <v>7</v>
      </c>
      <c r="D104" s="60">
        <v>22</v>
      </c>
      <c r="E104" s="15"/>
      <c r="F104" s="55">
        <f t="shared" ref="F104:F124" si="11">ROUND(D104*E104,0)</f>
        <v>0</v>
      </c>
    </row>
    <row r="105" spans="1:6" s="14" customFormat="1" ht="12.75" x14ac:dyDescent="0.2">
      <c r="A105" s="54">
        <v>7.28</v>
      </c>
      <c r="B105" s="2" t="s">
        <v>64</v>
      </c>
      <c r="C105" s="17" t="s">
        <v>21</v>
      </c>
      <c r="D105" s="60">
        <v>18</v>
      </c>
      <c r="E105" s="15"/>
      <c r="F105" s="55">
        <f t="shared" si="11"/>
        <v>0</v>
      </c>
    </row>
    <row r="106" spans="1:6" s="14" customFormat="1" ht="12.75" x14ac:dyDescent="0.2">
      <c r="A106" s="54">
        <v>7.29</v>
      </c>
      <c r="B106" s="2" t="s">
        <v>65</v>
      </c>
      <c r="C106" s="17" t="s">
        <v>35</v>
      </c>
      <c r="D106" s="16">
        <v>1</v>
      </c>
      <c r="E106" s="15"/>
      <c r="F106" s="55">
        <f t="shared" si="11"/>
        <v>0</v>
      </c>
    </row>
    <row r="107" spans="1:6" s="14" customFormat="1" ht="12.75" x14ac:dyDescent="0.2">
      <c r="A107" s="58">
        <v>7.3</v>
      </c>
      <c r="B107" s="2" t="s">
        <v>32</v>
      </c>
      <c r="C107" s="17" t="s">
        <v>21</v>
      </c>
      <c r="D107" s="60">
        <v>6</v>
      </c>
      <c r="E107" s="15"/>
      <c r="F107" s="55">
        <f t="shared" si="11"/>
        <v>0</v>
      </c>
    </row>
    <row r="108" spans="1:6" s="14" customFormat="1" ht="12.75" x14ac:dyDescent="0.2">
      <c r="A108" s="54">
        <v>7.31</v>
      </c>
      <c r="B108" s="2" t="s">
        <v>66</v>
      </c>
      <c r="C108" s="17" t="s">
        <v>21</v>
      </c>
      <c r="D108" s="60">
        <v>13</v>
      </c>
      <c r="E108" s="15"/>
      <c r="F108" s="55">
        <f t="shared" si="11"/>
        <v>0</v>
      </c>
    </row>
    <row r="109" spans="1:6" s="14" customFormat="1" ht="12.75" x14ac:dyDescent="0.2">
      <c r="A109" s="54">
        <v>7.32</v>
      </c>
      <c r="B109" s="2" t="s">
        <v>31</v>
      </c>
      <c r="C109" s="17" t="s">
        <v>21</v>
      </c>
      <c r="D109" s="16">
        <v>3</v>
      </c>
      <c r="E109" s="15"/>
      <c r="F109" s="55">
        <f t="shared" si="11"/>
        <v>0</v>
      </c>
    </row>
    <row r="110" spans="1:6" s="14" customFormat="1" ht="12.75" x14ac:dyDescent="0.2">
      <c r="A110" s="54">
        <v>7.33</v>
      </c>
      <c r="B110" s="2" t="s">
        <v>25</v>
      </c>
      <c r="C110" s="17" t="s">
        <v>23</v>
      </c>
      <c r="D110" s="16">
        <v>1</v>
      </c>
      <c r="E110" s="15"/>
      <c r="F110" s="55">
        <f t="shared" si="11"/>
        <v>0</v>
      </c>
    </row>
    <row r="111" spans="1:6" s="14" customFormat="1" ht="12.75" x14ac:dyDescent="0.2">
      <c r="A111" s="54">
        <v>7.34</v>
      </c>
      <c r="B111" s="2" t="s">
        <v>67</v>
      </c>
      <c r="C111" s="17" t="s">
        <v>23</v>
      </c>
      <c r="D111" s="16">
        <v>1</v>
      </c>
      <c r="E111" s="15"/>
      <c r="F111" s="55">
        <f t="shared" si="11"/>
        <v>0</v>
      </c>
    </row>
    <row r="112" spans="1:6" s="14" customFormat="1" ht="25.5" x14ac:dyDescent="0.2">
      <c r="A112" s="54">
        <v>7.35</v>
      </c>
      <c r="B112" s="2" t="s">
        <v>68</v>
      </c>
      <c r="C112" s="17" t="s">
        <v>37</v>
      </c>
      <c r="D112" s="16">
        <v>1</v>
      </c>
      <c r="E112" s="15"/>
      <c r="F112" s="55">
        <f t="shared" si="11"/>
        <v>0</v>
      </c>
    </row>
    <row r="113" spans="1:6" s="14" customFormat="1" ht="38.25" x14ac:dyDescent="0.2">
      <c r="A113" s="54">
        <v>7.3600000000000101</v>
      </c>
      <c r="B113" s="2" t="s">
        <v>147</v>
      </c>
      <c r="C113" s="17" t="s">
        <v>7</v>
      </c>
      <c r="D113" s="16">
        <v>2</v>
      </c>
      <c r="E113" s="15"/>
      <c r="F113" s="55">
        <f t="shared" si="11"/>
        <v>0</v>
      </c>
    </row>
    <row r="114" spans="1:6" s="14" customFormat="1" ht="38.25" x14ac:dyDescent="0.2">
      <c r="A114" s="54">
        <v>7.3700000000000099</v>
      </c>
      <c r="B114" s="2" t="s">
        <v>191</v>
      </c>
      <c r="C114" s="17" t="s">
        <v>23</v>
      </c>
      <c r="D114" s="16">
        <v>1</v>
      </c>
      <c r="E114" s="15"/>
      <c r="F114" s="55">
        <f t="shared" si="11"/>
        <v>0</v>
      </c>
    </row>
    <row r="115" spans="1:6" s="14" customFormat="1" ht="12.75" x14ac:dyDescent="0.2">
      <c r="A115" s="54">
        <v>7.3800000000000097</v>
      </c>
      <c r="B115" s="2" t="s">
        <v>148</v>
      </c>
      <c r="C115" s="17" t="s">
        <v>23</v>
      </c>
      <c r="D115" s="16">
        <v>1</v>
      </c>
      <c r="E115" s="15"/>
      <c r="F115" s="55">
        <f t="shared" si="11"/>
        <v>0</v>
      </c>
    </row>
    <row r="116" spans="1:6" s="14" customFormat="1" ht="12.75" x14ac:dyDescent="0.2">
      <c r="A116" s="54">
        <v>7.3900000000000103</v>
      </c>
      <c r="B116" s="2" t="s">
        <v>30</v>
      </c>
      <c r="C116" s="17" t="s">
        <v>23</v>
      </c>
      <c r="D116" s="16">
        <v>3</v>
      </c>
      <c r="E116" s="15"/>
      <c r="F116" s="55">
        <f t="shared" si="11"/>
        <v>0</v>
      </c>
    </row>
    <row r="117" spans="1:6" s="14" customFormat="1" ht="12.75" x14ac:dyDescent="0.2">
      <c r="A117" s="58">
        <v>7.4000000000000101</v>
      </c>
      <c r="B117" s="2" t="s">
        <v>69</v>
      </c>
      <c r="C117" s="17" t="s">
        <v>34</v>
      </c>
      <c r="D117" s="16">
        <v>6</v>
      </c>
      <c r="E117" s="15"/>
      <c r="F117" s="55">
        <f t="shared" si="11"/>
        <v>0</v>
      </c>
    </row>
    <row r="118" spans="1:6" s="14" customFormat="1" ht="12.75" x14ac:dyDescent="0.2">
      <c r="A118" s="54">
        <v>7.4100000000000099</v>
      </c>
      <c r="B118" s="2" t="s">
        <v>71</v>
      </c>
      <c r="C118" s="17" t="s">
        <v>34</v>
      </c>
      <c r="D118" s="16">
        <v>11</v>
      </c>
      <c r="E118" s="15"/>
      <c r="F118" s="55">
        <f t="shared" si="11"/>
        <v>0</v>
      </c>
    </row>
    <row r="119" spans="1:6" s="14" customFormat="1" ht="12.75" x14ac:dyDescent="0.2">
      <c r="A119" s="54">
        <v>7.4200000000000097</v>
      </c>
      <c r="B119" s="2" t="s">
        <v>72</v>
      </c>
      <c r="C119" s="17" t="s">
        <v>7</v>
      </c>
      <c r="D119" s="16">
        <v>4</v>
      </c>
      <c r="E119" s="15"/>
      <c r="F119" s="55">
        <f t="shared" si="11"/>
        <v>0</v>
      </c>
    </row>
    <row r="120" spans="1:6" s="14" customFormat="1" ht="12.75" x14ac:dyDescent="0.2">
      <c r="A120" s="54">
        <v>7.4300000000000104</v>
      </c>
      <c r="B120" s="2" t="s">
        <v>70</v>
      </c>
      <c r="C120" s="17" t="s">
        <v>7</v>
      </c>
      <c r="D120" s="16">
        <v>11</v>
      </c>
      <c r="E120" s="15"/>
      <c r="F120" s="55">
        <f t="shared" si="11"/>
        <v>0</v>
      </c>
    </row>
    <row r="121" spans="1:6" s="14" customFormat="1" ht="12.75" x14ac:dyDescent="0.2">
      <c r="A121" s="54">
        <v>7.4400000000000102</v>
      </c>
      <c r="B121" s="2" t="s">
        <v>73</v>
      </c>
      <c r="C121" s="17" t="s">
        <v>23</v>
      </c>
      <c r="D121" s="16">
        <v>2</v>
      </c>
      <c r="E121" s="15"/>
      <c r="F121" s="55">
        <f t="shared" si="11"/>
        <v>0</v>
      </c>
    </row>
    <row r="122" spans="1:6" s="14" customFormat="1" ht="12.75" x14ac:dyDescent="0.2">
      <c r="A122" s="54">
        <v>7.4500000000000099</v>
      </c>
      <c r="B122" s="2" t="s">
        <v>75</v>
      </c>
      <c r="C122" s="17" t="s">
        <v>34</v>
      </c>
      <c r="D122" s="16">
        <v>8</v>
      </c>
      <c r="E122" s="15"/>
      <c r="F122" s="55">
        <f t="shared" si="11"/>
        <v>0</v>
      </c>
    </row>
    <row r="123" spans="1:6" s="14" customFormat="1" ht="12.75" x14ac:dyDescent="0.2">
      <c r="A123" s="54">
        <v>7.4600000000000097</v>
      </c>
      <c r="B123" s="2" t="s">
        <v>74</v>
      </c>
      <c r="C123" s="17" t="s">
        <v>7</v>
      </c>
      <c r="D123" s="16">
        <v>6.5</v>
      </c>
      <c r="E123" s="15"/>
      <c r="F123" s="55">
        <f t="shared" si="11"/>
        <v>0</v>
      </c>
    </row>
    <row r="124" spans="1:6" s="14" customFormat="1" ht="12.75" x14ac:dyDescent="0.2">
      <c r="A124" s="54">
        <v>7.4700000000000104</v>
      </c>
      <c r="B124" s="2" t="s">
        <v>103</v>
      </c>
      <c r="C124" s="17" t="s">
        <v>7</v>
      </c>
      <c r="D124" s="16">
        <v>6</v>
      </c>
      <c r="E124" s="15"/>
      <c r="F124" s="55">
        <f t="shared" si="11"/>
        <v>0</v>
      </c>
    </row>
    <row r="125" spans="1:6" s="14" customFormat="1" ht="12.75" x14ac:dyDescent="0.2">
      <c r="A125" s="56"/>
      <c r="B125" s="18" t="s">
        <v>201</v>
      </c>
      <c r="C125" s="19"/>
      <c r="D125" s="20"/>
      <c r="E125" s="21"/>
      <c r="F125" s="57"/>
    </row>
    <row r="126" spans="1:6" s="14" customFormat="1" ht="12.75" x14ac:dyDescent="0.2">
      <c r="A126" s="58">
        <v>7.48</v>
      </c>
      <c r="B126" s="2" t="s">
        <v>149</v>
      </c>
      <c r="C126" s="17" t="s">
        <v>7</v>
      </c>
      <c r="D126" s="16">
        <v>4</v>
      </c>
      <c r="E126" s="15"/>
      <c r="F126" s="55">
        <f>ROUND(D126*E126,0)</f>
        <v>0</v>
      </c>
    </row>
    <row r="127" spans="1:6" s="14" customFormat="1" ht="12.75" x14ac:dyDescent="0.2">
      <c r="A127" s="56">
        <v>8</v>
      </c>
      <c r="B127" s="18" t="s">
        <v>79</v>
      </c>
      <c r="C127" s="19"/>
      <c r="D127" s="20"/>
      <c r="E127" s="21"/>
      <c r="F127" s="57">
        <f>ROUND(SUM(F129:F138),0)</f>
        <v>0</v>
      </c>
    </row>
    <row r="128" spans="1:6" s="14" customFormat="1" ht="12.75" x14ac:dyDescent="0.2">
      <c r="A128" s="56"/>
      <c r="B128" s="18" t="s">
        <v>105</v>
      </c>
      <c r="C128" s="19"/>
      <c r="D128" s="20"/>
      <c r="E128" s="21"/>
      <c r="F128" s="57"/>
    </row>
    <row r="129" spans="1:6" s="14" customFormat="1" ht="25.5" x14ac:dyDescent="0.2">
      <c r="A129" s="54">
        <v>8.01</v>
      </c>
      <c r="B129" s="2" t="s">
        <v>104</v>
      </c>
      <c r="C129" s="17" t="s">
        <v>33</v>
      </c>
      <c r="D129" s="16">
        <f>1.3+1</f>
        <v>2.2999999999999998</v>
      </c>
      <c r="E129" s="15"/>
      <c r="F129" s="55">
        <f>ROUND(D129*E129,0)</f>
        <v>0</v>
      </c>
    </row>
    <row r="130" spans="1:6" s="14" customFormat="1" ht="38.25" x14ac:dyDescent="0.2">
      <c r="A130" s="54">
        <v>8.02</v>
      </c>
      <c r="B130" s="2" t="s">
        <v>76</v>
      </c>
      <c r="C130" s="17" t="s">
        <v>33</v>
      </c>
      <c r="D130" s="16">
        <v>11</v>
      </c>
      <c r="E130" s="15"/>
      <c r="F130" s="55">
        <f>ROUND(D130*E130,0)</f>
        <v>0</v>
      </c>
    </row>
    <row r="131" spans="1:6" s="14" customFormat="1" ht="38.25" x14ac:dyDescent="0.2">
      <c r="A131" s="54">
        <v>8.0299999999999994</v>
      </c>
      <c r="B131" s="2" t="s">
        <v>77</v>
      </c>
      <c r="C131" s="17" t="s">
        <v>33</v>
      </c>
      <c r="D131" s="16">
        <v>7</v>
      </c>
      <c r="E131" s="15"/>
      <c r="F131" s="55">
        <f>ROUND(D131*E131,0)</f>
        <v>0</v>
      </c>
    </row>
    <row r="132" spans="1:6" s="14" customFormat="1" ht="12.75" x14ac:dyDescent="0.2">
      <c r="A132" s="56"/>
      <c r="B132" s="18" t="s">
        <v>121</v>
      </c>
      <c r="C132" s="19"/>
      <c r="D132" s="20"/>
      <c r="E132" s="21"/>
      <c r="F132" s="57"/>
    </row>
    <row r="133" spans="1:6" s="14" customFormat="1" ht="51" x14ac:dyDescent="0.2">
      <c r="A133" s="54">
        <v>8.0399999999999991</v>
      </c>
      <c r="B133" s="2" t="s">
        <v>162</v>
      </c>
      <c r="C133" s="17" t="s">
        <v>18</v>
      </c>
      <c r="D133" s="16">
        <v>4.83</v>
      </c>
      <c r="E133" s="15"/>
      <c r="F133" s="55">
        <f>ROUND(D133*E133,0)</f>
        <v>0</v>
      </c>
    </row>
    <row r="134" spans="1:6" s="14" customFormat="1" ht="63.75" x14ac:dyDescent="0.2">
      <c r="A134" s="54">
        <v>8.0500000000000007</v>
      </c>
      <c r="B134" s="2" t="s">
        <v>163</v>
      </c>
      <c r="C134" s="17" t="s">
        <v>18</v>
      </c>
      <c r="D134" s="16">
        <v>2.2999999999999998</v>
      </c>
      <c r="E134" s="15"/>
      <c r="F134" s="55">
        <f>ROUND(D134*E134,0)</f>
        <v>0</v>
      </c>
    </row>
    <row r="135" spans="1:6" s="14" customFormat="1" ht="12.75" x14ac:dyDescent="0.2">
      <c r="A135" s="56"/>
      <c r="B135" s="18" t="s">
        <v>58</v>
      </c>
      <c r="C135" s="19"/>
      <c r="D135" s="20"/>
      <c r="E135" s="21"/>
      <c r="F135" s="57"/>
    </row>
    <row r="136" spans="1:6" s="14" customFormat="1" ht="38.25" x14ac:dyDescent="0.2">
      <c r="A136" s="54">
        <v>8.06</v>
      </c>
      <c r="B136" s="2" t="s">
        <v>107</v>
      </c>
      <c r="C136" s="17" t="s">
        <v>18</v>
      </c>
      <c r="D136" s="16">
        <v>5</v>
      </c>
      <c r="E136" s="15"/>
      <c r="F136" s="55">
        <f>ROUND(D136*E136,0)</f>
        <v>0</v>
      </c>
    </row>
    <row r="137" spans="1:6" s="14" customFormat="1" ht="38.25" x14ac:dyDescent="0.2">
      <c r="A137" s="54">
        <v>8.07</v>
      </c>
      <c r="B137" s="2" t="s">
        <v>202</v>
      </c>
      <c r="C137" s="17" t="s">
        <v>18</v>
      </c>
      <c r="D137" s="16">
        <v>3.2</v>
      </c>
      <c r="E137" s="15"/>
      <c r="F137" s="55">
        <f>ROUND(D137*E137,0)</f>
        <v>0</v>
      </c>
    </row>
    <row r="138" spans="1:6" s="14" customFormat="1" ht="38.25" x14ac:dyDescent="0.2">
      <c r="A138" s="54">
        <v>8.08</v>
      </c>
      <c r="B138" s="2" t="s">
        <v>106</v>
      </c>
      <c r="C138" s="17" t="s">
        <v>18</v>
      </c>
      <c r="D138" s="16">
        <v>6</v>
      </c>
      <c r="E138" s="15"/>
      <c r="F138" s="55">
        <f>ROUND(D138*E138,0)</f>
        <v>0</v>
      </c>
    </row>
    <row r="139" spans="1:6" s="14" customFormat="1" ht="12.75" x14ac:dyDescent="0.2">
      <c r="A139" s="56">
        <v>9</v>
      </c>
      <c r="B139" s="18" t="s">
        <v>114</v>
      </c>
      <c r="C139" s="19"/>
      <c r="D139" s="20"/>
      <c r="E139" s="21"/>
      <c r="F139" s="57">
        <f>ROUND(SUM(F140:F140),0)</f>
        <v>0</v>
      </c>
    </row>
    <row r="140" spans="1:6" s="14" customFormat="1" ht="25.5" x14ac:dyDescent="0.2">
      <c r="A140" s="54">
        <v>9.01</v>
      </c>
      <c r="B140" s="2" t="s">
        <v>118</v>
      </c>
      <c r="C140" s="17" t="s">
        <v>33</v>
      </c>
      <c r="D140" s="16">
        <v>62</v>
      </c>
      <c r="E140" s="15"/>
      <c r="F140" s="55">
        <f>ROUND(D140*E140,0)</f>
        <v>0</v>
      </c>
    </row>
    <row r="141" spans="1:6" s="14" customFormat="1" ht="12.75" x14ac:dyDescent="0.2">
      <c r="A141" s="56">
        <v>10</v>
      </c>
      <c r="B141" s="18" t="s">
        <v>122</v>
      </c>
      <c r="C141" s="19"/>
      <c r="D141" s="20"/>
      <c r="E141" s="21"/>
      <c r="F141" s="57">
        <f>ROUND(SUM(F142:F142),0)</f>
        <v>0</v>
      </c>
    </row>
    <row r="142" spans="1:6" s="14" customFormat="1" ht="50.1" customHeight="1" x14ac:dyDescent="0.2">
      <c r="A142" s="54">
        <v>10.01</v>
      </c>
      <c r="B142" s="2" t="s">
        <v>196</v>
      </c>
      <c r="C142" s="17" t="s">
        <v>7</v>
      </c>
      <c r="D142" s="16">
        <v>5</v>
      </c>
      <c r="E142" s="15"/>
      <c r="F142" s="55">
        <f>ROUND(D142*E142,0)</f>
        <v>0</v>
      </c>
    </row>
    <row r="143" spans="1:6" s="14" customFormat="1" ht="12.75" x14ac:dyDescent="0.2">
      <c r="A143" s="56">
        <v>11</v>
      </c>
      <c r="B143" s="18" t="s">
        <v>78</v>
      </c>
      <c r="C143" s="19"/>
      <c r="D143" s="20"/>
      <c r="E143" s="21"/>
      <c r="F143" s="57">
        <f>ROUND(SUM(F144:F148),0)</f>
        <v>0</v>
      </c>
    </row>
    <row r="144" spans="1:6" s="14" customFormat="1" ht="12.75" x14ac:dyDescent="0.2">
      <c r="A144" s="54">
        <v>11.01</v>
      </c>
      <c r="B144" s="2" t="s">
        <v>80</v>
      </c>
      <c r="C144" s="17" t="s">
        <v>33</v>
      </c>
      <c r="D144" s="16">
        <v>22</v>
      </c>
      <c r="E144" s="15"/>
      <c r="F144" s="55">
        <f t="shared" ref="F144:F148" si="12">ROUND(D144*E144,0)</f>
        <v>0</v>
      </c>
    </row>
    <row r="145" spans="1:6" s="14" customFormat="1" ht="12.75" x14ac:dyDescent="0.2">
      <c r="A145" s="54">
        <v>11.02</v>
      </c>
      <c r="B145" s="2" t="s">
        <v>38</v>
      </c>
      <c r="C145" s="17" t="s">
        <v>33</v>
      </c>
      <c r="D145" s="16">
        <v>49</v>
      </c>
      <c r="E145" s="15"/>
      <c r="F145" s="55">
        <f t="shared" si="12"/>
        <v>0</v>
      </c>
    </row>
    <row r="146" spans="1:6" s="14" customFormat="1" ht="25.5" x14ac:dyDescent="0.2">
      <c r="A146" s="54">
        <v>11.03</v>
      </c>
      <c r="B146" s="2" t="s">
        <v>119</v>
      </c>
      <c r="C146" s="17" t="s">
        <v>34</v>
      </c>
      <c r="D146" s="16">
        <v>28</v>
      </c>
      <c r="E146" s="15"/>
      <c r="F146" s="55">
        <f t="shared" si="12"/>
        <v>0</v>
      </c>
    </row>
    <row r="147" spans="1:6" s="14" customFormat="1" ht="12.75" x14ac:dyDescent="0.2">
      <c r="A147" s="54">
        <v>11.04</v>
      </c>
      <c r="B147" s="2" t="s">
        <v>88</v>
      </c>
      <c r="C147" s="17" t="s">
        <v>34</v>
      </c>
      <c r="D147" s="16">
        <v>6</v>
      </c>
      <c r="E147" s="15"/>
      <c r="F147" s="55">
        <f t="shared" si="12"/>
        <v>0</v>
      </c>
    </row>
    <row r="148" spans="1:6" s="14" customFormat="1" ht="12.75" x14ac:dyDescent="0.2">
      <c r="A148" s="54">
        <v>11.05</v>
      </c>
      <c r="B148" s="2" t="s">
        <v>150</v>
      </c>
      <c r="C148" s="17" t="s">
        <v>34</v>
      </c>
      <c r="D148" s="16">
        <v>8</v>
      </c>
      <c r="E148" s="15"/>
      <c r="F148" s="55">
        <f t="shared" si="12"/>
        <v>0</v>
      </c>
    </row>
    <row r="149" spans="1:6" s="14" customFormat="1" ht="12.75" x14ac:dyDescent="0.2">
      <c r="A149" s="56">
        <v>12</v>
      </c>
      <c r="B149" s="18" t="s">
        <v>24</v>
      </c>
      <c r="C149" s="19"/>
      <c r="D149" s="20"/>
      <c r="E149" s="21"/>
      <c r="F149" s="57">
        <f>ROUND(SUM(F150:F151),0)</f>
        <v>0</v>
      </c>
    </row>
    <row r="150" spans="1:6" s="14" customFormat="1" ht="12.75" x14ac:dyDescent="0.2">
      <c r="A150" s="54">
        <v>12.01</v>
      </c>
      <c r="B150" s="2" t="s">
        <v>26</v>
      </c>
      <c r="C150" s="17" t="s">
        <v>82</v>
      </c>
      <c r="D150" s="16">
        <v>1</v>
      </c>
      <c r="E150" s="15"/>
      <c r="F150" s="55">
        <f>ROUND(D150*E150,0)</f>
        <v>0</v>
      </c>
    </row>
    <row r="151" spans="1:6" s="14" customFormat="1" ht="12.75" x14ac:dyDescent="0.2">
      <c r="A151" s="54">
        <v>12.02</v>
      </c>
      <c r="B151" s="2" t="s">
        <v>29</v>
      </c>
      <c r="C151" s="17" t="s">
        <v>23</v>
      </c>
      <c r="D151" s="16">
        <v>4</v>
      </c>
      <c r="E151" s="15"/>
      <c r="F151" s="55">
        <f>ROUND(D151*E151,0)</f>
        <v>0</v>
      </c>
    </row>
    <row r="152" spans="1:6" s="14" customFormat="1" ht="12.75" x14ac:dyDescent="0.2">
      <c r="A152" s="56">
        <v>13</v>
      </c>
      <c r="B152" s="18" t="s">
        <v>81</v>
      </c>
      <c r="C152" s="19"/>
      <c r="D152" s="20"/>
      <c r="E152" s="21"/>
      <c r="F152" s="57">
        <f>ROUND(SUM(F153:F181),0)</f>
        <v>0</v>
      </c>
    </row>
    <row r="153" spans="1:6" s="14" customFormat="1" ht="76.5" x14ac:dyDescent="0.2">
      <c r="A153" s="54">
        <v>13.01</v>
      </c>
      <c r="B153" s="2" t="s">
        <v>173</v>
      </c>
      <c r="C153" s="17" t="s">
        <v>85</v>
      </c>
      <c r="D153" s="16">
        <v>2</v>
      </c>
      <c r="E153" s="15"/>
      <c r="F153" s="55">
        <f t="shared" ref="F153:F176" si="13">ROUND(D153*E153,0)</f>
        <v>0</v>
      </c>
    </row>
    <row r="154" spans="1:6" s="14" customFormat="1" ht="89.25" x14ac:dyDescent="0.2">
      <c r="A154" s="54">
        <v>13.02</v>
      </c>
      <c r="B154" s="2" t="s">
        <v>186</v>
      </c>
      <c r="C154" s="17" t="s">
        <v>85</v>
      </c>
      <c r="D154" s="16">
        <v>3</v>
      </c>
      <c r="E154" s="15"/>
      <c r="F154" s="55">
        <f t="shared" si="13"/>
        <v>0</v>
      </c>
    </row>
    <row r="155" spans="1:6" s="14" customFormat="1" ht="76.5" x14ac:dyDescent="0.2">
      <c r="A155" s="54">
        <v>13.03</v>
      </c>
      <c r="B155" s="2" t="s">
        <v>174</v>
      </c>
      <c r="C155" s="17" t="s">
        <v>85</v>
      </c>
      <c r="D155" s="16">
        <v>7</v>
      </c>
      <c r="E155" s="15"/>
      <c r="F155" s="55">
        <f t="shared" si="13"/>
        <v>0</v>
      </c>
    </row>
    <row r="156" spans="1:6" s="14" customFormat="1" ht="63.75" x14ac:dyDescent="0.2">
      <c r="A156" s="54">
        <v>13.04</v>
      </c>
      <c r="B156" s="2" t="s">
        <v>175</v>
      </c>
      <c r="C156" s="17" t="s">
        <v>85</v>
      </c>
      <c r="D156" s="16">
        <v>1</v>
      </c>
      <c r="E156" s="15"/>
      <c r="F156" s="55">
        <f t="shared" si="13"/>
        <v>0</v>
      </c>
    </row>
    <row r="157" spans="1:6" s="14" customFormat="1" ht="89.25" x14ac:dyDescent="0.2">
      <c r="A157" s="54">
        <v>13.05</v>
      </c>
      <c r="B157" s="2" t="s">
        <v>176</v>
      </c>
      <c r="C157" s="17" t="s">
        <v>85</v>
      </c>
      <c r="D157" s="16">
        <v>1</v>
      </c>
      <c r="E157" s="15"/>
      <c r="F157" s="55">
        <f t="shared" si="13"/>
        <v>0</v>
      </c>
    </row>
    <row r="158" spans="1:6" s="14" customFormat="1" ht="63.75" x14ac:dyDescent="0.2">
      <c r="A158" s="54">
        <v>13.06</v>
      </c>
      <c r="B158" s="2" t="s">
        <v>177</v>
      </c>
      <c r="C158" s="17" t="s">
        <v>85</v>
      </c>
      <c r="D158" s="16">
        <v>10</v>
      </c>
      <c r="E158" s="15"/>
      <c r="F158" s="55">
        <f t="shared" si="13"/>
        <v>0</v>
      </c>
    </row>
    <row r="159" spans="1:6" s="14" customFormat="1" ht="63.75" x14ac:dyDescent="0.2">
      <c r="A159" s="54">
        <v>13.07</v>
      </c>
      <c r="B159" s="2" t="s">
        <v>178</v>
      </c>
      <c r="C159" s="17" t="s">
        <v>85</v>
      </c>
      <c r="D159" s="16">
        <v>3</v>
      </c>
      <c r="E159" s="15"/>
      <c r="F159" s="55">
        <f t="shared" si="13"/>
        <v>0</v>
      </c>
    </row>
    <row r="160" spans="1:6" s="14" customFormat="1" ht="63.75" x14ac:dyDescent="0.2">
      <c r="A160" s="54">
        <v>13.08</v>
      </c>
      <c r="B160" s="2" t="s">
        <v>179</v>
      </c>
      <c r="C160" s="17" t="s">
        <v>85</v>
      </c>
      <c r="D160" s="16">
        <v>2</v>
      </c>
      <c r="E160" s="15"/>
      <c r="F160" s="55">
        <f t="shared" si="13"/>
        <v>0</v>
      </c>
    </row>
    <row r="161" spans="1:6" s="14" customFormat="1" ht="25.5" x14ac:dyDescent="0.2">
      <c r="A161" s="54">
        <v>13.09</v>
      </c>
      <c r="B161" s="2" t="s">
        <v>89</v>
      </c>
      <c r="C161" s="17" t="s">
        <v>10</v>
      </c>
      <c r="D161" s="16">
        <v>45</v>
      </c>
      <c r="E161" s="15"/>
      <c r="F161" s="55">
        <f t="shared" si="13"/>
        <v>0</v>
      </c>
    </row>
    <row r="162" spans="1:6" s="14" customFormat="1" ht="38.25" x14ac:dyDescent="0.2">
      <c r="A162" s="58">
        <v>13.1</v>
      </c>
      <c r="B162" s="2" t="s">
        <v>180</v>
      </c>
      <c r="C162" s="17" t="s">
        <v>85</v>
      </c>
      <c r="D162" s="16">
        <v>1</v>
      </c>
      <c r="E162" s="15"/>
      <c r="F162" s="55">
        <f t="shared" si="13"/>
        <v>0</v>
      </c>
    </row>
    <row r="163" spans="1:6" s="14" customFormat="1" ht="51" x14ac:dyDescent="0.2">
      <c r="A163" s="54">
        <v>13.11</v>
      </c>
      <c r="B163" s="2" t="s">
        <v>181</v>
      </c>
      <c r="C163" s="17" t="s">
        <v>85</v>
      </c>
      <c r="D163" s="16">
        <v>1</v>
      </c>
      <c r="E163" s="15"/>
      <c r="F163" s="55">
        <f t="shared" si="13"/>
        <v>0</v>
      </c>
    </row>
    <row r="164" spans="1:6" s="14" customFormat="1" ht="25.5" x14ac:dyDescent="0.2">
      <c r="A164" s="54">
        <v>13.12</v>
      </c>
      <c r="B164" s="2" t="s">
        <v>90</v>
      </c>
      <c r="C164" s="17" t="s">
        <v>85</v>
      </c>
      <c r="D164" s="16">
        <v>5</v>
      </c>
      <c r="E164" s="15"/>
      <c r="F164" s="55">
        <f t="shared" si="13"/>
        <v>0</v>
      </c>
    </row>
    <row r="165" spans="1:6" s="14" customFormat="1" ht="25.5" x14ac:dyDescent="0.2">
      <c r="A165" s="54">
        <v>13.13</v>
      </c>
      <c r="B165" s="2" t="s">
        <v>91</v>
      </c>
      <c r="C165" s="17" t="s">
        <v>85</v>
      </c>
      <c r="D165" s="16">
        <v>1</v>
      </c>
      <c r="E165" s="15"/>
      <c r="F165" s="55">
        <f t="shared" si="13"/>
        <v>0</v>
      </c>
    </row>
    <row r="166" spans="1:6" s="14" customFormat="1" ht="25.5" x14ac:dyDescent="0.2">
      <c r="A166" s="54">
        <v>13.14</v>
      </c>
      <c r="B166" s="2" t="s">
        <v>92</v>
      </c>
      <c r="C166" s="17" t="s">
        <v>87</v>
      </c>
      <c r="D166" s="16">
        <v>1</v>
      </c>
      <c r="E166" s="15"/>
      <c r="F166" s="55">
        <f t="shared" si="13"/>
        <v>0</v>
      </c>
    </row>
    <row r="167" spans="1:6" s="14" customFormat="1" ht="38.25" x14ac:dyDescent="0.2">
      <c r="A167" s="54">
        <v>13.15</v>
      </c>
      <c r="B167" s="2" t="s">
        <v>93</v>
      </c>
      <c r="C167" s="17" t="s">
        <v>85</v>
      </c>
      <c r="D167" s="16">
        <v>11</v>
      </c>
      <c r="E167" s="15"/>
      <c r="F167" s="55">
        <f t="shared" si="13"/>
        <v>0</v>
      </c>
    </row>
    <row r="168" spans="1:6" s="14" customFormat="1" ht="38.25" x14ac:dyDescent="0.2">
      <c r="A168" s="54">
        <v>13.16</v>
      </c>
      <c r="B168" s="2" t="s">
        <v>96</v>
      </c>
      <c r="C168" s="17" t="s">
        <v>85</v>
      </c>
      <c r="D168" s="16">
        <v>0</v>
      </c>
      <c r="E168" s="15"/>
      <c r="F168" s="55">
        <f t="shared" si="13"/>
        <v>0</v>
      </c>
    </row>
    <row r="169" spans="1:6" s="14" customFormat="1" ht="25.5" x14ac:dyDescent="0.2">
      <c r="A169" s="54">
        <v>13.17</v>
      </c>
      <c r="B169" s="2" t="s">
        <v>94</v>
      </c>
      <c r="C169" s="17" t="s">
        <v>7</v>
      </c>
      <c r="D169" s="16">
        <f>30+15</f>
        <v>45</v>
      </c>
      <c r="E169" s="15"/>
      <c r="F169" s="55">
        <f t="shared" si="13"/>
        <v>0</v>
      </c>
    </row>
    <row r="170" spans="1:6" s="14" customFormat="1" ht="63.75" x14ac:dyDescent="0.2">
      <c r="A170" s="54">
        <v>13.18</v>
      </c>
      <c r="B170" s="2" t="s">
        <v>182</v>
      </c>
      <c r="C170" s="17" t="s">
        <v>87</v>
      </c>
      <c r="D170" s="16">
        <v>2</v>
      </c>
      <c r="E170" s="15"/>
      <c r="F170" s="55">
        <f t="shared" si="13"/>
        <v>0</v>
      </c>
    </row>
    <row r="171" spans="1:6" s="14" customFormat="1" ht="25.5" x14ac:dyDescent="0.2">
      <c r="A171" s="54">
        <v>13.19</v>
      </c>
      <c r="B171" s="2" t="s">
        <v>183</v>
      </c>
      <c r="C171" s="17" t="s">
        <v>87</v>
      </c>
      <c r="D171" s="16">
        <v>240</v>
      </c>
      <c r="E171" s="15"/>
      <c r="F171" s="55">
        <f t="shared" si="13"/>
        <v>0</v>
      </c>
    </row>
    <row r="172" spans="1:6" s="14" customFormat="1" ht="25.5" x14ac:dyDescent="0.2">
      <c r="A172" s="58">
        <v>13.2</v>
      </c>
      <c r="B172" s="2" t="s">
        <v>184</v>
      </c>
      <c r="C172" s="17" t="s">
        <v>87</v>
      </c>
      <c r="D172" s="16">
        <v>1</v>
      </c>
      <c r="E172" s="15"/>
      <c r="F172" s="55">
        <f t="shared" si="13"/>
        <v>0</v>
      </c>
    </row>
    <row r="173" spans="1:6" s="14" customFormat="1" ht="12.75" x14ac:dyDescent="0.2">
      <c r="A173" s="54">
        <v>13.21</v>
      </c>
      <c r="B173" s="2" t="s">
        <v>95</v>
      </c>
      <c r="C173" s="17" t="s">
        <v>87</v>
      </c>
      <c r="D173" s="16">
        <v>4</v>
      </c>
      <c r="E173" s="15"/>
      <c r="F173" s="55">
        <f t="shared" si="13"/>
        <v>0</v>
      </c>
    </row>
    <row r="174" spans="1:6" s="59" customFormat="1" ht="25.5" x14ac:dyDescent="0.2">
      <c r="A174" s="54">
        <v>13.22</v>
      </c>
      <c r="B174" s="2" t="s">
        <v>185</v>
      </c>
      <c r="C174" s="17" t="s">
        <v>10</v>
      </c>
      <c r="D174" s="16">
        <v>21</v>
      </c>
      <c r="E174" s="15"/>
      <c r="F174" s="55">
        <f t="shared" si="13"/>
        <v>0</v>
      </c>
    </row>
    <row r="175" spans="1:6" s="14" customFormat="1" ht="51" x14ac:dyDescent="0.2">
      <c r="A175" s="54">
        <v>13.23</v>
      </c>
      <c r="B175" s="2" t="s">
        <v>168</v>
      </c>
      <c r="C175" s="17" t="s">
        <v>10</v>
      </c>
      <c r="D175" s="16">
        <f>26+26+3</f>
        <v>55</v>
      </c>
      <c r="E175" s="15"/>
      <c r="F175" s="55">
        <f t="shared" si="13"/>
        <v>0</v>
      </c>
    </row>
    <row r="176" spans="1:6" s="14" customFormat="1" ht="51" x14ac:dyDescent="0.2">
      <c r="A176" s="54">
        <v>13.24</v>
      </c>
      <c r="B176" s="2" t="s">
        <v>169</v>
      </c>
      <c r="C176" s="17" t="s">
        <v>10</v>
      </c>
      <c r="D176" s="16">
        <f>15+15</f>
        <v>30</v>
      </c>
      <c r="E176" s="15"/>
      <c r="F176" s="55">
        <f t="shared" si="13"/>
        <v>0</v>
      </c>
    </row>
    <row r="177" spans="1:6" s="14" customFormat="1" ht="25.5" x14ac:dyDescent="0.2">
      <c r="A177" s="54">
        <v>13.25</v>
      </c>
      <c r="B177" s="2" t="s">
        <v>166</v>
      </c>
      <c r="C177" s="17" t="s">
        <v>87</v>
      </c>
      <c r="D177" s="16">
        <f>5+2</f>
        <v>7</v>
      </c>
      <c r="E177" s="15"/>
      <c r="F177" s="55">
        <f>ROUND(D177*E177,0)</f>
        <v>0</v>
      </c>
    </row>
    <row r="178" spans="1:6" s="14" customFormat="1" ht="25.5" x14ac:dyDescent="0.2">
      <c r="A178" s="54">
        <v>13.26</v>
      </c>
      <c r="B178" s="2" t="s">
        <v>167</v>
      </c>
      <c r="C178" s="17" t="s">
        <v>87</v>
      </c>
      <c r="D178" s="16">
        <v>4</v>
      </c>
      <c r="E178" s="15"/>
      <c r="F178" s="55">
        <f>ROUND(D178*E178,0)</f>
        <v>0</v>
      </c>
    </row>
    <row r="179" spans="1:6" s="14" customFormat="1" ht="89.25" x14ac:dyDescent="0.2">
      <c r="A179" s="54">
        <v>13.27</v>
      </c>
      <c r="B179" s="2" t="s">
        <v>170</v>
      </c>
      <c r="C179" s="17" t="s">
        <v>5</v>
      </c>
      <c r="D179" s="16">
        <v>2</v>
      </c>
      <c r="E179" s="15"/>
      <c r="F179" s="55">
        <f>ROUND(D179*E179,0)</f>
        <v>0</v>
      </c>
    </row>
    <row r="180" spans="1:6" s="14" customFormat="1" ht="47.25" customHeight="1" x14ac:dyDescent="0.2">
      <c r="A180" s="54">
        <v>13.28</v>
      </c>
      <c r="B180" s="2" t="s">
        <v>171</v>
      </c>
      <c r="C180" s="17" t="s">
        <v>87</v>
      </c>
      <c r="D180" s="16">
        <v>2</v>
      </c>
      <c r="E180" s="15"/>
      <c r="F180" s="55">
        <f>D180*E180</f>
        <v>0</v>
      </c>
    </row>
    <row r="181" spans="1:6" s="14" customFormat="1" ht="47.25" customHeight="1" thickBot="1" x14ac:dyDescent="0.25">
      <c r="A181" s="61">
        <v>13.29</v>
      </c>
      <c r="B181" s="66" t="s">
        <v>172</v>
      </c>
      <c r="C181" s="62" t="s">
        <v>87</v>
      </c>
      <c r="D181" s="63">
        <v>1</v>
      </c>
      <c r="E181" s="64"/>
      <c r="F181" s="65">
        <f>D181*E181</f>
        <v>0</v>
      </c>
    </row>
    <row r="182" spans="1:6" ht="15.75" thickBot="1" x14ac:dyDescent="0.3">
      <c r="A182" s="4"/>
      <c r="B182" s="48" t="s">
        <v>11</v>
      </c>
      <c r="C182" s="49"/>
      <c r="D182" s="49"/>
      <c r="E182" s="50"/>
      <c r="F182" s="51">
        <f>SUM(F9:F181)/2</f>
        <v>0</v>
      </c>
    </row>
    <row r="183" spans="1:6" x14ac:dyDescent="0.25">
      <c r="A183" s="4"/>
      <c r="B183" s="26" t="s">
        <v>12</v>
      </c>
      <c r="C183" s="35"/>
      <c r="D183" s="36"/>
      <c r="E183" s="27"/>
      <c r="F183" s="28">
        <f>ROUND(F182*D183,0)</f>
        <v>0</v>
      </c>
    </row>
    <row r="184" spans="1:6" x14ac:dyDescent="0.25">
      <c r="A184" s="4"/>
      <c r="B184" s="12" t="s">
        <v>13</v>
      </c>
      <c r="C184" s="31"/>
      <c r="D184" s="33"/>
      <c r="E184" s="25"/>
      <c r="F184" s="11">
        <f>ROUND(F182*D184,0)</f>
        <v>0</v>
      </c>
    </row>
    <row r="185" spans="1:6" x14ac:dyDescent="0.25">
      <c r="A185" s="4"/>
      <c r="B185" s="12" t="s">
        <v>14</v>
      </c>
      <c r="C185" s="31"/>
      <c r="D185" s="33"/>
      <c r="E185" s="25"/>
      <c r="F185" s="11">
        <f>ROUND(F182*D185,0)</f>
        <v>0</v>
      </c>
    </row>
    <row r="186" spans="1:6" s="14" customFormat="1" ht="13.5" thickBot="1" x14ac:dyDescent="0.25">
      <c r="A186" s="4"/>
      <c r="B186" s="13" t="s">
        <v>15</v>
      </c>
      <c r="C186" s="32"/>
      <c r="D186" s="34">
        <v>0.19</v>
      </c>
      <c r="E186" s="29"/>
      <c r="F186" s="30">
        <f>ROUND(F185*D186,0)</f>
        <v>0</v>
      </c>
    </row>
    <row r="187" spans="1:6" s="14" customFormat="1" ht="13.5" thickBot="1" x14ac:dyDescent="0.25">
      <c r="A187" s="4"/>
      <c r="B187" s="5"/>
      <c r="C187" s="24"/>
      <c r="D187" s="24"/>
      <c r="E187" s="24"/>
      <c r="F187" s="83">
        <f>ROUND(SUM(F182:F186),0)</f>
        <v>0</v>
      </c>
    </row>
    <row r="188" spans="1:6" x14ac:dyDescent="0.25">
      <c r="F188" s="9"/>
    </row>
    <row r="189" spans="1:6" x14ac:dyDescent="0.25">
      <c r="F189" s="10"/>
    </row>
  </sheetData>
  <mergeCells count="7">
    <mergeCell ref="D7:D8"/>
    <mergeCell ref="C2:F5"/>
    <mergeCell ref="A7:A8"/>
    <mergeCell ref="B7:B8"/>
    <mergeCell ref="C7:C8"/>
    <mergeCell ref="E7:E8"/>
    <mergeCell ref="F7:F8"/>
  </mergeCells>
  <pageMargins left="0.7" right="0.7" top="0.75" bottom="0.75" header="0.3" footer="0.3"/>
  <pageSetup orientation="portrait" horizont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2-CUADRO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Hewlett-Packard Company</cp:lastModifiedBy>
  <cp:lastPrinted>2018-07-30T20:16:00Z</cp:lastPrinted>
  <dcterms:created xsi:type="dcterms:W3CDTF">2017-03-17T19:56:09Z</dcterms:created>
  <dcterms:modified xsi:type="dcterms:W3CDTF">2018-11-28T20:15:16Z</dcterms:modified>
</cp:coreProperties>
</file>