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usuarioutp/Desktop/Para Firmar/firmas licitacion final/"/>
    </mc:Choice>
  </mc:AlternateContent>
  <xr:revisionPtr revIDLastSave="0" documentId="13_ncr:1_{7C5B85EB-3971-8546-ACFE-AB38A86C8791}" xr6:coauthVersionLast="47" xr6:coauthVersionMax="47" xr10:uidLastSave="{00000000-0000-0000-0000-000000000000}"/>
  <bookViews>
    <workbookView xWindow="0" yWindow="500" windowWidth="44800" windowHeight="22880" xr2:uid="{00000000-000D-0000-FFFF-FFFF00000000}"/>
  </bookViews>
  <sheets>
    <sheet name="ANEXO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K36" i="1" s="1"/>
  <c r="J35" i="1"/>
  <c r="K35" i="1" s="1"/>
  <c r="L35" i="1" s="1"/>
  <c r="J34" i="1"/>
  <c r="K34" i="1" s="1"/>
  <c r="L34" i="1" s="1"/>
  <c r="J33" i="1"/>
  <c r="K33" i="1" s="1"/>
  <c r="J32" i="1"/>
  <c r="K32" i="1" s="1"/>
  <c r="L32" i="1" s="1"/>
  <c r="J31" i="1"/>
  <c r="K31" i="1" s="1"/>
  <c r="L31" i="1" s="1"/>
  <c r="J30" i="1"/>
  <c r="K30" i="1" s="1"/>
  <c r="L30" i="1" s="1"/>
  <c r="J29" i="1"/>
  <c r="K29" i="1" s="1"/>
  <c r="J28" i="1"/>
  <c r="K28" i="1" s="1"/>
  <c r="L28" i="1" s="1"/>
  <c r="J27" i="1"/>
  <c r="K27" i="1" s="1"/>
  <c r="L27" i="1" s="1"/>
  <c r="J26" i="1"/>
  <c r="K26" i="1" s="1"/>
  <c r="L26" i="1" s="1"/>
  <c r="J25" i="1"/>
  <c r="K25" i="1" s="1"/>
  <c r="L25" i="1" s="1"/>
  <c r="J24" i="1"/>
  <c r="K24" i="1" s="1"/>
  <c r="J23" i="1"/>
  <c r="K23" i="1" s="1"/>
  <c r="L23" i="1" s="1"/>
  <c r="J22" i="1"/>
  <c r="K22" i="1" s="1"/>
  <c r="L22" i="1" s="1"/>
  <c r="J21" i="1"/>
  <c r="K21" i="1" s="1"/>
  <c r="L21" i="1" s="1"/>
  <c r="J20" i="1"/>
  <c r="K20" i="1" s="1"/>
  <c r="L20" i="1" s="1"/>
  <c r="J19" i="1"/>
  <c r="K19" i="1" s="1"/>
  <c r="L19" i="1" s="1"/>
  <c r="J18" i="1"/>
  <c r="K18" i="1" s="1"/>
  <c r="J17" i="1"/>
  <c r="K17" i="1" s="1"/>
  <c r="L17" i="1" s="1"/>
  <c r="J16" i="1"/>
  <c r="K16" i="1" s="1"/>
  <c r="L16" i="1" s="1"/>
  <c r="J15" i="1"/>
  <c r="K15" i="1" s="1"/>
  <c r="L15" i="1" s="1"/>
  <c r="J14" i="1"/>
  <c r="K14" i="1" s="1"/>
  <c r="L14" i="1" s="1"/>
  <c r="J13" i="1"/>
  <c r="K13" i="1" s="1"/>
  <c r="J12" i="1"/>
  <c r="K12" i="1" s="1"/>
  <c r="L12" i="1" s="1"/>
  <c r="J11" i="1"/>
  <c r="K11" i="1" s="1"/>
  <c r="L11" i="1" s="1"/>
  <c r="J10" i="1"/>
  <c r="K10" i="1" s="1"/>
  <c r="L10" i="1" s="1"/>
  <c r="J9" i="1"/>
  <c r="K9" i="1" s="1"/>
  <c r="L9" i="1" s="1"/>
  <c r="DN36" i="1" l="1"/>
  <c r="DO36" i="1" s="1"/>
  <c r="DP36" i="1" s="1"/>
  <c r="DN35" i="1"/>
  <c r="DO35" i="1" s="1"/>
  <c r="DP35" i="1" s="1"/>
  <c r="DN34" i="1"/>
  <c r="DO34" i="1" s="1"/>
  <c r="DP34" i="1" s="1"/>
  <c r="DN33" i="1"/>
  <c r="DO33" i="1" s="1"/>
  <c r="DN32" i="1"/>
  <c r="DO32" i="1" s="1"/>
  <c r="DP32" i="1" s="1"/>
  <c r="DN31" i="1"/>
  <c r="DO31" i="1" s="1"/>
  <c r="DP31" i="1" s="1"/>
  <c r="DN30" i="1"/>
  <c r="DO30" i="1" s="1"/>
  <c r="DP30" i="1" s="1"/>
  <c r="DN29" i="1"/>
  <c r="DO29" i="1" s="1"/>
  <c r="DN28" i="1"/>
  <c r="DO28" i="1" s="1"/>
  <c r="DP28" i="1" s="1"/>
  <c r="DN27" i="1"/>
  <c r="DO27" i="1" s="1"/>
  <c r="DP27" i="1" s="1"/>
  <c r="DN26" i="1"/>
  <c r="DO26" i="1" s="1"/>
  <c r="DP26" i="1" s="1"/>
  <c r="DN25" i="1"/>
  <c r="DO25" i="1" s="1"/>
  <c r="DP25" i="1" s="1"/>
  <c r="DN24" i="1"/>
  <c r="DO24" i="1" s="1"/>
  <c r="DP24" i="1" s="1"/>
  <c r="DN23" i="1"/>
  <c r="DO23" i="1" s="1"/>
  <c r="DP23" i="1" s="1"/>
  <c r="DN22" i="1"/>
  <c r="DO22" i="1" s="1"/>
  <c r="DP22" i="1" s="1"/>
  <c r="DN21" i="1"/>
  <c r="DO21" i="1" s="1"/>
  <c r="DP21" i="1" s="1"/>
  <c r="DN20" i="1"/>
  <c r="DO20" i="1" s="1"/>
  <c r="DP20" i="1" s="1"/>
  <c r="DN19" i="1"/>
  <c r="DO19" i="1" s="1"/>
  <c r="DP19" i="1" s="1"/>
  <c r="DQ18" i="1"/>
  <c r="DN18" i="1"/>
  <c r="DO18" i="1" s="1"/>
  <c r="DP18" i="1" s="1"/>
  <c r="DN17" i="1"/>
  <c r="DO17" i="1" s="1"/>
  <c r="DP17" i="1" s="1"/>
  <c r="DN16" i="1"/>
  <c r="DO16" i="1" s="1"/>
  <c r="DP16" i="1" s="1"/>
  <c r="DN15" i="1"/>
  <c r="DO15" i="1" s="1"/>
  <c r="DP15" i="1" s="1"/>
  <c r="DN14" i="1"/>
  <c r="DO14" i="1" s="1"/>
  <c r="DP14" i="1" s="1"/>
  <c r="DN13" i="1"/>
  <c r="DO13" i="1" s="1"/>
  <c r="DP13" i="1" s="1"/>
  <c r="DQ12" i="1"/>
  <c r="DN12" i="1"/>
  <c r="DO12" i="1" s="1"/>
  <c r="DP12" i="1" s="1"/>
  <c r="DN11" i="1"/>
  <c r="DO11" i="1" s="1"/>
  <c r="DP11" i="1" s="1"/>
  <c r="DQ10" i="1"/>
  <c r="DN10" i="1"/>
  <c r="DO10" i="1" s="1"/>
  <c r="DP10" i="1" s="1"/>
  <c r="DN9" i="1"/>
  <c r="DO9" i="1" s="1"/>
  <c r="DP9" i="1" s="1"/>
  <c r="DW36" i="1" l="1"/>
  <c r="DX36" i="1" s="1"/>
  <c r="DW35" i="1"/>
  <c r="DX35" i="1" s="1"/>
  <c r="DW34" i="1"/>
  <c r="DX34" i="1" s="1"/>
  <c r="DW33" i="1"/>
  <c r="DX33" i="1" s="1"/>
  <c r="DW32" i="1"/>
  <c r="DX32" i="1" s="1"/>
  <c r="DW31" i="1"/>
  <c r="DX31" i="1" s="1"/>
  <c r="DW30" i="1"/>
  <c r="DX30" i="1" s="1"/>
  <c r="DW29" i="1"/>
  <c r="DX29" i="1" s="1"/>
  <c r="DW28" i="1"/>
  <c r="DX28" i="1" s="1"/>
  <c r="DW27" i="1"/>
  <c r="DX27" i="1" s="1"/>
  <c r="DW26" i="1"/>
  <c r="DX26" i="1" s="1"/>
  <c r="DW25" i="1"/>
  <c r="DX25" i="1" s="1"/>
  <c r="DW24" i="1"/>
  <c r="DX24" i="1" s="1"/>
  <c r="DW23" i="1"/>
  <c r="DX23" i="1" s="1"/>
  <c r="DW22" i="1"/>
  <c r="DX22" i="1" s="1"/>
  <c r="DW21" i="1"/>
  <c r="DX21" i="1" s="1"/>
  <c r="DW20" i="1"/>
  <c r="DX20" i="1" s="1"/>
  <c r="DW19" i="1"/>
  <c r="DX19" i="1" s="1"/>
  <c r="DW18" i="1"/>
  <c r="DX18" i="1" s="1"/>
  <c r="DW17" i="1"/>
  <c r="DX17" i="1" s="1"/>
  <c r="DW16" i="1"/>
  <c r="DX16" i="1" s="1"/>
  <c r="DU15" i="1"/>
  <c r="DU14" i="1"/>
  <c r="DW13" i="1"/>
  <c r="DX13" i="1" s="1"/>
  <c r="DW12" i="1"/>
  <c r="DX12" i="1" s="1"/>
  <c r="DW11" i="1"/>
  <c r="DW10" i="1"/>
  <c r="DX10" i="1" s="1"/>
  <c r="DW9" i="1"/>
  <c r="DX9" i="1" s="1"/>
  <c r="DW14" i="1" l="1"/>
  <c r="DX14" i="1" s="1"/>
  <c r="DY14" i="1" s="1"/>
  <c r="DW15" i="1"/>
  <c r="DX15" i="1" s="1"/>
  <c r="DY15" i="1" s="1"/>
  <c r="DE36" i="1" l="1"/>
  <c r="DF36" i="1" s="1"/>
  <c r="DG36" i="1" s="1"/>
  <c r="DE35" i="1"/>
  <c r="DF35" i="1" s="1"/>
  <c r="DG35" i="1" s="1"/>
  <c r="DE34" i="1"/>
  <c r="DF34" i="1" s="1"/>
  <c r="DG34" i="1" s="1"/>
  <c r="DE33" i="1"/>
  <c r="DF33" i="1" s="1"/>
  <c r="DG33" i="1" s="1"/>
  <c r="DE32" i="1"/>
  <c r="DF32" i="1" s="1"/>
  <c r="DG32" i="1" s="1"/>
  <c r="DE31" i="1"/>
  <c r="DF31" i="1" s="1"/>
  <c r="DG31" i="1" s="1"/>
  <c r="DE30" i="1"/>
  <c r="DF30" i="1" s="1"/>
  <c r="DG30" i="1" s="1"/>
  <c r="DE28" i="1"/>
  <c r="DF28" i="1" s="1"/>
  <c r="DG28" i="1" s="1"/>
  <c r="DE27" i="1"/>
  <c r="DF27" i="1" s="1"/>
  <c r="DG27" i="1" s="1"/>
  <c r="DE26" i="1"/>
  <c r="DF26" i="1" s="1"/>
  <c r="DG26" i="1" s="1"/>
  <c r="DE25" i="1"/>
  <c r="DF25" i="1" s="1"/>
  <c r="DG25" i="1" s="1"/>
  <c r="DE24" i="1"/>
  <c r="DF24" i="1" s="1"/>
  <c r="DG24" i="1" s="1"/>
  <c r="DE23" i="1"/>
  <c r="DF23" i="1" s="1"/>
  <c r="DG23" i="1" s="1"/>
  <c r="DE22" i="1"/>
  <c r="DF22" i="1" s="1"/>
  <c r="DG22" i="1" s="1"/>
  <c r="DE21" i="1"/>
  <c r="DF21" i="1" s="1"/>
  <c r="DG21" i="1" s="1"/>
  <c r="DE20" i="1"/>
  <c r="DF20" i="1" s="1"/>
  <c r="DG20" i="1" s="1"/>
  <c r="DE19" i="1"/>
  <c r="DF19" i="1" s="1"/>
  <c r="DG19" i="1" s="1"/>
  <c r="DE18" i="1"/>
  <c r="DF18" i="1" s="1"/>
  <c r="DG18" i="1" s="1"/>
  <c r="DE17" i="1"/>
  <c r="DF17" i="1" s="1"/>
  <c r="DG17" i="1" s="1"/>
  <c r="DE16" i="1"/>
  <c r="DF16" i="1" s="1"/>
  <c r="DG16" i="1" s="1"/>
  <c r="DE15" i="1"/>
  <c r="DF15" i="1" s="1"/>
  <c r="DG15" i="1" s="1"/>
  <c r="DE14" i="1"/>
  <c r="DF14" i="1" s="1"/>
  <c r="DG14" i="1" s="1"/>
  <c r="DE13" i="1"/>
  <c r="DF13" i="1" s="1"/>
  <c r="DG13" i="1" s="1"/>
  <c r="DE12" i="1"/>
  <c r="DF12" i="1" s="1"/>
  <c r="DG12" i="1" s="1"/>
  <c r="DE11" i="1"/>
  <c r="DF11" i="1" s="1"/>
  <c r="DG11" i="1" s="1"/>
  <c r="DE10" i="1"/>
  <c r="DF10" i="1" s="1"/>
  <c r="DG10" i="1" s="1"/>
  <c r="DE9" i="1"/>
  <c r="DF9" i="1" s="1"/>
  <c r="DG9" i="1" s="1"/>
  <c r="CV36" i="1" l="1"/>
  <c r="CW36" i="1" s="1"/>
  <c r="CX36" i="1" s="1"/>
  <c r="CV35" i="1"/>
  <c r="CW35" i="1" s="1"/>
  <c r="CX35" i="1" s="1"/>
  <c r="CV34" i="1"/>
  <c r="CW34" i="1" s="1"/>
  <c r="CX34" i="1" s="1"/>
  <c r="CV33" i="1"/>
  <c r="CW33" i="1" s="1"/>
  <c r="CX33" i="1" s="1"/>
  <c r="CV32" i="1"/>
  <c r="CW32" i="1" s="1"/>
  <c r="CX32" i="1" s="1"/>
  <c r="CV31" i="1"/>
  <c r="CW31" i="1" s="1"/>
  <c r="CX31" i="1" s="1"/>
  <c r="CV30" i="1"/>
  <c r="CW30" i="1" s="1"/>
  <c r="CX30" i="1" s="1"/>
  <c r="CV29" i="1"/>
  <c r="CW29" i="1" s="1"/>
  <c r="CX29" i="1" s="1"/>
  <c r="CV28" i="1"/>
  <c r="CW28" i="1" s="1"/>
  <c r="CV27" i="1"/>
  <c r="CW27" i="1" s="1"/>
  <c r="CV26" i="1"/>
  <c r="CW26" i="1" s="1"/>
  <c r="CX26" i="1" s="1"/>
  <c r="CV25" i="1"/>
  <c r="CW25" i="1" s="1"/>
  <c r="CX25" i="1" s="1"/>
  <c r="CV24" i="1"/>
  <c r="CW24" i="1" s="1"/>
  <c r="CX24" i="1" s="1"/>
  <c r="CV23" i="1"/>
  <c r="CW23" i="1" s="1"/>
  <c r="CX23" i="1" s="1"/>
  <c r="CV22" i="1"/>
  <c r="CW22" i="1" s="1"/>
  <c r="CX22" i="1" s="1"/>
  <c r="CV21" i="1"/>
  <c r="CW21" i="1" s="1"/>
  <c r="CV20" i="1"/>
  <c r="CW20" i="1" s="1"/>
  <c r="CV19" i="1"/>
  <c r="CW19" i="1" s="1"/>
  <c r="CX19" i="1" s="1"/>
  <c r="CV18" i="1"/>
  <c r="CW18" i="1" s="1"/>
  <c r="CX18" i="1" s="1"/>
  <c r="CV17" i="1"/>
  <c r="CW17" i="1" s="1"/>
  <c r="CX17" i="1" s="1"/>
  <c r="CV16" i="1"/>
  <c r="CW16" i="1" s="1"/>
  <c r="CV15" i="1"/>
  <c r="CW15" i="1" s="1"/>
  <c r="CX15" i="1" s="1"/>
  <c r="CV14" i="1"/>
  <c r="CW14" i="1" s="1"/>
  <c r="CX14" i="1" s="1"/>
  <c r="CV13" i="1"/>
  <c r="CW13" i="1" s="1"/>
  <c r="CX13" i="1" s="1"/>
  <c r="CV12" i="1"/>
  <c r="CW12" i="1" s="1"/>
  <c r="CV11" i="1"/>
  <c r="CW11" i="1" s="1"/>
  <c r="CX11" i="1" s="1"/>
  <c r="CV10" i="1"/>
  <c r="CW10" i="1" s="1"/>
  <c r="CX10" i="1" s="1"/>
  <c r="CV9" i="1"/>
  <c r="CW9" i="1" s="1"/>
  <c r="CX9" i="1" s="1"/>
  <c r="CM36" i="1" l="1"/>
  <c r="CN36" i="1" s="1"/>
  <c r="CO36" i="1" s="1"/>
  <c r="CM35" i="1"/>
  <c r="CN35" i="1" s="1"/>
  <c r="CO35" i="1" s="1"/>
  <c r="CM34" i="1"/>
  <c r="CN34" i="1" s="1"/>
  <c r="CO34" i="1" s="1"/>
  <c r="CM33" i="1"/>
  <c r="CN33" i="1" s="1"/>
  <c r="CO33" i="1" s="1"/>
  <c r="CM32" i="1"/>
  <c r="CN32" i="1" s="1"/>
  <c r="CO32" i="1" s="1"/>
  <c r="CM30" i="1"/>
  <c r="CN30" i="1" s="1"/>
  <c r="CO30" i="1" s="1"/>
  <c r="CM29" i="1"/>
  <c r="CN29" i="1" s="1"/>
  <c r="CO29" i="1" s="1"/>
  <c r="CM28" i="1"/>
  <c r="CN28" i="1" s="1"/>
  <c r="CO28" i="1" s="1"/>
  <c r="CM27" i="1"/>
  <c r="CN27" i="1" s="1"/>
  <c r="CO27" i="1" s="1"/>
  <c r="CM26" i="1"/>
  <c r="CN26" i="1" s="1"/>
  <c r="CO26" i="1" s="1"/>
  <c r="CM25" i="1"/>
  <c r="CN25" i="1" s="1"/>
  <c r="CO25" i="1" s="1"/>
  <c r="CM24" i="1"/>
  <c r="CN24" i="1" s="1"/>
  <c r="CO24" i="1" s="1"/>
  <c r="CM23" i="1"/>
  <c r="CN23" i="1" s="1"/>
  <c r="CO23" i="1" s="1"/>
  <c r="CM22" i="1"/>
  <c r="CN22" i="1" s="1"/>
  <c r="CO22" i="1" s="1"/>
  <c r="CM20" i="1"/>
  <c r="CN20" i="1" s="1"/>
  <c r="CO20" i="1" s="1"/>
  <c r="CM19" i="1"/>
  <c r="CN19" i="1" s="1"/>
  <c r="CO19" i="1" s="1"/>
  <c r="CM18" i="1"/>
  <c r="CN18" i="1" s="1"/>
  <c r="CO18" i="1" s="1"/>
  <c r="CM17" i="1"/>
  <c r="CN17" i="1" s="1"/>
  <c r="CO17" i="1" s="1"/>
  <c r="CM14" i="1"/>
  <c r="CN14" i="1" s="1"/>
  <c r="CO14" i="1" s="1"/>
  <c r="CM13" i="1"/>
  <c r="CN13" i="1" s="1"/>
  <c r="CO13" i="1" s="1"/>
  <c r="CM12" i="1"/>
  <c r="CN12" i="1" s="1"/>
  <c r="CO12" i="1" s="1"/>
  <c r="CM11" i="1"/>
  <c r="CN11" i="1" s="1"/>
  <c r="CO11" i="1" s="1"/>
  <c r="CM10" i="1"/>
  <c r="CN10" i="1" s="1"/>
  <c r="CO10" i="1" s="1"/>
  <c r="CM9" i="1"/>
  <c r="CN9" i="1" s="1"/>
  <c r="CO9" i="1" s="1"/>
  <c r="CD35" i="1" l="1"/>
  <c r="CE35" i="1" s="1"/>
  <c r="CF35" i="1" s="1"/>
  <c r="CD34" i="1"/>
  <c r="CE34" i="1" s="1"/>
  <c r="CD33" i="1"/>
  <c r="CE33" i="1" s="1"/>
  <c r="CD32" i="1"/>
  <c r="CE32" i="1" s="1"/>
  <c r="CF32" i="1" s="1"/>
  <c r="CD31" i="1"/>
  <c r="CE31" i="1" s="1"/>
  <c r="CD30" i="1"/>
  <c r="CE30" i="1" s="1"/>
  <c r="CD29" i="1"/>
  <c r="CE29" i="1" s="1"/>
  <c r="CF29" i="1" s="1"/>
  <c r="CD28" i="1"/>
  <c r="CE28" i="1" s="1"/>
  <c r="CD27" i="1"/>
  <c r="CE27" i="1" s="1"/>
  <c r="CF27" i="1" s="1"/>
  <c r="CD26" i="1"/>
  <c r="CE26" i="1" s="1"/>
  <c r="CF26" i="1" s="1"/>
  <c r="CD25" i="1"/>
  <c r="CE25" i="1" s="1"/>
  <c r="CF25" i="1" s="1"/>
  <c r="CD24" i="1"/>
  <c r="CE24" i="1" s="1"/>
  <c r="CD23" i="1"/>
  <c r="CE23" i="1" s="1"/>
  <c r="CF23" i="1" s="1"/>
  <c r="CD22" i="1"/>
  <c r="CE22" i="1" s="1"/>
  <c r="CF22" i="1" s="1"/>
  <c r="CD21" i="1"/>
  <c r="CE21" i="1" s="1"/>
  <c r="CD20" i="1"/>
  <c r="CE20" i="1" s="1"/>
  <c r="CD19" i="1"/>
  <c r="CE19" i="1" s="1"/>
  <c r="CD18" i="1"/>
  <c r="CE18" i="1" s="1"/>
  <c r="CD17" i="1"/>
  <c r="CE17" i="1" s="1"/>
  <c r="CD16" i="1"/>
  <c r="CE16" i="1" s="1"/>
  <c r="CD15" i="1"/>
  <c r="CE15" i="1" s="1"/>
  <c r="CF15" i="1" s="1"/>
  <c r="CD14" i="1"/>
  <c r="CE14" i="1" s="1"/>
  <c r="CD13" i="1"/>
  <c r="CE13" i="1" s="1"/>
  <c r="CD12" i="1"/>
  <c r="CE12" i="1" s="1"/>
  <c r="CD11" i="1"/>
  <c r="CD10" i="1"/>
  <c r="CE10" i="1" s="1"/>
  <c r="CD9" i="1"/>
  <c r="CE9" i="1" s="1"/>
  <c r="BU36" i="1" l="1"/>
  <c r="BV36" i="1" s="1"/>
  <c r="BW36" i="1" s="1"/>
  <c r="BU35" i="1"/>
  <c r="BV35" i="1" s="1"/>
  <c r="BW35" i="1" s="1"/>
  <c r="BU34" i="1"/>
  <c r="BV34" i="1" s="1"/>
  <c r="BW34" i="1" s="1"/>
  <c r="BU33" i="1"/>
  <c r="BV33" i="1" s="1"/>
  <c r="BW33" i="1" s="1"/>
  <c r="BU32" i="1"/>
  <c r="BV32" i="1" s="1"/>
  <c r="BU31" i="1"/>
  <c r="BV31" i="1" s="1"/>
  <c r="BW31" i="1" s="1"/>
  <c r="BU30" i="1"/>
  <c r="BV30" i="1" s="1"/>
  <c r="BU29" i="1"/>
  <c r="BV29" i="1" s="1"/>
  <c r="BW29" i="1" s="1"/>
  <c r="BU28" i="1"/>
  <c r="BV28" i="1" s="1"/>
  <c r="BU27" i="1"/>
  <c r="BV27" i="1" s="1"/>
  <c r="BW27" i="1" s="1"/>
  <c r="BU26" i="1"/>
  <c r="BV26" i="1" s="1"/>
  <c r="BU25" i="1"/>
  <c r="BV25" i="1" s="1"/>
  <c r="BW25" i="1" s="1"/>
  <c r="BU24" i="1"/>
  <c r="BV24" i="1" s="1"/>
  <c r="BW24" i="1" s="1"/>
  <c r="BU23" i="1"/>
  <c r="BV23" i="1" s="1"/>
  <c r="BW23" i="1" s="1"/>
  <c r="BU22" i="1"/>
  <c r="BV22" i="1" s="1"/>
  <c r="BW22" i="1" s="1"/>
  <c r="BU21" i="1"/>
  <c r="BV21" i="1" s="1"/>
  <c r="BU20" i="1"/>
  <c r="BV20" i="1" s="1"/>
  <c r="BU19" i="1"/>
  <c r="BV19" i="1" s="1"/>
  <c r="BW19" i="1" s="1"/>
  <c r="BU18" i="1"/>
  <c r="BV18" i="1" s="1"/>
  <c r="BW18" i="1" s="1"/>
  <c r="BU17" i="1"/>
  <c r="BV17" i="1" s="1"/>
  <c r="BW17" i="1" s="1"/>
  <c r="BU16" i="1"/>
  <c r="BV16" i="1" s="1"/>
  <c r="BU15" i="1"/>
  <c r="BV15" i="1" s="1"/>
  <c r="BW15" i="1" s="1"/>
  <c r="BU14" i="1"/>
  <c r="BV14" i="1" s="1"/>
  <c r="BU13" i="1"/>
  <c r="BV13" i="1" s="1"/>
  <c r="BU12" i="1"/>
  <c r="BV12" i="1" s="1"/>
  <c r="BU11" i="1"/>
  <c r="BU10" i="1"/>
  <c r="BV10" i="1" s="1"/>
  <c r="BU9" i="1"/>
  <c r="BV9" i="1" s="1"/>
  <c r="BL36" i="1" l="1"/>
  <c r="BM36" i="1" s="1"/>
  <c r="BL35" i="1"/>
  <c r="BM35" i="1" s="1"/>
  <c r="BN35" i="1" s="1"/>
  <c r="BL34" i="1"/>
  <c r="BM34" i="1" s="1"/>
  <c r="BN34" i="1" s="1"/>
  <c r="BL33" i="1"/>
  <c r="BM33" i="1" s="1"/>
  <c r="BM32" i="1"/>
  <c r="BN32" i="1" s="1"/>
  <c r="BL31" i="1"/>
  <c r="BM31" i="1" s="1"/>
  <c r="BN31" i="1" s="1"/>
  <c r="BL30" i="1"/>
  <c r="BM30" i="1" s="1"/>
  <c r="BN30" i="1" s="1"/>
  <c r="BL29" i="1"/>
  <c r="BM29" i="1" s="1"/>
  <c r="BM28" i="1"/>
  <c r="BN28" i="1" s="1"/>
  <c r="BL27" i="1"/>
  <c r="BM27" i="1" s="1"/>
  <c r="BN27" i="1" s="1"/>
  <c r="BL26" i="1"/>
  <c r="BM26" i="1" s="1"/>
  <c r="BN26" i="1" s="1"/>
  <c r="BL25" i="1"/>
  <c r="BM25" i="1" s="1"/>
  <c r="BN25" i="1" s="1"/>
  <c r="BL24" i="1"/>
  <c r="BM24" i="1" s="1"/>
  <c r="BN24" i="1" s="1"/>
  <c r="BL23" i="1"/>
  <c r="BM23" i="1" s="1"/>
  <c r="BN23" i="1" s="1"/>
  <c r="BL22" i="1"/>
  <c r="BM22" i="1" s="1"/>
  <c r="BL21" i="1"/>
  <c r="BM21" i="1" s="1"/>
  <c r="BL20" i="1"/>
  <c r="BM20" i="1" s="1"/>
  <c r="BL19" i="1"/>
  <c r="BM19" i="1" s="1"/>
  <c r="BL18" i="1"/>
  <c r="BM18" i="1" s="1"/>
  <c r="BL17" i="1"/>
  <c r="BM17" i="1" s="1"/>
  <c r="BL16" i="1"/>
  <c r="BM16" i="1" s="1"/>
  <c r="BM15" i="1"/>
  <c r="BN15" i="1" s="1"/>
  <c r="BM14" i="1"/>
  <c r="BN14" i="1" s="1"/>
  <c r="BL13" i="1"/>
  <c r="BM13" i="1" s="1"/>
  <c r="BN13" i="1" s="1"/>
  <c r="BM12" i="1"/>
  <c r="BN12" i="1" s="1"/>
  <c r="BM11" i="1"/>
  <c r="BN11" i="1" s="1"/>
  <c r="BL10" i="1"/>
  <c r="BM10" i="1" s="1"/>
  <c r="BL9" i="1"/>
  <c r="BM9" i="1" s="1"/>
  <c r="BC35" i="1" l="1"/>
  <c r="BD35" i="1" s="1"/>
  <c r="BE35" i="1" s="1"/>
  <c r="BC34" i="1"/>
  <c r="BD34" i="1" s="1"/>
  <c r="BC33" i="1"/>
  <c r="BD33" i="1" s="1"/>
  <c r="BC32" i="1"/>
  <c r="BD32" i="1" s="1"/>
  <c r="BC31" i="1"/>
  <c r="BD31" i="1" s="1"/>
  <c r="BE31" i="1" s="1"/>
  <c r="BC30" i="1"/>
  <c r="BD30" i="1" s="1"/>
  <c r="BE30" i="1" s="1"/>
  <c r="BC29" i="1"/>
  <c r="BD29" i="1" s="1"/>
  <c r="BC28" i="1"/>
  <c r="BD28" i="1" s="1"/>
  <c r="BE28" i="1" s="1"/>
  <c r="BC27" i="1"/>
  <c r="BD27" i="1" s="1"/>
  <c r="BC26" i="1"/>
  <c r="BD26" i="1" s="1"/>
  <c r="BC25" i="1"/>
  <c r="BD25" i="1" s="1"/>
  <c r="BE25" i="1" s="1"/>
  <c r="BC23" i="1"/>
  <c r="BD23" i="1" s="1"/>
  <c r="BE23" i="1" s="1"/>
  <c r="BC21" i="1"/>
  <c r="BD21" i="1" s="1"/>
  <c r="BC20" i="1"/>
  <c r="BD20" i="1" s="1"/>
  <c r="BC19" i="1"/>
  <c r="BD19" i="1" s="1"/>
  <c r="BE19" i="1" s="1"/>
  <c r="BC18" i="1"/>
  <c r="BD18" i="1" s="1"/>
  <c r="BC17" i="1"/>
  <c r="BD17" i="1" s="1"/>
  <c r="BE17" i="1" s="1"/>
  <c r="BC16" i="1"/>
  <c r="BD16" i="1" s="1"/>
  <c r="BE16" i="1" s="1"/>
  <c r="BC13" i="1"/>
  <c r="BD13" i="1" s="1"/>
  <c r="BE13" i="1" s="1"/>
  <c r="BC12" i="1"/>
  <c r="BD12" i="1" s="1"/>
  <c r="BC11" i="1"/>
  <c r="BD11" i="1" s="1"/>
  <c r="BE11" i="1" s="1"/>
  <c r="BC10" i="1"/>
  <c r="BD10" i="1" s="1"/>
  <c r="BE10" i="1" s="1"/>
  <c r="BC9" i="1"/>
  <c r="BD9" i="1" s="1"/>
  <c r="AB36" i="1" l="1"/>
  <c r="AC36" i="1" s="1"/>
  <c r="AB35" i="1"/>
  <c r="AC35" i="1" s="1"/>
  <c r="AD35" i="1" s="1"/>
  <c r="AB34" i="1"/>
  <c r="AC34" i="1" s="1"/>
  <c r="AD34" i="1" s="1"/>
  <c r="AB33" i="1"/>
  <c r="AC33" i="1" s="1"/>
  <c r="AB32" i="1"/>
  <c r="AC32" i="1" s="1"/>
  <c r="AD32" i="1" s="1"/>
  <c r="AB31" i="1"/>
  <c r="AC31" i="1" s="1"/>
  <c r="AB30" i="1"/>
  <c r="AC30" i="1" s="1"/>
  <c r="AD30" i="1" s="1"/>
  <c r="AB28" i="1"/>
  <c r="AC28" i="1" s="1"/>
  <c r="AD28" i="1" s="1"/>
  <c r="AB27" i="1"/>
  <c r="AC27" i="1" s="1"/>
  <c r="AD27" i="1" s="1"/>
  <c r="AB26" i="1"/>
  <c r="AC26" i="1" s="1"/>
  <c r="AD26" i="1" s="1"/>
  <c r="AB25" i="1"/>
  <c r="AC25" i="1" s="1"/>
  <c r="AD25" i="1" s="1"/>
  <c r="AB24" i="1"/>
  <c r="AC24" i="1" s="1"/>
  <c r="AD24" i="1" s="1"/>
  <c r="AB23" i="1"/>
  <c r="AC23" i="1" s="1"/>
  <c r="AB22" i="1"/>
  <c r="AC22" i="1" s="1"/>
  <c r="AB21" i="1"/>
  <c r="AC21" i="1" s="1"/>
  <c r="AB20" i="1"/>
  <c r="AC20" i="1" s="1"/>
  <c r="AB19" i="1"/>
  <c r="AC19" i="1" s="1"/>
  <c r="AB18" i="1"/>
  <c r="AC18" i="1" s="1"/>
  <c r="AB17" i="1"/>
  <c r="AC17" i="1" s="1"/>
  <c r="AB16" i="1"/>
  <c r="AC16" i="1" s="1"/>
  <c r="AB15" i="1"/>
  <c r="AC15" i="1" s="1"/>
  <c r="AD15" i="1" s="1"/>
  <c r="AB14" i="1"/>
  <c r="AC14" i="1" s="1"/>
  <c r="AD14" i="1" s="1"/>
  <c r="AB13" i="1"/>
  <c r="AC13" i="1" s="1"/>
  <c r="AB12" i="1"/>
  <c r="AC12" i="1" s="1"/>
  <c r="AB11" i="1"/>
  <c r="AC11" i="1" s="1"/>
  <c r="AD11" i="1" s="1"/>
  <c r="AB10" i="1"/>
  <c r="AC10" i="1" s="1"/>
  <c r="AB9" i="1"/>
  <c r="AC9" i="1" s="1"/>
  <c r="S36" i="1" l="1"/>
  <c r="T36" i="1" s="1"/>
  <c r="U36" i="1" s="1"/>
  <c r="S35" i="1"/>
  <c r="T35" i="1" s="1"/>
  <c r="U35" i="1" s="1"/>
  <c r="S34" i="1"/>
  <c r="T34" i="1" s="1"/>
  <c r="U34" i="1" s="1"/>
  <c r="S33" i="1"/>
  <c r="T33" i="1" s="1"/>
  <c r="U33" i="1" s="1"/>
  <c r="S32" i="1"/>
  <c r="T32" i="1" s="1"/>
  <c r="U32" i="1" s="1"/>
  <c r="S31" i="1"/>
  <c r="T31" i="1" s="1"/>
  <c r="U31" i="1" s="1"/>
  <c r="S30" i="1"/>
  <c r="T30" i="1" s="1"/>
  <c r="U30" i="1" s="1"/>
  <c r="S29" i="1"/>
  <c r="T29" i="1" s="1"/>
  <c r="U29" i="1" s="1"/>
  <c r="S28" i="1"/>
  <c r="T28" i="1" s="1"/>
  <c r="U28" i="1" s="1"/>
  <c r="S26" i="1"/>
  <c r="T26" i="1" s="1"/>
  <c r="U26" i="1" s="1"/>
  <c r="S25" i="1"/>
  <c r="T25" i="1" s="1"/>
  <c r="U25" i="1" s="1"/>
  <c r="S24" i="1"/>
  <c r="T24" i="1" s="1"/>
  <c r="U24" i="1" s="1"/>
  <c r="S23" i="1"/>
  <c r="T23" i="1" s="1"/>
  <c r="U23" i="1" s="1"/>
  <c r="S22" i="1"/>
  <c r="T22" i="1" s="1"/>
  <c r="U22" i="1" s="1"/>
  <c r="S21" i="1"/>
  <c r="T21" i="1" s="1"/>
  <c r="U21" i="1" s="1"/>
  <c r="S20" i="1"/>
  <c r="T20" i="1" s="1"/>
  <c r="U20" i="1" s="1"/>
  <c r="S19" i="1"/>
  <c r="T19" i="1" s="1"/>
  <c r="U19" i="1" s="1"/>
  <c r="S18" i="1"/>
  <c r="T18" i="1" s="1"/>
  <c r="U18" i="1" s="1"/>
  <c r="S17" i="1"/>
  <c r="T17" i="1" s="1"/>
  <c r="U17" i="1" s="1"/>
  <c r="S16" i="1"/>
  <c r="T16" i="1" s="1"/>
  <c r="U16" i="1" s="1"/>
  <c r="S15" i="1"/>
  <c r="T15" i="1" s="1"/>
  <c r="U15" i="1" s="1"/>
  <c r="S14" i="1"/>
  <c r="T14" i="1" s="1"/>
  <c r="U14" i="1" s="1"/>
  <c r="S13" i="1"/>
  <c r="T13" i="1" s="1"/>
  <c r="U13" i="1" s="1"/>
  <c r="S12" i="1"/>
  <c r="T12" i="1" s="1"/>
  <c r="U12" i="1" s="1"/>
  <c r="S11" i="1"/>
  <c r="T11" i="1" s="1"/>
  <c r="U11" i="1" s="1"/>
  <c r="S10" i="1"/>
  <c r="T10" i="1" s="1"/>
  <c r="U10" i="1" s="1"/>
  <c r="S9" i="1"/>
  <c r="T9" i="1" s="1"/>
  <c r="U9" i="1" s="1"/>
  <c r="ED37" i="1" l="1"/>
  <c r="U37" i="1"/>
  <c r="AK10" i="1"/>
  <c r="AL10" i="1" s="1"/>
  <c r="AK11" i="1"/>
  <c r="AK12" i="1"/>
  <c r="AL12" i="1"/>
  <c r="AK13" i="1"/>
  <c r="AL13" i="1" s="1"/>
  <c r="AK14" i="1"/>
  <c r="AL14" i="1" s="1"/>
  <c r="AK15" i="1"/>
  <c r="AL15" i="1" s="1"/>
  <c r="AK16" i="1"/>
  <c r="AL16" i="1" s="1"/>
  <c r="AK17" i="1"/>
  <c r="AL17" i="1" s="1"/>
  <c r="AK18" i="1"/>
  <c r="AL18" i="1" s="1"/>
  <c r="AK19" i="1"/>
  <c r="AL19" i="1" s="1"/>
  <c r="AK20" i="1"/>
  <c r="AL20" i="1" s="1"/>
  <c r="AK21" i="1"/>
  <c r="AL21" i="1" s="1"/>
  <c r="AK22" i="1"/>
  <c r="AL22" i="1" s="1"/>
  <c r="AK23" i="1"/>
  <c r="AL23" i="1" s="1"/>
  <c r="AK24" i="1"/>
  <c r="AL24" i="1" s="1"/>
  <c r="AK25" i="1"/>
  <c r="AL25" i="1" s="1"/>
  <c r="AK26" i="1"/>
  <c r="AL26" i="1" s="1"/>
  <c r="AK27" i="1"/>
  <c r="AL27" i="1" s="1"/>
  <c r="AK28" i="1"/>
  <c r="AL28" i="1" s="1"/>
  <c r="AK29" i="1"/>
  <c r="AL29" i="1" s="1"/>
  <c r="AK30" i="1"/>
  <c r="AL30" i="1" s="1"/>
  <c r="AK31" i="1"/>
  <c r="AL31" i="1" s="1"/>
  <c r="AK32" i="1"/>
  <c r="AL32" i="1" s="1"/>
  <c r="AK33" i="1"/>
  <c r="AL33" i="1" s="1"/>
  <c r="AK34" i="1"/>
  <c r="AL34" i="1" s="1"/>
  <c r="AK35" i="1"/>
  <c r="AL35" i="1" s="1"/>
  <c r="AK36" i="1"/>
  <c r="AL36" i="1" s="1"/>
  <c r="CD36" i="1"/>
  <c r="CE36" i="1" s="1"/>
  <c r="DY37" i="1" l="1"/>
  <c r="DP37" i="1"/>
  <c r="DG37" i="1"/>
  <c r="CX37" i="1"/>
  <c r="CO37" i="1"/>
  <c r="CF37" i="1"/>
  <c r="BW37" i="1"/>
  <c r="BN37" i="1"/>
  <c r="BE37" i="1"/>
  <c r="AK9" i="1"/>
  <c r="AL9" i="1" s="1"/>
  <c r="AM37" i="1" s="1"/>
  <c r="AD37" i="1"/>
  <c r="EB9" i="1"/>
  <c r="EB10" i="1" l="1"/>
  <c r="EB23" i="1"/>
  <c r="EE23" i="1" s="1"/>
  <c r="EB27" i="1"/>
  <c r="EE27" i="1" s="1"/>
  <c r="EB28" i="1"/>
  <c r="EE28" i="1" s="1"/>
  <c r="EB22" i="1"/>
  <c r="EB34" i="1"/>
  <c r="EE34" i="1" s="1"/>
  <c r="EB32" i="1"/>
  <c r="EE32" i="1" s="1"/>
  <c r="EB25" i="1"/>
  <c r="EE25" i="1" s="1"/>
  <c r="EB36" i="1"/>
  <c r="EE36" i="1" s="1"/>
  <c r="EB26" i="1"/>
  <c r="EE26" i="1" s="1"/>
  <c r="EB30" i="1"/>
  <c r="EE30" i="1" s="1"/>
  <c r="EB24" i="1"/>
  <c r="EE24" i="1" s="1"/>
  <c r="EB35" i="1"/>
  <c r="EE35" i="1" s="1"/>
  <c r="EB33" i="1"/>
  <c r="EE33" i="1" s="1"/>
  <c r="EB31" i="1"/>
  <c r="EE31" i="1" s="1"/>
  <c r="EB29" i="1"/>
  <c r="EE29" i="1" l="1"/>
  <c r="D70" i="1"/>
  <c r="EE22" i="1"/>
  <c r="D68" i="1"/>
  <c r="EE10" i="1"/>
  <c r="EC29" i="1"/>
  <c r="EC33" i="1"/>
  <c r="EC35" i="1"/>
  <c r="EC23" i="1"/>
  <c r="EC10" i="1"/>
  <c r="EC36" i="1"/>
  <c r="EC25" i="1"/>
  <c r="EC30" i="1"/>
  <c r="EC26" i="1"/>
  <c r="EC32" i="1"/>
  <c r="EC34" i="1"/>
  <c r="EC22" i="1"/>
  <c r="EC27" i="1"/>
  <c r="EC28" i="1"/>
  <c r="EC31" i="1"/>
  <c r="EC24" i="1"/>
  <c r="EC9" i="1"/>
  <c r="EE9" i="1"/>
  <c r="EB19" i="1" l="1"/>
  <c r="EE19" i="1" s="1"/>
  <c r="EB13" i="1"/>
  <c r="EB12" i="1"/>
  <c r="EB20" i="1"/>
  <c r="EE20" i="1" s="1"/>
  <c r="EB17" i="1"/>
  <c r="L37" i="1"/>
  <c r="EB18" i="1"/>
  <c r="EB15" i="1"/>
  <c r="EE15" i="1" s="1"/>
  <c r="EB21" i="1"/>
  <c r="EE21" i="1" s="1"/>
  <c r="EB16" i="1"/>
  <c r="EB11" i="1"/>
  <c r="EB14" i="1"/>
  <c r="D56" i="1" l="1"/>
  <c r="D54" i="1"/>
  <c r="EE17" i="1"/>
  <c r="D66" i="1"/>
  <c r="EE16" i="1"/>
  <c r="D64" i="1"/>
  <c r="EE18" i="1"/>
  <c r="EE13" i="1"/>
  <c r="D58" i="1"/>
  <c r="EE14" i="1"/>
  <c r="D62" i="1"/>
  <c r="EE12" i="1"/>
  <c r="D60" i="1"/>
  <c r="EC19" i="1"/>
  <c r="EC13" i="1"/>
  <c r="EC12" i="1"/>
  <c r="EC17" i="1"/>
  <c r="EC20" i="1"/>
  <c r="EC15" i="1"/>
  <c r="EE11" i="1"/>
  <c r="EE37" i="1" s="1"/>
  <c r="EB37" i="1"/>
  <c r="EC21" i="1"/>
  <c r="EC14" i="1"/>
  <c r="EC11" i="1"/>
  <c r="EC16" i="1"/>
  <c r="EC18" i="1"/>
  <c r="D72" i="1" l="1"/>
</calcChain>
</file>

<file path=xl/sharedStrings.xml><?xml version="1.0" encoding="utf-8"?>
<sst xmlns="http://schemas.openxmlformats.org/spreadsheetml/2006/main" count="948" uniqueCount="355">
  <si>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</si>
  <si>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</si>
  <si>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</si>
  <si>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</si>
  <si>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</si>
  <si>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</si>
  <si>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</si>
  <si>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</si>
  <si>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</si>
  <si>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</si>
  <si>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</si>
  <si>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</si>
  <si>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</si>
  <si>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</si>
  <si>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HP</t>
  </si>
  <si>
    <t>Unidad</t>
  </si>
  <si>
    <t>Disco duro externo</t>
  </si>
  <si>
    <t>Samsung</t>
  </si>
  <si>
    <t>Kingston</t>
  </si>
  <si>
    <t xml:space="preserve">VALOR TOTAL OFERTA </t>
  </si>
  <si>
    <t>Observaciones:</t>
  </si>
  <si>
    <t>ÍTEM</t>
  </si>
  <si>
    <t>Computador portátil</t>
  </si>
  <si>
    <t>COMPRA DE EQUIPOS, PERIFÉRICOS Y ACCESORIOS DE CÓMPUTO PARA LAS DIFERENTES DEPENDENCIAS DE LA UNIVERSIDAD TECNOLÓGICA DE PEREIRA</t>
  </si>
  <si>
    <t>Adaptador ssd</t>
  </si>
  <si>
    <t>Adaptador SSD 2.5" a 3.5" para disco</t>
  </si>
  <si>
    <t>Adaptador USB-C a HDMI</t>
  </si>
  <si>
    <t>Adaptador Tipo C 4 En 1 A Hdmi 4k, Vga, Usb 3.0, Usb C</t>
  </si>
  <si>
    <t>Apple Macbook Air (13 pulgadas, Chip M1, 256 GB de SSD, 8 GB de RAM) - Gris espacial</t>
  </si>
  <si>
    <t>Mac</t>
  </si>
  <si>
    <t>Apple Macbook Air (13 pulgadas, Chip M1, 512 GB de SSD, 8 GB de RAM) - Gris espacial</t>
  </si>
  <si>
    <t>Caja HDD externo</t>
  </si>
  <si>
    <t>Caja Externa Para Disco Duro 3.5 USB 3.0</t>
  </si>
  <si>
    <t>Procesador Intel Core i7-1165G7  2.8GHz
Memoria 8GB RAM (1x8GB) DDR4-2400
DD 512 SSD (Sata o M.2)
Pantalla entre 13.3" y 14" Anti-reflejo  1920x1080 LED
Puertos HDMI y VGA (Integrado o Adaptador de la misma marca del equipo)
Tarjeta inalámbrica 802.11ac con  Bluetooth  
Puerto 1GB Ethernet
Chasis de Aluminio
Windows 11 Pro OEM
Office LTSC Pro Plus 2021 Edu
Morral
Garantía 3 años</t>
  </si>
  <si>
    <t>HP/
Lenovo /
Dell</t>
  </si>
  <si>
    <t>Computador SFF</t>
  </si>
  <si>
    <t xml:space="preserve">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</si>
  <si>
    <t>HP  SFF 
Lenovo SFF
DELL  SFF</t>
  </si>
  <si>
    <t>Disco Duro</t>
  </si>
  <si>
    <t>Western Digital</t>
  </si>
  <si>
    <t>Disco duro externo 2TB ADATA HD330, cable USB 3.0 para el disco duro externo de 1 mt (El disco duro viene con el cable USB)</t>
  </si>
  <si>
    <t>ADATA</t>
  </si>
  <si>
    <t>DISCO DURO EXTERNO
1TB MATERIAL: 1036705 WESN
CAPACIDAD: 1TB
INTERFAZ USB 3.0 - USB 2.0
GARANTÍA LIMITADA DE 2 AÑOS</t>
  </si>
  <si>
    <t>Toshiba</t>
  </si>
  <si>
    <t>Disco duro externo 2 teras</t>
  </si>
  <si>
    <t xml:space="preserve">Disco duro portable </t>
  </si>
  <si>
    <t>Disco duros</t>
  </si>
  <si>
    <t>Hdd Serial ATA 10TB  7200 rpm, 3.5". Referencia WD102KFBX</t>
  </si>
  <si>
    <t>Disco sólido SSD interno Adata Ultimate SU630 ASU630SS-240GQ-R 240GB</t>
  </si>
  <si>
    <t>Adata</t>
  </si>
  <si>
    <t xml:space="preserve"> - Con tecnología 3D NAND.
- Útil para guardar programas y documentos con su capacidad de 480 GB.
- Resistente a fuertes golpes.
- Tamaño de 2.5 ".
- Interfaz de conexión: SATA III.
- Apto para PC y Notebook.</t>
  </si>
  <si>
    <t>Discos HDD</t>
  </si>
  <si>
    <t>Escaner HP modelo N6600FNW1 (RED</t>
  </si>
  <si>
    <t xml:space="preserve">HP modelo N6600FNW1 (RED) Escaner de cama plana con alimentador de documentos automático con conexión USB compatible Mac y Windows.  Resolución óptica 600 x 600  dpi. Cama plana tamaño A4.  Escaneo Duplex. Conexión USB alta velocidad, Software, drivers y cables de conexión </t>
  </si>
  <si>
    <t xml:space="preserve">Impresora </t>
  </si>
  <si>
    <t>HP LaserJet Enterprise M612dn 
Impresión en Negro hasta 71 ppm/Ciclo de trabajo Mensual A4: Hasta 300.000 pág / Procesador 1,2GHz / Memoria 512MB/ Puerto de red Ethernet integrado 10/100/1000Base-TX / Bandeja 1 multipropósito para 100 hojas - bandeja 2 de entrada para 500 hojas dispositivo para impresión automática a doble cara / Incluye Cable USB</t>
  </si>
  <si>
    <t>HP LaserJet Pro M404dw</t>
  </si>
  <si>
    <t>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</si>
  <si>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Imac 24"</t>
  </si>
  <si>
    <t>Apple</t>
  </si>
  <si>
    <t xml:space="preserve">Impresora HP DesignJet T650 de 36" </t>
  </si>
  <si>
    <t>Impresora HP DesignJet T650 de 36" Gigabit Ethernet (1000Base-T), USB de alta velocidad 2.0, Wi-Fi 802.11
Garantia de 3 años</t>
  </si>
  <si>
    <t>ImpresoraHP Laser Jet M107W</t>
  </si>
  <si>
    <t>Impresión en Negro hasta 20 ppm/ Ciclo de trabajo mensual hasta 10.000pág A4/ Procesador 400MHz/ Capacidad HP ePrint-impresión móvil-inalámbrica-1 USB 2.0 alta velocidad- 1 WiFi 802.11b/g / Manejo de papel estándar Bandeja de entrada 150 hojas -Salida de manejo de papel de 150 hojas/ Impresión a Doble cara manual/ Incluye cable USB</t>
  </si>
  <si>
    <t>IPAD</t>
  </si>
  <si>
    <t>IPAD PRO 11" 128GB 3 GENERACION(CHIP M1) CON WIFI, LAPIZ APPLE 2 GENERACION, PROTECTOR DE PANTALLA, ESTUCHE</t>
  </si>
  <si>
    <t>APPLE</t>
  </si>
  <si>
    <t>Macbook pro 13"</t>
  </si>
  <si>
    <t xml:space="preserve">512 GB SSD, Pantalla Retina de 13.3 pulgadas (diagonal) retroiluminada por LED con tecnología IPS; resolución nativa de 2560 x 1600 a 227 pixeles por pulgada compatible con millones de colores. Brillo 500 nits, Chip M1 de Apple. Gris espacial
CPU de 8 núcleos con 4 núcleos de rendimiento y 4 de eficiencia. Neural Engine de 16 núcleos.
Memoria unificada de 8GB
Garantia de 3 años
Office LTSC para Mac
</t>
  </si>
  <si>
    <t>Memoria Portátil</t>
  </si>
  <si>
    <t>Memoria principal DDR4 para MSI Katana GF76 11UD-050 RAM SO DIMM. Capacidad 32 GB</t>
  </si>
  <si>
    <t>Receptor USB inalambrico Unifying Logitech</t>
  </si>
  <si>
    <t>Receptor USB inalambrico Unifying Logitech numero de parte 910-005235 Marca Logitech</t>
  </si>
  <si>
    <t>Logitech</t>
  </si>
  <si>
    <t>Tablet</t>
  </si>
  <si>
    <t>Tablet 10.4" Pulgadas, Galaxy S6 Lite WiFi, 64GB, Gris, Memoria Interna: 64 GB, Memoria RAM: 4 GB, Resolución Cámara Frontal: 5 Mpx, Resolución Cámara Posterior: 8 Mpx, Duración de la Batería: 12 Horas Aproximadas</t>
  </si>
  <si>
    <t>CONVOCATORIA PÚBLICA  01 DE 2023</t>
  </si>
  <si>
    <t>iMac 24" 
Tamaño De Pantalla: 24″
Memoria: 8GB
Almacenamiento: 512GB SSD
Conexión Inalámbrica: Wi-Fi / Bluetooth
Sistema Operativo: macOS
Cámara: Cámara FaceTime HD
Tipo De Pantalla: 4.5K
Procesador: Chip M1
Puerto Thunderbolt: 2 Thunderbolt/USB 4
Puerto USB-C: 2 USB 3 
Garantia de 3 años
Office LTSC para Mac</t>
  </si>
  <si>
    <t>Disco SSD</t>
  </si>
  <si>
    <t>Disco SSD 1tb Samsung 870</t>
  </si>
  <si>
    <t>Kingston
Adata
Crucial</t>
  </si>
  <si>
    <r>
      <t xml:space="preserve"> Chip M1 de Apple que permite un gran avance en el rendimiento del CPU, GPU y aprendizaje automático.
-Hasta 18 horas de batería para hacer mucho más (1).
-CPU de 8 núcleos con un rendimiento hasta 3.5 veces más rápido para que puedas hacer de todo a una velocidad insuperable (2).
-</t>
    </r>
    <r>
      <rPr>
        <b/>
        <sz val="10"/>
        <color rgb="FFFF0000"/>
        <rFont val="Calibri"/>
        <family val="2"/>
        <scheme val="minor"/>
      </rPr>
      <t>GPU de 7 núcleos</t>
    </r>
    <r>
      <rPr>
        <sz val="10"/>
        <rFont val="Calibri"/>
        <family val="2"/>
        <scheme val="minor"/>
      </rPr>
      <t xml:space="preserve">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t>
    </r>
  </si>
  <si>
    <t>ANEXO 1 MODIFICADO  - ESPECIFICACIONES TÉCNICAS Y PRESENTACIÓN DE OFERTA</t>
  </si>
  <si>
    <r>
      <t xml:space="preserve"> </t>
    </r>
    <r>
      <rPr>
        <sz val="10"/>
        <color rgb="FFFF0000"/>
        <rFont val="Calibri (Cuerpo)"/>
      </rPr>
      <t>SanDisk</t>
    </r>
  </si>
  <si>
    <t xml:space="preserve">Disco Duro  2TB. SSD externo SanDisk Extreme SDSSDE61-2T00-G25 </t>
  </si>
  <si>
    <t>Material: 1043501 N/P: AHD330-2TU31-CBL Disponible Disco duro externo antigolpes Interfaz USB 3.2 Gen1 (compatiblecon USB 2.0), Textura plástico / goma Requisitos del sistema Windows XP/ Vista / 7 / 8 / 8.1 / 10.  Mac OS X 10.6 o posterior Linux Kernel 2.6 oposterior, Accesorios cable USB 3.2 Gen1, Guía de instalación rápida.</t>
  </si>
  <si>
    <r>
      <t xml:space="preserve"> </t>
    </r>
    <r>
      <rPr>
        <sz val="10"/>
        <color rgb="FFFF0000"/>
        <rFont val="Calibri (Cuerpo)"/>
      </rPr>
      <t>Western Digital</t>
    </r>
  </si>
  <si>
    <t>Disco sólido SSD interno  480GB</t>
  </si>
  <si>
    <t>Western digital, Seagate</t>
  </si>
  <si>
    <t>Discos HDD de 8TB para copias de seguridad, 3.5" SATA</t>
  </si>
  <si>
    <r>
      <t xml:space="preserve">WDC WD30EFRX-68EUZN0 </t>
    </r>
    <r>
      <rPr>
        <sz val="10"/>
        <color rgb="FFFF0000"/>
        <rFont val="Calibri (Cuerpo)"/>
      </rPr>
      <t>de 3TB</t>
    </r>
    <r>
      <rPr>
        <sz val="10"/>
        <rFont val="Calibri"/>
        <family val="2"/>
        <scheme val="minor"/>
      </rPr>
      <t>, tipo NAS HDD, tipo de Bus SATA, WD Red™ Plus NAS Hard Drive 3.5"</t>
    </r>
  </si>
  <si>
    <t>Mejor precio</t>
  </si>
  <si>
    <t>VALOR TOTAL IVA INCLUIDO</t>
  </si>
  <si>
    <t>EMPRESA</t>
  </si>
  <si>
    <t>PRESUPUESTO OFICIAL</t>
  </si>
  <si>
    <t>DIFERENCIA CON EL PRESUPUESTO</t>
  </si>
  <si>
    <t>60 dias</t>
  </si>
  <si>
    <t>6 meses</t>
  </si>
  <si>
    <t>6meses</t>
  </si>
  <si>
    <t xml:space="preserve"> Chip M1 de Apple que permite un gran avance en el rendimiento del CPU, GPU y aprendizaje automático.
-Hasta 18 horas de batería para hacer mucho más (1).
-CPU de 8 núcleos con un rendimiento hasta 3.5 veces más rápido para que puedas hacer de todo a una velocidad insuperable (2).
-GPU de 7 núcleos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 MAC</t>
  </si>
  <si>
    <t>3 años</t>
  </si>
  <si>
    <t xml:space="preserve"> Chip M1 de Apple que permite un gran avance en el rendimiento del CPU, GPU y aprendizaje automático.
-Hasta 18 horas de batería para hacer mucho más (1).
-CPU de 8 núcleos con un rendimiento hasta 3.5 veces más rápido para que puedas hacer de todo a una velocidad insuperable (2).
-GPU de 7 núcleos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 MARCA MAC</t>
  </si>
  <si>
    <r>
      <t xml:space="preserve">WDC WD30EFRX-68EUZN0 </t>
    </r>
    <r>
      <rPr>
        <sz val="10"/>
        <rFont val="Calibri (Cuerpo)"/>
      </rPr>
      <t>de 3TB</t>
    </r>
    <r>
      <rPr>
        <sz val="10"/>
        <rFont val="Calibri"/>
        <family val="2"/>
        <scheme val="minor"/>
      </rPr>
      <t>, tipo NAS HDD, tipo de Bus SATA, WD Red™ Plus NAS Hard Drive 3.5"</t>
    </r>
  </si>
  <si>
    <t>2 años</t>
  </si>
  <si>
    <t>1 año</t>
  </si>
  <si>
    <t>5 años</t>
  </si>
  <si>
    <t xml:space="preserve">3 años </t>
  </si>
  <si>
    <t xml:space="preserve">3 años   </t>
  </si>
  <si>
    <t>20 dias</t>
  </si>
  <si>
    <r>
      <t>Macbook Air 13" - MGN63LA/A 
 Chip M1 de Apple que permite un gran avance en el rendimiento del CPU, GPU y aprendizaje automático.
-Hasta 18 horas de batería para hacer mucho más (1).
-CPU de 8 núcleos con un rendimiento hasta 3.5 veces más rápido para que puedas hacer de todo a una velocidad insuperable (2).
-</t>
    </r>
    <r>
      <rPr>
        <b/>
        <sz val="10"/>
        <color rgb="FFFF0000"/>
        <rFont val="Calibri"/>
        <family val="2"/>
        <scheme val="minor"/>
      </rPr>
      <t>GPU de 7 núcleos</t>
    </r>
    <r>
      <rPr>
        <sz val="10"/>
        <rFont val="Calibri"/>
        <family val="2"/>
        <scheme val="minor"/>
      </rPr>
      <t xml:space="preserve">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t>
    </r>
  </si>
  <si>
    <t>Portatil HP ProBook 440G9 N/P 6K6X9LT#ABM
Procesador Intel Core i7-1255U  3.5GHz
Memoria 16GB RAM (1x16GB) DDR4-3200
DD 512 SSD (Sata o M.2)
Pantalla 14" Anti-reflejo  1920x1080 LED
Puertos HDMI y VGA (Integrado o Adaptador de la misma marca del equipo)
Tarjeta inalámbrica 802.11ac con  Bluetooth  
Puerto 1GB Ethernet
Chasis de Aluminio
Windows 11 Pro OEM
Office LTSC Pro Plus 2021 Edu
Morral
Garantía 3 años</t>
  </si>
  <si>
    <t xml:space="preserve">Equipo HP HP 400 G9 SFF N/P 7M3Y8LS
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</si>
  <si>
    <t xml:space="preserve">DISCO DURO NAS SATA 3.5 8TB 7200RPM 256MB SEAGATE ST8000VN004 </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</si>
  <si>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</si>
  <si>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iMac 24" sku MGPD3E/A
Tamaño De Pantalla: 24″
Memoria: 8GB
Almacenamiento: 512GB SSD
Conexión Inalámbrica: Wi-Fi / Bluetooth
Sistema Operativo: macOS
Cámara: Cámara FaceTime HD
Tipo De Pantalla: 4.5K
Procesador: Chip M1
Puerto Thunderbolt: 2 Thunderbolt/USB 4
Puerto USB-C: 2 USB 3 
Garantia de 3 años
Office LTSC para Mac</t>
  </si>
  <si>
    <t xml:space="preserve">Macbook pro 13" SKU MNEJ3E/A
512 GB SSD, Pantalla Retina de 13.3 pulgadas (diagonal) retroiluminada por LED con tecnología IPS; resolución nativa de 2560 x 1600 a 227 pixeles por pulgada compatible con millones de colores. Brillo 500 nits, Chip M2 de Apple. Gris espacial
CPU de 8 núcleos con 4 núcleos de rendimiento y 4 de eficiencia. Neural Engine de 16 núcleos.
Memoria unificada de 8GB
Garantia de 3 años
Office LTSC para Mac
</t>
  </si>
  <si>
    <t>SKU SM-P613NZBUCOO  - Tablet Samsung Galaxy Tab S6 Lite WIFI 10.4” 4GB/64GB – Azul, Android 12, Cámaras 8mpx + 5 mpx, Octa Core 2.3GHz,1.8GHz</t>
  </si>
  <si>
    <t>60 DIAS</t>
  </si>
  <si>
    <t>CNV-UXU-0909 CONV USB-C 3.1 A 4K HDMI, VGA, USB 3.0, USB-C (PC Y MAC) XUE® Garantia 1 Año</t>
  </si>
  <si>
    <t>30 DIAS</t>
  </si>
  <si>
    <t>1 AÑO</t>
  </si>
  <si>
    <t>MGN63LA/A	MacBook Air de 13 pulgadas: Chip M1 de Apple con CPU de ocho núcleos y GPU de siete núcleos, 256 GB SSD - Gris espacial - 8GB RAM</t>
  </si>
  <si>
    <t>3 AÑOS</t>
  </si>
  <si>
    <t>ACC-CXU-0156 CAJA 3,5 SATA USB 3.0 EXT DD 6TB NEGRA C/STAND XUE® Garantia 6 Meses</t>
  </si>
  <si>
    <t>6 MESES</t>
  </si>
  <si>
    <t>WD40EFPX Disco Duro Western Digital RED PLUS 4TB para NAS USD</t>
  </si>
  <si>
    <t>AHD330-2TU31-CBK	ADATA DISCO EXTERNO ANTIGOLPES/SALPICADURAS HD330 2TB NEGRO</t>
  </si>
  <si>
    <t>2 AÑOS</t>
  </si>
  <si>
    <t>HDD-UTO-1074 DISCO DURO USB 2.5 1TB 3.0 EXT. TOSHIBA CANVIO HDTB510XK3AA Garantia 2 Año</t>
  </si>
  <si>
    <t>SA400S37/480G - KINGSTON</t>
  </si>
  <si>
    <t xml:space="preserve">20G08A 	HP SJ Enterprise Flow N6600 fnw1,  alimentador automático de documentos; tecnología de escaneo CIS; Cama plana, Enviar a correo electrónico (almacenar hasta 50 correos electrónicos); Enviar a carpeta de red; Enviar a PC, Hasta 600 ppp (color y monocromo, ADF); Hasta 1200 ppp (color y monocromo, cama plana), Ciclo de trabajo diario recomendado: 8000 páginas (ADF), Profundidad de bits
24 bits (externo), 48 bits (interno), Hasta 50 ppm/100 ipm (blanco y negro, gris y color, 300 ppp) 1, Velocidad de escaneo del alimentador automático de documentos Hasta 50 ppm/100 ipm (blanco y negro, color, escala de grises, 300 ppp) 1, amaño de escaneado (ADF), máximo 216 x 5362 mm, Tamaño de escaneo, máximo 216x356mm, Tamaño de escaneado (ADF), mínimo 89x148mm, Capacidad del alimentador automático de documentos Estándar, 100 hojas, Escaneo ADF dúplex Sí, Opciones de escaneado (ADF) Escaneo dúplex de un solo paso, Tamaño de papel (AAD) Carta; Legal; Ejecutivo; A4; A5; A6; B5; B5 (JIS), Memoria 1GB, Conectividad, estándar Ethernet 10/100/1000 Base-T, USB 3.0, Wi-Fi 802.11 b/g/n, Wi-Fi Direct, Monitor Pantalla táctil de 2,8 pulgadas (7,11 cm), garantia un año </t>
  </si>
  <si>
    <t xml:space="preserve">4ZB78A#BGJ 	Nueva HP LJP 107W, Velocidad de impresión 20ppm, Calidad de impresión (Optima) Hasta 1,200 x 1,200 dpi, Ciclo de trabajo mensual A4 Hasta 10000 páginas, Volumen de paginas mensuales recomendado 100 a 1,500, Velocidad del procesador 400 MHz, Monitor Led, Cartuchos de sustitucion tóner láser original HP 105A, negro (rendimiento de 800 páginas), Capacidad inalambricaSí, Wi-Fi 802.11b/g/n integrada, Conectividad estandar Puerto USB 2.0 de alta velocidad, conexión inalámbrica 802.11 b/g/n, Memoria estandar 64 MB, maxima 64MB, Salida de papel estandar Bandeja salida de 100 hojas, entrada de papel estandar Bandeja de entrada 150 hojas, capacidad de salida maxima Hasta 100 hojas, impresion a doble cara Manual (soporte para controlador suministrado), Garantia un año Reemplaza M15w </t>
  </si>
  <si>
    <t>SM-P613NZAUCOO	Tablet Samsung Galaxy Tab S6 Lite WIFI 10.4” 4GB/64GB – Gris. Android 12, Cámaras 8mpx + 5 mpx, Octa Core 2.3GHz,1.8GHz</t>
  </si>
  <si>
    <r>
      <rPr>
        <b/>
        <sz val="10"/>
        <color theme="1"/>
        <rFont val="Calibri"/>
        <family val="2"/>
        <scheme val="minor"/>
      </rPr>
      <t>Apple Macbook Air</t>
    </r>
    <r>
      <rPr>
        <sz val="10"/>
        <color theme="1"/>
        <rFont val="Calibri"/>
        <family val="2"/>
        <scheme val="minor"/>
      </rPr>
      <t xml:space="preserve">
Chip M1 de Apple que permite un gran avance en el rendimiento del CPU, GPU y aprendizaje automático.
-Hasta 18 horas de batería para hacer mucho más (1).
-CPU de 8 núcleos con un rendimiento hasta 3.5 veces más rápido para que puedas hacer de todo a una velocidad insuperable (2).
-GPU de 7 núcleos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t>
    </r>
  </si>
  <si>
    <r>
      <rPr>
        <b/>
        <sz val="10"/>
        <color theme="1"/>
        <rFont val="Calibri"/>
        <family val="2"/>
        <scheme val="minor"/>
      </rPr>
      <t>Apple Macbook Air</t>
    </r>
    <r>
      <rPr>
        <sz val="10"/>
        <color theme="1"/>
        <rFont val="Calibri"/>
        <family val="2"/>
        <scheme val="minor"/>
      </rPr>
      <t xml:space="preserve">
 Chip M1 de Apple que permite un gran avance en el rendimiento del CPU, GPU y aprendizaje automático.
-Hasta 18 horas de batería para hacer mucho más (1).
-CPU de 8 núcleos con un rendimiento hasta 3.5 veces más rápido para que puedas hacer de todo a una velocidad insuperable (2).
-GPU de 7 núcleos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t>
    </r>
  </si>
  <si>
    <t>Caja XUE
Caja Externa Para Disco Duro 3.5 USB 3.0</t>
  </si>
  <si>
    <t>6 Meses</t>
  </si>
  <si>
    <r>
      <rPr>
        <b/>
        <sz val="10"/>
        <color theme="1"/>
        <rFont val="Calibri"/>
        <family val="2"/>
        <scheme val="minor"/>
      </rPr>
      <t>Portátil HP 440 G9</t>
    </r>
    <r>
      <rPr>
        <sz val="10"/>
        <color theme="1"/>
        <rFont val="Calibri"/>
        <family val="2"/>
        <scheme val="minor"/>
      </rPr>
      <t xml:space="preserve">
Procesador Intel Core i7-1255U  2.8GHz
Memoria 32GB RAM (2x16GB) DDR4-2400
DD 1 TB SSD (M.2)
Pantalla  14" Anti-reflejo  1920x1080 LED
Puertos HDMI y VGA (Integrado o</t>
    </r>
    <r>
      <rPr>
        <b/>
        <sz val="10"/>
        <color theme="1"/>
        <rFont val="Calibri"/>
        <family val="2"/>
        <scheme val="minor"/>
      </rPr>
      <t xml:space="preserve"> Adaptador de la misma marca del equipo</t>
    </r>
    <r>
      <rPr>
        <sz val="10"/>
        <color theme="1"/>
        <rFont val="Calibri"/>
        <family val="2"/>
        <scheme val="minor"/>
      </rPr>
      <t>)
Tarjeta inalámbrica 802.11ac con  Bluetooth  
Puerto 1GB Ethernet
Chasis de Aluminio
Windows 11 Pro OEM
Office LTSC Pro Plus 2021 Edu
Morral
Garantía 3 años</t>
    </r>
  </si>
  <si>
    <t>3 Años</t>
  </si>
  <si>
    <r>
      <t xml:space="preserve">HP PRO SFF 400 G9
</t>
    </r>
    <r>
      <rPr>
        <sz val="10"/>
        <color theme="1"/>
        <rFont val="Calibri"/>
        <family val="2"/>
        <scheme val="minor"/>
      </rPr>
      <t xml:space="preserve">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r>
  </si>
  <si>
    <t>Kingston
Disco sólido SSD interno  480GB
- Con tecnología 3D NAND.
- Útil para guardar programas y documentos con su capacidad de 480 GB.
- Resistente a fuertes golpes.
- Tamaño de 2.5 ".
- Interfaz de conexión: SATA III.
- Apto para PC y Notebook.</t>
  </si>
  <si>
    <t>Seagate
Discos HDD de 8TB para copias de seguridad, 3.5" SATA</t>
  </si>
  <si>
    <t>1 Año</t>
  </si>
  <si>
    <r>
      <rPr>
        <b/>
        <sz val="10"/>
        <rFont val="Calibri"/>
        <family val="2"/>
        <scheme val="minor"/>
      </rPr>
      <t>Escaner HP modelo N6600FNW1</t>
    </r>
    <r>
      <rPr>
        <sz val="10"/>
        <rFont val="Calibri"/>
        <family val="2"/>
        <scheme val="minor"/>
      </rPr>
      <t xml:space="preserve"> (RED) Escaner de cama plana con alimentador de documentos automático con conexión USB compatible Mac y Windows.  Resolución óptica 600 x 600  dpi. Cama plana tamaño A4.  Escaneo Duplex. Conexión USB alta velocidad, Software, drivers y cables de conexión </t>
    </r>
  </si>
  <si>
    <r>
      <rPr>
        <b/>
        <sz val="10"/>
        <rFont val="Calibri"/>
        <family val="2"/>
        <scheme val="minor"/>
      </rPr>
      <t xml:space="preserve">Impresora HP LaserJet Enterprise M612dn </t>
    </r>
    <r>
      <rPr>
        <sz val="10"/>
        <rFont val="Calibri"/>
        <family val="2"/>
        <scheme val="minor"/>
      </rPr>
      <t xml:space="preserve">
Impresión en Negro hasta 71 ppm/Ciclo de trabajo Mensual A4: Hasta 300.000 pág / Procesador 1,2GHz / Memoria 512MB/ Puerto de red Ethernet integrado 10/100/1000Base-TX / Bandeja 1 multipropósito para 100 hojas - bandeja 2 de entrada para 500 hojas dispositivo para impresión automática a doble cara / Incluye Cable USB</t>
    </r>
  </si>
  <si>
    <r>
      <rPr>
        <b/>
        <sz val="10"/>
        <rFont val="Calibri"/>
        <family val="2"/>
        <scheme val="minor"/>
      </rPr>
      <t>Impresora HP LaserJet Pro M404dw</t>
    </r>
    <r>
      <rPr>
        <sz val="10"/>
        <rFont val="Calibri"/>
        <family val="2"/>
        <scheme val="minor"/>
      </rPr>
      <t xml:space="preserve">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r>
  </si>
  <si>
    <r>
      <t xml:space="preserve">iMac con pantalla Retina 4,5K 
</t>
    </r>
    <r>
      <rPr>
        <sz val="10"/>
        <rFont val="Calibri"/>
        <family val="2"/>
        <scheme val="minor"/>
      </rPr>
      <t>iMac 24" 
Tamaño De Pantalla: 24″
Memoria: 8GB
Almacenamiento: 512GB SSD
Conexión Inalámbrica: Wi-Fi / Bluetooth
Sistema Operativo: macOS
Cámara: Cámara FaceTime HD
Tipo De Pantalla: 4.5K
Procesador: Chip M1
Puerto Thunderbolt: 2 Thunderbolt/USB 4
Puerto USB-C: 2 USB 3 
Garantia de 3 años
Office LTSC para Mac</t>
    </r>
  </si>
  <si>
    <r>
      <t xml:space="preserve">ImpresoraHP Laser Jet M107W
</t>
    </r>
    <r>
      <rPr>
        <sz val="10"/>
        <rFont val="Calibri"/>
        <family val="2"/>
        <scheme val="minor"/>
      </rPr>
      <t>Impresión en Negro hasta 20 ppm/ Ciclo de trabajo mensual hasta 10.000pág A4/ Procesador 400MHz/ Capacidad HP ePrint-impresión móvil-inalámbrica-1 USB 2.0 alta velocidad- 1 WiFi 802.11b/g / Manejo de papel estándar Bandeja de entrada 150 hojas -Salida de manejo de papel de 150 hojas/ Impresión a Doble cara manual/ Incluye cable USB</t>
    </r>
  </si>
  <si>
    <r>
      <rPr>
        <b/>
        <sz val="10"/>
        <rFont val="Calibri"/>
        <family val="2"/>
        <scheme val="minor"/>
      </rPr>
      <t>Macbook pro Retina 13"</t>
    </r>
    <r>
      <rPr>
        <sz val="10"/>
        <rFont val="Calibri"/>
        <family val="2"/>
        <scheme val="minor"/>
      </rPr>
      <t xml:space="preserve">
512 GB SSD, Pantalla Retina de 13.3 pulgadas (diagonal) retroiluminada por LED con tecnología IPS; resolución nativa de 2560 x 1600 a 227 pixeles por pulgada compatible con millones de colores. Brillo 500 nits, Chip M1 de Apple. Gris espacial
CPU de 8 núcleos con 4 núcleos de rendimiento y 4 de eficiencia. Neural Engine de 16 núcleos.
Memoria unificada de 8GB
Garantia de 3 años
Office LTSC para Mac</t>
    </r>
  </si>
  <si>
    <r>
      <rPr>
        <b/>
        <sz val="10"/>
        <rFont val="Calibri"/>
        <family val="2"/>
        <scheme val="minor"/>
      </rPr>
      <t>SAMSUNG</t>
    </r>
    <r>
      <rPr>
        <sz val="10"/>
        <rFont val="Calibri"/>
        <family val="2"/>
        <scheme val="minor"/>
      </rPr>
      <t xml:space="preserve">
Tablet 10.4" Pulgadas, Galaxy S6 Lite WiFi, 64GB, Gris, Memoria Interna: 64 GB, Memoria RAM: 4 GB, Resolución Cámara Frontal: 5 Mpx, Resolución Cámara Posterior: 8 Mpx, Duración de la Batería: 12 Horas Aproximadas</t>
    </r>
  </si>
  <si>
    <t>8 días</t>
  </si>
  <si>
    <t>15 DIAS</t>
  </si>
  <si>
    <t>45 DIAS</t>
  </si>
  <si>
    <r>
      <rPr>
        <b/>
        <sz val="10"/>
        <rFont val="Calibri"/>
        <family val="2"/>
        <scheme val="minor"/>
      </rPr>
      <t xml:space="preserve">MARCA: HP SFF 400 G9                                                                                                 REFERENCIA: 7M3Y8LS      </t>
    </r>
    <r>
      <rPr>
        <sz val="10"/>
        <rFont val="Calibri"/>
        <family val="2"/>
        <scheme val="minor"/>
      </rPr>
      <t xml:space="preserve">                            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r>
  </si>
  <si>
    <r>
      <rPr>
        <b/>
        <sz val="10"/>
        <rFont val="Calibri"/>
        <family val="2"/>
        <scheme val="minor"/>
      </rPr>
      <t xml:space="preserve">MARCA: ADATA                                                                                                              REFERENCIA: AHD330-2TU31     </t>
    </r>
    <r>
      <rPr>
        <sz val="10"/>
        <rFont val="Calibri"/>
        <family val="2"/>
        <scheme val="minor"/>
      </rPr>
      <t xml:space="preserve">                           Disco duro externo 2TB ADATA HD330, cable USB 3.0 para el disco duro externo de 1 mt (El disco duro viene con el cable USB)</t>
    </r>
  </si>
  <si>
    <r>
      <rPr>
        <b/>
        <sz val="10"/>
        <rFont val="Calibri (Cuerpo)"/>
      </rPr>
      <t xml:space="preserve">MARCA: ADATA                             REFERENCIA: AHD330-2TU31  </t>
    </r>
    <r>
      <rPr>
        <sz val="10"/>
        <rFont val="Calibri (Cuerpo)"/>
      </rPr>
      <t xml:space="preserve">                         Material: 1043501 N/P: AHD330-2TU31-CBL Disponible Disco duro externo antigolpes Interfaz USB 3.2 Gen1 (compatiblecon USB 2.0), Textura plástico / goma Requisitos del sistema Windows XP/ Vista / 7 / 8 / 8.1 / 10.  Mac OS X 10.6 o posterior Linux Kernel 2.6 oposterior, Accesorios cable USB 3.2 Gen1, Guía de instalación rápida.</t>
    </r>
  </si>
  <si>
    <r>
      <rPr>
        <b/>
        <sz val="10"/>
        <rFont val="Calibri"/>
        <family val="2"/>
        <scheme val="minor"/>
      </rPr>
      <t xml:space="preserve">MARCA: WESTERN DIGITAL                                                                                                                   REFERENCIA: WDBUZG0010BBK-WESN   </t>
    </r>
    <r>
      <rPr>
        <sz val="10"/>
        <rFont val="Calibri"/>
        <family val="2"/>
        <scheme val="minor"/>
      </rPr>
      <t xml:space="preserve">                 
DISCO DURO EXTERNO
1TB MATERIAL: 1036705 WESN
CAPACIDAD: 1TB
INTERFAZ USB 3.0 - USB 2.0
GARANTÍA LIMITADA DE 2 AÑOS</t>
    </r>
  </si>
  <si>
    <t>5 AÑOS</t>
  </si>
  <si>
    <r>
      <rPr>
        <b/>
        <sz val="10"/>
        <rFont val="Calibri"/>
        <family val="2"/>
        <scheme val="minor"/>
      </rPr>
      <t>MARCA: ADATA                                                                                                                         REFERENCIA: ASU650SS-240</t>
    </r>
    <r>
      <rPr>
        <sz val="10"/>
        <rFont val="Calibri"/>
        <family val="2"/>
        <scheme val="minor"/>
      </rPr>
      <t xml:space="preserve">                                 Disco sólido SSD interno Adata Ultimate SU630 ASU630SS-240GQ-R 240GB</t>
    </r>
  </si>
  <si>
    <r>
      <rPr>
        <b/>
        <sz val="10"/>
        <rFont val="Calibri"/>
        <family val="2"/>
        <scheme val="minor"/>
      </rPr>
      <t xml:space="preserve">MARCA: KINSTON                                                                                                             REFERENCIA: SA400S37/480G </t>
    </r>
    <r>
      <rPr>
        <sz val="10"/>
        <rFont val="Calibri"/>
        <family val="2"/>
        <scheme val="minor"/>
      </rPr>
      <t xml:space="preserve">                                                                        - Con tecnología 3D NAND.
- Útil para guardar programas y documentos con su capacidad de 480 GB.
- Resistente a fuertes golpes.
- Tamaño de 2.5 ".
- Interfaz de conexión: SATA III.
- Apto para PC y Notebook.</t>
    </r>
  </si>
  <si>
    <r>
      <rPr>
        <b/>
        <sz val="10"/>
        <rFont val="Calibri (Cuerpo)"/>
      </rPr>
      <t xml:space="preserve">MARCA: SEAGATE                             REFERENCIA: ST8000VE001 </t>
    </r>
    <r>
      <rPr>
        <sz val="10"/>
        <rFont val="Calibri (Cuerpo)"/>
      </rPr>
      <t xml:space="preserve">                                 Discos HDD de 8TB para copias de seguridad, 3.5" SATA</t>
    </r>
  </si>
  <si>
    <r>
      <rPr>
        <b/>
        <sz val="10"/>
        <rFont val="Calibri"/>
        <family val="2"/>
        <scheme val="minor"/>
      </rPr>
      <t xml:space="preserve">MARCA: HP N6600 fnw1                                                                                               REFERENCIA: 20G08A            </t>
    </r>
    <r>
      <rPr>
        <sz val="10"/>
        <rFont val="Calibri"/>
        <family val="2"/>
        <scheme val="minor"/>
      </rPr>
      <t xml:space="preserve">                                     HP modelo N6600FNW1 (RED) Escaner de cama plana con alimentador de documentos automático con conexión USB compatible Mac y Windows.  Resolución óptica 600 x 600  dpi. Cama plana tamaño A4.  Escaneo Duplex. Conexión USB alta velocidad, Software, drivers y cables de conexión </t>
    </r>
  </si>
  <si>
    <t>90 DIAS</t>
  </si>
  <si>
    <r>
      <rPr>
        <b/>
        <sz val="10"/>
        <rFont val="Calibri"/>
        <family val="2"/>
        <scheme val="minor"/>
      </rPr>
      <t xml:space="preserve">MARCA: HP                                                                                                                                   REFERENCIA: LaserJet pro 4003dw   </t>
    </r>
    <r>
      <rPr>
        <sz val="10"/>
        <rFont val="Calibri"/>
        <family val="2"/>
        <scheme val="minor"/>
      </rPr>
      <t xml:space="preserve">                  Impresión en Negro hasta 42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r>
  </si>
  <si>
    <r>
      <rPr>
        <b/>
        <sz val="10"/>
        <rFont val="Calibri"/>
        <family val="2"/>
        <scheme val="minor"/>
      </rPr>
      <t xml:space="preserve">MARCA: HP                                                                                                                           REFERENCIA: T650              </t>
    </r>
    <r>
      <rPr>
        <sz val="10"/>
        <rFont val="Calibri"/>
        <family val="2"/>
        <scheme val="minor"/>
      </rPr>
      <t xml:space="preserve">                                Impresora HP DesignJet T650 de 36" Gigabit Ethernet (1000Base-T), USB de alta velocidad 2.0, Wi-Fi 802.11
Garantia de 3 años</t>
    </r>
  </si>
  <si>
    <r>
      <rPr>
        <b/>
        <sz val="10"/>
        <rFont val="Calibri"/>
        <family val="2"/>
        <scheme val="minor"/>
      </rPr>
      <t xml:space="preserve">MARCA: APPLE                                                                                                                 REFERENCIA: MNXD3LZ/A  </t>
    </r>
    <r>
      <rPr>
        <sz val="10"/>
        <rFont val="Calibri"/>
        <family val="2"/>
        <scheme val="minor"/>
      </rPr>
      <t xml:space="preserve">                                      IPAD PRO 11" 128GB 3 GENERACION(CHIP M1) CON WIFI, LAPIZ APPLE 2 GENERACION, PROTECTOR DE PANTALLA, ESTUCHE</t>
    </r>
  </si>
  <si>
    <r>
      <rPr>
        <b/>
        <sz val="10"/>
        <rFont val="Calibri"/>
        <family val="2"/>
        <scheme val="minor"/>
      </rPr>
      <t xml:space="preserve">MARCA: ADATA                                                                                                                        REFERENCIA: 3200/DDR4   </t>
    </r>
    <r>
      <rPr>
        <sz val="10"/>
        <rFont val="Calibri"/>
        <family val="2"/>
        <scheme val="minor"/>
      </rPr>
      <t xml:space="preserve">                               Memoria principal DDR4 para MSI Katana GF76 11UD-050 RAM SO DIMM. Capacidad 32 GB</t>
    </r>
  </si>
  <si>
    <r>
      <rPr>
        <b/>
        <sz val="10"/>
        <rFont val="Calibri"/>
        <family val="2"/>
        <scheme val="minor"/>
      </rPr>
      <t>MARCA: LOGITECH                                                                                                        REFERENCIA: 910-005235</t>
    </r>
    <r>
      <rPr>
        <sz val="10"/>
        <rFont val="Calibri"/>
        <family val="2"/>
        <scheme val="minor"/>
      </rPr>
      <t xml:space="preserve">                                    Receptor USB inalambrico Unifying Logitech numero de parte 910-005235 Marca Logitech</t>
    </r>
  </si>
  <si>
    <r>
      <rPr>
        <b/>
        <sz val="10"/>
        <rFont val="Calibri"/>
        <family val="2"/>
        <scheme val="minor"/>
      </rPr>
      <t xml:space="preserve">MARCA: SAMSUNG                                                                                                                REFERENCIA: SM-P613NZAUCOO </t>
    </r>
    <r>
      <rPr>
        <sz val="10"/>
        <rFont val="Calibri"/>
        <family val="2"/>
        <scheme val="minor"/>
      </rPr>
      <t xml:space="preserve">                          Tablet 10.4" Pulgadas, Galaxy S6 Lite WiFi, 64GB, Gris, Memoria Interna: 64 GB, Memoria RAM: 4 GB, Resolución Cámara Frontal: 5 Mpx, Resolución Cámara Posterior: 8 Mpx, Duración de la Batería: 12 Horas Aproximadas</t>
    </r>
  </si>
  <si>
    <r>
      <rPr>
        <b/>
        <sz val="10"/>
        <rFont val="Calibri"/>
        <family val="2"/>
        <scheme val="minor"/>
      </rPr>
      <t xml:space="preserve">MARCA: SAMSUNG 870                                                                                                   REFERENCIA: MZ-77Q1T0BW </t>
    </r>
    <r>
      <rPr>
        <sz val="10"/>
        <rFont val="Calibri"/>
        <family val="2"/>
        <scheme val="minor"/>
      </rPr>
      <t xml:space="preserve">                                 Disco SSD 1tb Samsung 870</t>
    </r>
  </si>
  <si>
    <t xml:space="preserve">Marca: HP
Referencia: Pro 400 G9 SFF
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</si>
  <si>
    <t>90 a 120 días</t>
  </si>
  <si>
    <t xml:space="preserve">Marca: Adata
Referencia: Ultimate SU650 3D NAND SSD ASU650SS-256GT-R 256GB
Disco sólido SSD interno Adata Ultimate </t>
  </si>
  <si>
    <t>15 a 30 días</t>
  </si>
  <si>
    <t>Marca: Kingston
Referencia: A400 SSD SA400S37/480G
 - Con tecnología 3D NAND.
- Útil para guardar programas y documentos con su capacidad de 480 GB.
- Resistente a fuertes golpes.
- Tamaño de 2.5 ".
- Interfaz de conexión: SATA III.
- Apto para PC y Notebook.</t>
  </si>
  <si>
    <t xml:space="preserve">Marca: HP
Referencia: ScanJet Enterprise Flow N6600 fnw1
HP modelo N6600FNW1 (RED) Escaner de cama plana con alimentador de documentos automático con conexión USB compatible Mac y Windows.  Resolución óptica 600 x 600  dpi. Cama plana tamaño A4.  Escaneo Duplex. Conexión USB alta velocidad, Software, drivers y cables de conexión </t>
  </si>
  <si>
    <t>Marca: HP
Referencia: LaserJet Enterprise M612dn
Impresión en Negro hasta 71 ppm/Ciclo de trabajo Mensual A4: Hasta 300.000 pág / Procesador 1,2GHz / Memoria 512MB/ Puerto de red Ethernet integrado 10/100/1000Base-TX / Bandeja 1 multipropósito para 100 hojas - bandeja 2 de entrada para 500 hojas dispositivo para impresión automática a doble cara / Incluye Cable USB</t>
  </si>
  <si>
    <t>60 a 120 días</t>
  </si>
  <si>
    <r>
      <t>Marca: HP
Referencia: Laser Jet Pro 4003dw</t>
    </r>
    <r>
      <rPr>
        <sz val="10"/>
        <color rgb="FFFF0000"/>
        <rFont val="Calibri"/>
        <family val="2"/>
        <scheme val="minor"/>
      </rPr>
      <t xml:space="preserve">
</t>
    </r>
    <r>
      <rPr>
        <sz val="10"/>
        <rFont val="Calibri"/>
        <family val="2"/>
        <scheme val="minor"/>
      </rPr>
      <t>Impresión en Negro hasta 40 ppm/ Ciclo de trabajo mensual hasta 80.000 pág A4/ Procesador 1200MHz/Puerto de red Ethernet integrado 10/100/1000Base-T / Capacidad HP ePrint-impresión móvil-inalámbrica-1 USB 2.0 alta velocidad- 1 WiFi 802.11b/g/n / Manejo de papel estándar Bandeja1 100 hojas Bandeja 2 250 hojas-Salida de manejo de papel de 150 hojas/ Unidad dúplex integrada /Impresión a Doble cara automática/ Incluye cable USB</t>
    </r>
  </si>
  <si>
    <t>Marca: HP
Referencia: DesignJet de la serie T650 de 36"
Impresora HP DesignJet T650 de 36" Gigabit Ethernet (1000Base-T), USB de alta velocidad 2.0, Wi-Fi 802.11
Garantia de 3 años</t>
  </si>
  <si>
    <t>Marca: Apple
Referencia: Macbook pro 13"
512 GB SSD, Pantalla Retina de 13.3 pulgadas (diagonal) retroiluminada por LED con tecnología IPS; resolución nativa de 2560 x 1600 a 227 pixeles por pulgada compatible con millones de colores. Brillo 500 nits, Chip M1 de Apple. Gris espacial
CPU de 8 núcleos con 4 núcleos de rendimiento y 4 de eficiencia. Neural Engine de 16 núcleos.
Memoria unificada de 8GB
Garantia de 3 años
Office LTSC para Mac</t>
  </si>
  <si>
    <t>60 a 75 días</t>
  </si>
  <si>
    <t>Marca: Samsung
Referencia: Galaxy Tab S6 Lite WIFI
Tablet 10.4" Pulgadas, Galaxy S6 Lite WiFi, 64GB, Gris, Memoria Interna: 64 GB, Memoria RAM: 4 GB, Resolución Cámara Frontal: 5 Mpx, Resolución Cámara Posterior: 8 Mpx, Duración de la Batería: 12 Horas Aproximadas</t>
  </si>
  <si>
    <t>Adaptador SSD Kingston de 2.5" a 3.5
Con este versátil adaptador puedes instalar tu unidad de estado sólido a una bahía para disco duro de 3.5”, además de estar hecho de un material resistente.</t>
  </si>
  <si>
    <t>60 DÍAS</t>
  </si>
  <si>
    <t>TRIPPLITE U444-06N-H4GUBC Adaptador Multipuerto USB C, 4K HDMI, Puerto USB A, GbE, Carga PD de 60W, HDCP, Negro.</t>
  </si>
  <si>
    <t xml:space="preserve">APPLE MAC MGN63LA/A MacBook Air de 13 pulgadas: Chip M1 de Apple con CPU de ocho núcleos y GPU de siete núcleos, 256 GB SSD - 8GB RAM Gris espacial. </t>
  </si>
  <si>
    <t xml:space="preserve">APPLE MAC	MGN73E/A  Macbook Air 13" / Chip M1 8C / SSD 512GB / Ram 8GB / Gris Espacial  </t>
  </si>
  <si>
    <t xml:space="preserve">LENOVOPORTATILESCORP 20X2S9L300 Portatil Lenovo Thinkpad L14 Gen 2, Intel Core i7-1165G7, Pantalla 14", 8GB, 512GB SSD, Windows 10 Pro, 3 Year Onsite </t>
  </si>
  <si>
    <t xml:space="preserve">ADATA AHD330-2TU31-CBL ADATA DISCO EXTERNO ANTIGOLPES/SALPICADURAS HD330 2TB AZUL </t>
  </si>
  <si>
    <t xml:space="preserve">KINGSTON DIGITAL SA400S37/480G Unidad de estado solido ssd kingston A400 480GB 2.5 </t>
  </si>
  <si>
    <t xml:space="preserve">HPIMPCOMERCIAL 20G08A#BGJ HP SJ Enterprise Flow N6600 fnw1 Velocidad de Scaner Up to 50 ppm/100 ipm (b&amp;w, gray and color, 300 dpi) </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</si>
  <si>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</si>
  <si>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 xml:space="preserve">APPLE IMAC	MGPD3E/A	iMac con pantalla Retina 4,5K de 24 pulgadas: Chip M1 de Apple con CPU de ocho núcleos y GPU de ocho núcleos, 8GB RAM - 512 GB - Plata	</t>
  </si>
  <si>
    <t>Impresora HP DesignJet T650 de 36" Gigabit Ethernet (1000Base-T), USB de alta velocidad 2.0, Wi-Fi 802.11</t>
  </si>
  <si>
    <t xml:space="preserve">
Impresora simple función HP Laser 107w con wifi gris y negra 110V - 127V 4ZB78A
Es monocromática.
Impresión doble faz manual.
Tecnología de impresión: láser.
Posee pantalla LED para visualizar el proceso.
Tiene entrada USB.
Cuenta con 2 bandejas.
Capacidad máxima de 150 hojas.
Soporta papel tamaño A4, A5, B5 JIS, Oficio, Sobre DL, Sobre C5, Personalizado (76 x 127 mm - 216 x 356 mm).
Incluye accesorios.
Práctica y funcional tanto para uso personal como profesional.</t>
  </si>
  <si>
    <t xml:space="preserve">APPLE MAC Z16S00047 MacBook Pro de 13 pulgadas: Chip M2 de Apple con CPU de ocho núcleos y GPU de diez núcleos, 512 GB SSD - 16GB Ram - Gris espacial </t>
  </si>
  <si>
    <t xml:space="preserve">LOGITECH 910-005235 RECEPTOR USB UNIFYING Logitech Para Mouse, Teclados y Combos, Soporta Hasta 6 Dispositivos Garantía 1Año-NEGRO </t>
  </si>
  <si>
    <t>SAMSUNGTABLETS SM-P613NZAUCOO Tablet Samsung Galaxy Tab S6 Lite WIFI 10.4” 4GB/64GB – Gris</t>
  </si>
  <si>
    <r>
      <t>marca:</t>
    </r>
    <r>
      <rPr>
        <b/>
        <sz val="10"/>
        <rFont val="Calibri"/>
        <family val="2"/>
        <scheme val="minor"/>
      </rPr>
      <t>Kingston</t>
    </r>
    <r>
      <rPr>
        <sz val="10"/>
        <rFont val="Calibri"/>
        <family val="2"/>
        <scheme val="minor"/>
      </rPr>
      <t>- referencia:</t>
    </r>
    <r>
      <rPr>
        <b/>
        <sz val="10"/>
        <rFont val="Calibri"/>
        <family val="2"/>
        <scheme val="minor"/>
      </rPr>
      <t>1033276 SNA-BR2/35-</t>
    </r>
    <r>
      <rPr>
        <sz val="10"/>
        <rFont val="Calibri"/>
        <family val="2"/>
        <scheme val="minor"/>
      </rPr>
      <t xml:space="preserve"> especificaciones:Adaptador SSD 2.5" a 3.5" para disco</t>
    </r>
  </si>
  <si>
    <t>3 DIAS</t>
  </si>
  <si>
    <r>
      <t>marca:</t>
    </r>
    <r>
      <rPr>
        <b/>
        <sz val="10"/>
        <rFont val="Calibri"/>
        <family val="2"/>
        <scheme val="minor"/>
      </rPr>
      <t>XUE®</t>
    </r>
    <r>
      <rPr>
        <sz val="10"/>
        <rFont val="Calibri"/>
        <family val="2"/>
        <scheme val="minor"/>
      </rPr>
      <t xml:space="preserve"> - referencia </t>
    </r>
    <r>
      <rPr>
        <b/>
        <sz val="10"/>
        <rFont val="Calibri"/>
        <family val="2"/>
        <scheme val="minor"/>
      </rPr>
      <t>CNV-UXU-0909-</t>
    </r>
    <r>
      <rPr>
        <sz val="10"/>
        <rFont val="Calibri"/>
        <family val="2"/>
        <scheme val="minor"/>
      </rPr>
      <t xml:space="preserve"> especificaciones:Adaptador Tipo C 4 En 1 A Hdmi 4k, Vga, Usb 3.0, Usb C</t>
    </r>
  </si>
  <si>
    <r>
      <t xml:space="preserve">marca: </t>
    </r>
    <r>
      <rPr>
        <b/>
        <sz val="10"/>
        <rFont val="Calibri"/>
        <family val="2"/>
        <scheme val="minor"/>
      </rPr>
      <t>Apple macbook air 13-</t>
    </r>
    <r>
      <rPr>
        <sz val="10"/>
        <rFont val="Calibri"/>
        <family val="2"/>
        <scheme val="minor"/>
      </rPr>
      <t xml:space="preserve"> referencia: </t>
    </r>
    <r>
      <rPr>
        <b/>
        <sz val="10"/>
        <rFont val="Calibri"/>
        <family val="2"/>
        <scheme val="minor"/>
      </rPr>
      <t>MGN63LA/A</t>
    </r>
    <r>
      <rPr>
        <sz val="10"/>
        <rFont val="Calibri"/>
        <family val="2"/>
        <scheme val="minor"/>
      </rPr>
      <t>- especificaciones :Chip M1 de Apple que permite un gran avance en el rendimiento del CPU, GPU y aprendizaje automático.
-Hasta 18 horas de batería para hacer mucho más (1).
-CPU de 8 núcleos con un rendimiento hasta 3.5 veces más rápido para que puedas hacer de todo a una velocidad insuperable (2).
-</t>
    </r>
    <r>
      <rPr>
        <b/>
        <sz val="10"/>
        <color rgb="FFFF0000"/>
        <rFont val="Calibri"/>
        <family val="2"/>
        <scheme val="minor"/>
      </rPr>
      <t>GPU de 7 núcleos</t>
    </r>
    <r>
      <rPr>
        <sz val="10"/>
        <rFont val="Calibri"/>
        <family val="2"/>
        <scheme val="minor"/>
      </rPr>
      <t xml:space="preserve">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t>
    </r>
  </si>
  <si>
    <r>
      <t xml:space="preserve">marca: </t>
    </r>
    <r>
      <rPr>
        <b/>
        <sz val="10"/>
        <rFont val="Calibri"/>
        <family val="2"/>
        <scheme val="minor"/>
      </rPr>
      <t>XUE</t>
    </r>
    <r>
      <rPr>
        <sz val="10"/>
        <rFont val="Calibri"/>
        <family val="2"/>
        <scheme val="minor"/>
      </rPr>
      <t xml:space="preserve"> - referencia: </t>
    </r>
    <r>
      <rPr>
        <b/>
        <sz val="10"/>
        <rFont val="Calibri"/>
        <family val="2"/>
        <scheme val="minor"/>
      </rPr>
      <t>ACC-CXU-0156-</t>
    </r>
    <r>
      <rPr>
        <sz val="10"/>
        <rFont val="Calibri"/>
        <family val="2"/>
        <scheme val="minor"/>
      </rPr>
      <t xml:space="preserve"> especificaciones :Caja Externa Para Disco Duro 3.5 USB 3.0</t>
    </r>
  </si>
  <si>
    <r>
      <t xml:space="preserve">marca: </t>
    </r>
    <r>
      <rPr>
        <b/>
        <sz val="10"/>
        <rFont val="Calibri"/>
        <family val="2"/>
        <scheme val="minor"/>
      </rPr>
      <t>DELL</t>
    </r>
    <r>
      <rPr>
        <sz val="10"/>
        <rFont val="Calibri"/>
        <family val="2"/>
        <scheme val="minor"/>
      </rPr>
      <t xml:space="preserve">- referencia: </t>
    </r>
    <r>
      <rPr>
        <b/>
        <sz val="10"/>
        <rFont val="Calibri"/>
        <family val="2"/>
        <scheme val="minor"/>
      </rPr>
      <t>L342I7TGS8512W11P3WR  Portátil  Latitude 3420</t>
    </r>
    <r>
      <rPr>
        <sz val="10"/>
        <rFont val="Calibri"/>
        <family val="2"/>
        <scheme val="minor"/>
      </rPr>
      <t>- especificaciones: Procesador Intel Core i7-1165G7  2.8GHz
Memoria 8GB RAM (1x8GB) DDR4-2400
DD 512 SSD (Sata o M.2)
Pantalla entre 13.3" y 14" Anti-reflejo  1920x1080 LED
Puertos HDMI y VGA (Integrado o Adaptador de la misma marca del equipo)
Tarjeta inalámbrica 802.11ac con  Bluetooth  
Puerto 1GB Ethernet
Chasis de Aluminio
Windows 11 Pro OEM
Office LTSC Pro Plus 2021 Edu
Morral
Garantía 3 años</t>
    </r>
  </si>
  <si>
    <r>
      <t xml:space="preserve">marca: </t>
    </r>
    <r>
      <rPr>
        <b/>
        <sz val="10"/>
        <rFont val="Calibri"/>
        <family val="2"/>
        <scheme val="minor"/>
      </rPr>
      <t>HP</t>
    </r>
    <r>
      <rPr>
        <sz val="10"/>
        <rFont val="Calibri"/>
        <family val="2"/>
        <scheme val="minor"/>
      </rPr>
      <t>- referencia</t>
    </r>
    <r>
      <rPr>
        <b/>
        <sz val="10"/>
        <rFont val="Calibri"/>
        <family val="2"/>
        <scheme val="minor"/>
      </rPr>
      <t>:400 G9	HP Pro SFF 400 G9</t>
    </r>
    <r>
      <rPr>
        <sz val="10"/>
        <rFont val="Calibri"/>
        <family val="2"/>
        <scheme val="minor"/>
      </rPr>
      <t xml:space="preserve"> - especificaciones: 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r>
  </si>
  <si>
    <r>
      <t xml:space="preserve">marca: </t>
    </r>
    <r>
      <rPr>
        <b/>
        <sz val="10"/>
        <rFont val="Calibri"/>
        <family val="2"/>
        <scheme val="minor"/>
      </rPr>
      <t>ADATA</t>
    </r>
    <r>
      <rPr>
        <sz val="10"/>
        <rFont val="Calibri"/>
        <family val="2"/>
        <scheme val="minor"/>
      </rPr>
      <t xml:space="preserve">- referecia: </t>
    </r>
    <r>
      <rPr>
        <b/>
        <sz val="10"/>
        <rFont val="Calibri"/>
        <family val="2"/>
        <scheme val="minor"/>
      </rPr>
      <t>AHD330-2TU31-CBK</t>
    </r>
    <r>
      <rPr>
        <sz val="10"/>
        <rFont val="Calibri"/>
        <family val="2"/>
        <scheme val="minor"/>
      </rPr>
      <t>-especificaciones:Disco duro externo 2TB ADATA HD330, cable USB 3.0 para el disco duro externo de 1 mt (El disco duro viene con el cable USB)</t>
    </r>
  </si>
  <si>
    <r>
      <t xml:space="preserve">marca: </t>
    </r>
    <r>
      <rPr>
        <b/>
        <sz val="10"/>
        <color rgb="FFFF0000"/>
        <rFont val="Calibri (Cuerpo)"/>
      </rPr>
      <t>ADATA</t>
    </r>
    <r>
      <rPr>
        <sz val="10"/>
        <color rgb="FFFF0000"/>
        <rFont val="Calibri (Cuerpo)"/>
      </rPr>
      <t xml:space="preserve">- referecia: </t>
    </r>
    <r>
      <rPr>
        <b/>
        <sz val="10"/>
        <color rgb="FFFF0000"/>
        <rFont val="Calibri (Cuerpo)"/>
      </rPr>
      <t>AHD330-2TU31-CBL</t>
    </r>
    <r>
      <rPr>
        <sz val="10"/>
        <color rgb="FFFF0000"/>
        <rFont val="Calibri (Cuerpo)"/>
      </rPr>
      <t>-especificaciones: Material: 1043501 N/P: AHD330-2TU31-CBL Disponible Disco duro externo antigolpes Interfaz USB 3.2 Gen1 (compatiblecon USB 2.0), Textura plástico / goma Requisitos del sistema Windows XP/ Vista / 7 / 8 / 8.1 / 10.  Mac OS X 10.6 o posterior Linux Kernel 2.6 oposterior, Accesorios cable USB 3.2 Gen1, Guía de instalación rápida.</t>
    </r>
  </si>
  <si>
    <r>
      <t>marca:</t>
    </r>
    <r>
      <rPr>
        <b/>
        <sz val="10"/>
        <rFont val="Calibri"/>
        <family val="2"/>
        <scheme val="minor"/>
      </rPr>
      <t>toshiba</t>
    </r>
    <r>
      <rPr>
        <sz val="10"/>
        <rFont val="Calibri"/>
        <family val="2"/>
        <scheme val="minor"/>
      </rPr>
      <t>- referencia:</t>
    </r>
    <r>
      <rPr>
        <b/>
        <sz val="10"/>
        <rFont val="Calibri"/>
        <family val="2"/>
        <scheme val="minor"/>
      </rPr>
      <t xml:space="preserve"> HDTB410XK3AA</t>
    </r>
    <r>
      <rPr>
        <sz val="10"/>
        <rFont val="Calibri"/>
        <family val="2"/>
        <scheme val="minor"/>
      </rPr>
      <t>- especificaciones: DISCO DURO EXTERNO
1TB MATERIAL: 1036705 WESN
CAPACIDAD: 1TB
INTERFAZ USB 3.0 - USB 2.0
GARANTÍA LIMITADA DE 2 AÑOS</t>
    </r>
  </si>
  <si>
    <r>
      <t xml:space="preserve">marca: </t>
    </r>
    <r>
      <rPr>
        <b/>
        <sz val="10"/>
        <rFont val="Calibri"/>
        <family val="2"/>
        <scheme val="minor"/>
      </rPr>
      <t>adata</t>
    </r>
    <r>
      <rPr>
        <sz val="10"/>
        <rFont val="Calibri"/>
        <family val="2"/>
        <scheme val="minor"/>
      </rPr>
      <t>- referencia-</t>
    </r>
    <r>
      <rPr>
        <b/>
        <sz val="10"/>
        <rFont val="Calibri"/>
        <family val="2"/>
        <scheme val="minor"/>
      </rPr>
      <t xml:space="preserve"> ASU650SS-240GT-R 4713218461162</t>
    </r>
    <r>
      <rPr>
        <sz val="10"/>
        <rFont val="Calibri"/>
        <family val="2"/>
        <scheme val="minor"/>
      </rPr>
      <t>- especificaciones: Disco sólido SSD interno Adata Ultimate SU630 ASU630SS-240GQ-R 240GB</t>
    </r>
  </si>
  <si>
    <r>
      <t xml:space="preserve">marca: </t>
    </r>
    <r>
      <rPr>
        <b/>
        <sz val="10"/>
        <rFont val="Calibri"/>
        <family val="2"/>
        <scheme val="minor"/>
      </rPr>
      <t>adata</t>
    </r>
    <r>
      <rPr>
        <sz val="10"/>
        <rFont val="Calibri"/>
        <family val="2"/>
        <scheme val="minor"/>
      </rPr>
      <t xml:space="preserve">- referencia: </t>
    </r>
    <r>
      <rPr>
        <b/>
        <sz val="10"/>
        <rFont val="Calibri"/>
        <family val="2"/>
        <scheme val="minor"/>
      </rPr>
      <t xml:space="preserve">ASU650SS-480GT-R
4713218461179 </t>
    </r>
    <r>
      <rPr>
        <sz val="10"/>
        <rFont val="Calibri"/>
        <family val="2"/>
        <scheme val="minor"/>
      </rPr>
      <t>-especificaciones: Con tecnología 3D NAND.
- Útil para guardar programas y documentos con su capacidad de 480 GB.
- Resistente a fuertes golpes.
- Tamaño de 2.5 ".
- Interfaz de conexión: SATA III.
- Apto para PC y Notebook.</t>
    </r>
  </si>
  <si>
    <r>
      <t xml:space="preserve">marca: </t>
    </r>
    <r>
      <rPr>
        <b/>
        <sz val="10"/>
        <color rgb="FFFF0000"/>
        <rFont val="Calibri (Cuerpo)"/>
      </rPr>
      <t>western digital</t>
    </r>
    <r>
      <rPr>
        <sz val="10"/>
        <color rgb="FFFF0000"/>
        <rFont val="Calibri (Cuerpo)"/>
      </rPr>
      <t xml:space="preserve">- referencia: </t>
    </r>
    <r>
      <rPr>
        <b/>
        <sz val="10"/>
        <color rgb="FFFF0000"/>
        <rFont val="Calibri (Cuerpo)"/>
      </rPr>
      <t>WD84PURZ</t>
    </r>
    <r>
      <rPr>
        <sz val="10"/>
        <color rgb="FFFF0000"/>
        <rFont val="Calibri (Cuerpo)"/>
      </rPr>
      <t>- especificaciones: Discos HDD de 8TB para copias de seguridad, 3.5" SATA</t>
    </r>
  </si>
  <si>
    <r>
      <t xml:space="preserve">marca: </t>
    </r>
    <r>
      <rPr>
        <b/>
        <sz val="10"/>
        <rFont val="Calibri"/>
        <family val="2"/>
        <scheme val="minor"/>
      </rPr>
      <t>HP</t>
    </r>
    <r>
      <rPr>
        <sz val="10"/>
        <rFont val="Calibri"/>
        <family val="2"/>
        <scheme val="minor"/>
      </rPr>
      <t xml:space="preserve">- referencia: </t>
    </r>
    <r>
      <rPr>
        <b/>
        <sz val="10"/>
        <rFont val="Calibri"/>
        <family val="2"/>
        <scheme val="minor"/>
      </rPr>
      <t>20G08A</t>
    </r>
    <r>
      <rPr>
        <sz val="10"/>
        <rFont val="Calibri"/>
        <family val="2"/>
        <scheme val="minor"/>
      </rPr>
      <t xml:space="preserve">- especificaciones: HP modelo N6600FNW1 (RED) Escaner de cama plana con alimentador de documentos automático con conexión USB compatible Mac y Windows.  Resolución óptica 600 x 600  dpi. Cama plana tamaño A4.  Escaneo Duplex. Conexión USB alta velocidad, Software, drivers y cables de conexión </t>
    </r>
  </si>
  <si>
    <r>
      <t>marca:</t>
    </r>
    <r>
      <rPr>
        <b/>
        <sz val="10"/>
        <rFont val="Calibri"/>
        <family val="2"/>
        <scheme val="minor"/>
      </rPr>
      <t xml:space="preserve"> HP</t>
    </r>
    <r>
      <rPr>
        <sz val="10"/>
        <rFont val="Calibri"/>
        <family val="2"/>
        <scheme val="minor"/>
      </rPr>
      <t xml:space="preserve">- referencia: </t>
    </r>
    <r>
      <rPr>
        <b/>
        <sz val="10"/>
        <rFont val="Calibri"/>
        <family val="2"/>
        <scheme val="minor"/>
      </rPr>
      <t>7PS86A-</t>
    </r>
    <r>
      <rPr>
        <sz val="10"/>
        <rFont val="Calibri"/>
        <family val="2"/>
        <scheme val="minor"/>
      </rPr>
      <t xml:space="preserve"> especificaciones: HP LaserJet Enterprise M612dn 
Impresión en Negro hasta 71 ppm/Ciclo de trabajo Mensual A4: Hasta 300.000 pág / Procesador 1,2GHz / Memoria 512MB/ Puerto de red Ethernet integrado 10/100/1000Base-TX / Bandeja 1 multipropósito para 100 hojas - bandeja 2 de entrada para 500 hojas dispositivo para impresión automática a doble cara / Incluye Cable USB</t>
    </r>
  </si>
  <si>
    <t>70 DIAS</t>
  </si>
  <si>
    <r>
      <t xml:space="preserve">marca: </t>
    </r>
    <r>
      <rPr>
        <b/>
        <sz val="10"/>
        <rFont val="Calibri"/>
        <family val="2"/>
        <scheme val="minor"/>
      </rPr>
      <t>HP</t>
    </r>
    <r>
      <rPr>
        <sz val="10"/>
        <rFont val="Calibri"/>
        <family val="2"/>
        <scheme val="minor"/>
      </rPr>
      <t>- referencia:</t>
    </r>
    <r>
      <rPr>
        <b/>
        <sz val="10"/>
        <rFont val="Calibri"/>
        <family val="2"/>
        <scheme val="minor"/>
      </rPr>
      <t xml:space="preserve"> 5HB10A-</t>
    </r>
    <r>
      <rPr>
        <sz val="10"/>
        <rFont val="Calibri"/>
        <family val="2"/>
        <scheme val="minor"/>
      </rPr>
      <t xml:space="preserve"> especificaciones: Impresora HP DesignJet T650 de 36" Gigabit Ethernet (1000Base-T), USB de alta velocidad 2.0, Wi-Fi 802.11
Garantia de 3 años</t>
    </r>
  </si>
  <si>
    <r>
      <t>marca:</t>
    </r>
    <r>
      <rPr>
        <b/>
        <sz val="10"/>
        <rFont val="Calibri"/>
        <family val="2"/>
        <scheme val="minor"/>
      </rPr>
      <t xml:space="preserve"> HP</t>
    </r>
    <r>
      <rPr>
        <sz val="10"/>
        <rFont val="Calibri"/>
        <family val="2"/>
        <scheme val="minor"/>
      </rPr>
      <t xml:space="preserve">- referencia: </t>
    </r>
    <r>
      <rPr>
        <b/>
        <sz val="10"/>
        <rFont val="Calibri"/>
        <family val="2"/>
        <scheme val="minor"/>
      </rPr>
      <t>4ZB78A-</t>
    </r>
    <r>
      <rPr>
        <sz val="10"/>
        <rFont val="Calibri"/>
        <family val="2"/>
        <scheme val="minor"/>
      </rPr>
      <t xml:space="preserve"> especificaciones: Impresión en Negro hasta 20 ppm/ Ciclo de trabajo mensual hasta 10.000pág A4/ Procesador 400MHz/ Capacidad HP ePrint-impresión móvil-inalámbrica-1 USB 2.0 alta velocidad- 1 WiFi 802.11b/g / Manejo de papel estándar Bandeja de entrada 150 hojas -Salida de manejo de papel de 150 hojas/ Impresión a Doble cara manual/ Incluye cable USB</t>
    </r>
  </si>
  <si>
    <r>
      <t xml:space="preserve">marca: </t>
    </r>
    <r>
      <rPr>
        <b/>
        <sz val="10"/>
        <rFont val="Calibri"/>
        <family val="2"/>
        <scheme val="minor"/>
      </rPr>
      <t>HP-</t>
    </r>
    <r>
      <rPr>
        <sz val="10"/>
        <rFont val="Calibri"/>
        <family val="2"/>
        <scheme val="minor"/>
      </rPr>
      <t xml:space="preserve"> referencia </t>
    </r>
    <r>
      <rPr>
        <b/>
        <sz val="10"/>
        <rFont val="Calibri"/>
        <family val="2"/>
        <scheme val="minor"/>
      </rPr>
      <t>MNXD3LZ/A-</t>
    </r>
    <r>
      <rPr>
        <sz val="10"/>
        <rFont val="Calibri"/>
        <family val="2"/>
        <scheme val="minor"/>
      </rPr>
      <t xml:space="preserve"> especificaciones: IPAD PRO 11" 128GB 3 GENERACION(CHIP M1) CON WIFI, LAPIZ APPLE 2 GENERACION, PROTECTOR DE PANTALLA, ESTUCHE</t>
    </r>
  </si>
  <si>
    <r>
      <t xml:space="preserve">marca: </t>
    </r>
    <r>
      <rPr>
        <b/>
        <sz val="10"/>
        <rFont val="Calibri"/>
        <family val="2"/>
        <scheme val="minor"/>
      </rPr>
      <t>apple-</t>
    </r>
    <r>
      <rPr>
        <sz val="10"/>
        <rFont val="Calibri"/>
        <family val="2"/>
        <scheme val="minor"/>
      </rPr>
      <t xml:space="preserve"> referencia: </t>
    </r>
    <r>
      <rPr>
        <b/>
        <sz val="10"/>
        <rFont val="Calibri"/>
        <family val="2"/>
        <scheme val="minor"/>
      </rPr>
      <t>MNEJ3E/A-</t>
    </r>
    <r>
      <rPr>
        <sz val="10"/>
        <rFont val="Calibri"/>
        <family val="2"/>
        <scheme val="minor"/>
      </rPr>
      <t xml:space="preserve"> especificaciones: 512 GB SSD, Pantalla Retina de 13.3 pulgadas (diagonal) retroiluminada por LED con tecnología IPS; resolución nativa de 2560 x 1600 a 227 pixeles por pulgada compatible con millones de colores. Brillo 500 nits, Chip M1 de Apple. Gris espacial
CPU de 8 núcleos con 4 núcleos de rendimiento y 4 de eficiencia. Neural Engine de 16 núcleos.
Memoria unificada de 8GB
Garantia de 3 años
Office LTSC para Mac
</t>
    </r>
  </si>
  <si>
    <r>
      <t>marca</t>
    </r>
    <r>
      <rPr>
        <b/>
        <sz val="10"/>
        <rFont val="Calibri"/>
        <family val="2"/>
        <scheme val="minor"/>
      </rPr>
      <t xml:space="preserve"> patriot-</t>
    </r>
    <r>
      <rPr>
        <sz val="10"/>
        <rFont val="Calibri"/>
        <family val="2"/>
        <scheme val="minor"/>
      </rPr>
      <t xml:space="preserve"> referencia:</t>
    </r>
    <r>
      <rPr>
        <b/>
        <sz val="10"/>
        <rFont val="Calibri"/>
        <family val="2"/>
        <scheme val="minor"/>
      </rPr>
      <t xml:space="preserve"> PSD432G32002S-</t>
    </r>
    <r>
      <rPr>
        <sz val="10"/>
        <rFont val="Calibri"/>
        <family val="2"/>
        <scheme val="minor"/>
      </rPr>
      <t xml:space="preserve"> especificaciones: Memoria principal DDR4 para MSI Katana GF76 11UD-050 RAM SO DIMM. Capacidad 32 GB</t>
    </r>
  </si>
  <si>
    <t>GARANTIA LIMITADA DE POR VIDA</t>
  </si>
  <si>
    <r>
      <t xml:space="preserve">marca: </t>
    </r>
    <r>
      <rPr>
        <b/>
        <sz val="10"/>
        <rFont val="Calibri"/>
        <family val="2"/>
        <scheme val="minor"/>
      </rPr>
      <t>logitech-</t>
    </r>
    <r>
      <rPr>
        <sz val="10"/>
        <rFont val="Calibri"/>
        <family val="2"/>
        <scheme val="minor"/>
      </rPr>
      <t xml:space="preserve"> referencia</t>
    </r>
    <r>
      <rPr>
        <b/>
        <sz val="10"/>
        <rFont val="Calibri"/>
        <family val="2"/>
        <scheme val="minor"/>
      </rPr>
      <t>: 910-005235-</t>
    </r>
    <r>
      <rPr>
        <sz val="10"/>
        <rFont val="Calibri"/>
        <family val="2"/>
        <scheme val="minor"/>
      </rPr>
      <t xml:space="preserve"> especificaciones: Receptor USB inalambrico Unifying Logitech numero de parte 910-005235 Marca Logitech</t>
    </r>
  </si>
  <si>
    <r>
      <t xml:space="preserve">marca: </t>
    </r>
    <r>
      <rPr>
        <b/>
        <sz val="10"/>
        <rFont val="Calibri"/>
        <family val="2"/>
        <scheme val="minor"/>
      </rPr>
      <t>samsung</t>
    </r>
    <r>
      <rPr>
        <sz val="10"/>
        <rFont val="Calibri"/>
        <family val="2"/>
        <scheme val="minor"/>
      </rPr>
      <t xml:space="preserve">- referencia: </t>
    </r>
    <r>
      <rPr>
        <b/>
        <sz val="10"/>
        <rFont val="Calibri"/>
        <family val="2"/>
        <scheme val="minor"/>
      </rPr>
      <t>SM-P613NZAUCOO-</t>
    </r>
    <r>
      <rPr>
        <sz val="10"/>
        <rFont val="Calibri"/>
        <family val="2"/>
        <scheme val="minor"/>
      </rPr>
      <t xml:space="preserve"> especificaciones:Tablet 10.4" Pulgadas, Galaxy S6 Lite WiFi, 64GB, Gris, Memoria Interna: 64 GB, Memoria RAM: 4 GB, Resolución Cámara Frontal: 5 Mpx, Resolución Cámara Posterior: 8 Mpx, Duración de la Batería: 12 Horas Aproximadas</t>
    </r>
  </si>
  <si>
    <r>
      <t xml:space="preserve">marca: </t>
    </r>
    <r>
      <rPr>
        <b/>
        <sz val="10"/>
        <rFont val="Calibri"/>
        <family val="2"/>
        <scheme val="minor"/>
      </rPr>
      <t>samsung-</t>
    </r>
    <r>
      <rPr>
        <sz val="10"/>
        <rFont val="Calibri"/>
        <family val="2"/>
        <scheme val="minor"/>
      </rPr>
      <t xml:space="preserve"> referencia: </t>
    </r>
    <r>
      <rPr>
        <b/>
        <sz val="10"/>
        <rFont val="Calibri"/>
        <family val="2"/>
        <scheme val="minor"/>
      </rPr>
      <t>MZ-77E1T0B/AM</t>
    </r>
    <r>
      <rPr>
        <sz val="10"/>
        <rFont val="Calibri"/>
        <family val="2"/>
        <scheme val="minor"/>
      </rPr>
      <t>- especificaciones: Disco SSD 1tb Samsung 870</t>
    </r>
  </si>
  <si>
    <t>Kingston, SNA-BR2/35
Adaptador SSD 2.5" a 3.5" para disco</t>
  </si>
  <si>
    <t>3 dias habiles</t>
  </si>
  <si>
    <t>Garantía 1 año</t>
  </si>
  <si>
    <t>Xue, Adapter
Adaptador Tipo C 4 En 1 A Hdmi 4k, Vga, Usb 3.0, Usb C</t>
  </si>
  <si>
    <t>Garantía 6 meses</t>
  </si>
  <si>
    <r>
      <t>Apple Macbook Air 
Chip M1 de Apple que permite un gran avance en el rendimiento del CPU, GPU y aprendizaje automático.
-Hasta 18 horas de batería para hacer mucho más (1).
-CPU de 8 núcleos con un rendimiento hasta 3.5 veces más rápido para que puedas hacer de todo a una velocidad insuperable (2).
-</t>
    </r>
    <r>
      <rPr>
        <b/>
        <sz val="10"/>
        <rFont val="Calibri"/>
        <family val="2"/>
        <scheme val="minor"/>
      </rPr>
      <t>GPU de 7 núcleos</t>
    </r>
    <r>
      <rPr>
        <sz val="10"/>
        <rFont val="Calibri"/>
        <family val="2"/>
        <scheme val="minor"/>
      </rPr>
      <t xml:space="preserve">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t>
    </r>
  </si>
  <si>
    <t>Garantía 3 años</t>
  </si>
  <si>
    <r>
      <t>Apple Macbook Air  
Chip M1 de Apple que permite un gran avance en el rendimiento del CPU, GPU y aprendizaje automático.
-Hasta 18 horas de batería para hacer mucho más (1).
-CPU de 8 núcleos con un rendimiento hasta 3.5 veces más rápido para que puedas hacer de todo a una velocidad insuperable (2).
-</t>
    </r>
    <r>
      <rPr>
        <b/>
        <sz val="10"/>
        <rFont val="Calibri"/>
        <family val="2"/>
        <scheme val="minor"/>
      </rPr>
      <t>GPU de 7 núcleos</t>
    </r>
    <r>
      <rPr>
        <sz val="10"/>
        <rFont val="Calibri"/>
        <family val="2"/>
        <scheme val="minor"/>
      </rPr>
      <t xml:space="preserve">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macOS con un diseño impactante e intuitivo, que funciona a la perfección con tu iPhone
Garantía 3 años
Office LTSC para Mac.</t>
    </r>
  </si>
  <si>
    <t>60 dias calendario</t>
  </si>
  <si>
    <t>Medellín Electrónica, 3.5p usb 3.0
Caja Externa Para Disco Duro 3.5 USB 3.0</t>
  </si>
  <si>
    <t>HP ProBook 440 14 inch G9
Procesador Intel Core i7-1165G7  2.8GHz
Memoria 8GB RAM (1x8GB) DDR4-2400
DD 512 SSD (Sata o M.2)
Pantalla entre 13.3" y 14" Anti-reflejo  1920x1080 LED
Puertos HDMI y VGA (Integrado o Adaptador de la misma marca del equipo)
Tarjeta inalámbrica 802.11ac con  Bluetooth  
Puerto 1GB Ethernet
Chasis de Aluminio
Windows 11 Pro OEM
Office LTSC Pro Plus 2021 Edu
Morral
Garantía 3 años</t>
  </si>
  <si>
    <t xml:space="preserve">HP Pro SFF 400 G9
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</si>
  <si>
    <t>90 días calendario</t>
  </si>
  <si>
    <r>
      <t xml:space="preserve">Western Digital, WD40EFAX 4TB
WDC WD30EFRX-68EUZN0 </t>
    </r>
    <r>
      <rPr>
        <sz val="10"/>
        <rFont val="Calibri (Cuerpo)"/>
      </rPr>
      <t>de 3TB</t>
    </r>
    <r>
      <rPr>
        <sz val="10"/>
        <rFont val="Calibri"/>
        <family val="2"/>
        <scheme val="minor"/>
      </rPr>
      <t>, tipo NAS HDD, tipo de Bus SATA, WD Red™ Plus NAS Hard Drive 3.5"</t>
    </r>
  </si>
  <si>
    <t>ADATA, AHD330-2TU31-CBL
Disco duro externo 2TB ADATA HD330, cable USB 3.0 para el disco duro externo de 1 mt (El disco duro viene con el cable USB)</t>
  </si>
  <si>
    <t>ADATA, AHD330-2TU31-CBL
Material: 1043501 N/P: AHD330-2TU31-CBL Disponible Disco duro externo antigolpes Interfaz USB 3.2 Gen1 (compatiblecon USB 2.0), Textura plástico / goma Requisitos del sistema Windows XP/ Vista / 7 / 8 / 8.1 / 10.  Mac OS X 10.6 o posterior Linux Kernel 2.6 oposterior, Accesorios cable USB 3.2 Gen1, Guía de instalación rápida.</t>
  </si>
  <si>
    <t>Toshiba, HDTB410XK3AA
DISCO DURO EXTERNO
1TB MATERIAL: 1036705 WESN
CAPACIDAD: 1TB
INTERFAZ USB 3.0 - USB 2.0
GARANTÍA LIMITADA DE 2 AÑOS</t>
  </si>
  <si>
    <t>Garantía 2 años</t>
  </si>
  <si>
    <t xml:space="preserve">SanDisk Extreme PRO, 
Disco Duro  2TB. SSD externo SanDisk Extreme SDSSDE61-2T00-G25 </t>
  </si>
  <si>
    <t>15 dias hábiles</t>
  </si>
  <si>
    <t>Garantía 5 años</t>
  </si>
  <si>
    <t xml:space="preserve"> Western Digital, WD101EFBX
Hdd Serial ATA 10TB  7200 rpm, 3.5". Referencia WD102KFBX</t>
  </si>
  <si>
    <t>Adata, ASU650SS-240G
Disco sólido SSD interno Adata Ultimate SU630 ASU630SS-240GQ-R 240GB</t>
  </si>
  <si>
    <t>ADATA, ASU650SS-480G 
- Con tecnología 3D NAND.
- Útil para guardar programas y documentos con su capacidad de 480 GB.
- Resistente a fuertes golpes.
- Tamaño de 2.5 ".
- Interfaz de conexión: SATA III.
- Apto para PC y Notebook.</t>
  </si>
  <si>
    <t>Seagate, ST8000VN004
Discos HDD de 8TB para copias de seguridad, 3.5" SATA</t>
  </si>
  <si>
    <t xml:space="preserve">HP,  modelo N6600FNW1
HP modelo N6600FNW1 (RED) Escaner de cama plana con alimentador de documentos automático con conexión USB compatible Mac y Windows.  Resolución óptica 600 x 600  dpi. Cama plana tamaño A4.  Escaneo Duplex. Conexión USB alta velocidad, Software, drivers y cables de conexión </t>
  </si>
  <si>
    <t>HP LaserJet Pro 4003dw
Impresión en Negro hasta 42 ppm/ Ciclo de trabajo mensual hasta 80.000 pág A4/ Procesador 1200MHz/Puerto de red Ethernet integrado 10/100/1000BASE-T / Capacidad HP ePrint-impresión móvil-inalámbrica-1 USB 2.0 alta velocidad- 1 WiFi 802.11b/g / Manejo de papel estándar Bandeja1 100 hojas Bandeja 2 250 hojas-Salida de manejo de papel de 150 hojas/ Unidad dúplex integrada /Impresión a Doble cara automática/ Incluye cable USB</t>
  </si>
  <si>
    <t>Apple, iMac 24"
iMac 24" 
Tamaño De Pantalla: 24″
Memoria: 8GB
Almacenamiento: 512GB SSD
Conexión Inalámbrica: Wi-Fi / Bluetooth
Sistema Operativo: macOS
Cámara: Cámara FaceTime HD
Tipo De Pantalla: 4.5K
Procesador: Chip M1
Puerto Thunderbolt: 2 Thunderbolt/USB 4
Puerto USB-C: 2 USB 3 
Garantia de 3 años
Office LTSC para Mac</t>
  </si>
  <si>
    <t>HP Laser Jet M107W
Impresión en Negro hasta 20 ppm/ Ciclo de trabajo mensual hasta 10.000pág A4/ Procesador 400MHz/ Capacidad HP ePrint-impresión móvil-inalámbrica-1 USB 2.0 alta velocidad- 1 WiFi 802.11b/g / Manejo de papel estándar Bandeja de entrada 150 hojas -Salida de manejo de papel de 150 hojas/ Impresión a Doble cara manual/ Incluye cable USB</t>
  </si>
  <si>
    <t>APPLE, IPAD PRO 11"
IPAD PRO 11" 128GB 3 GENERACION(CHIP M1) CON WIFI, LAPIZ APPLE 2 GENERACION, PROTECTOR DE PANTALLA, ESTUCHE</t>
  </si>
  <si>
    <t xml:space="preserve">Apple, Macbook pro 13"
512 GB SSD, Pantalla Retina de 13.3 pulgadas (diagonal) retroiluminada por LED con tecnología IPS; resolución nativa de 2560 x 1600 a 227 pixeles por pulgada compatible con millones de colores. Brillo 500 nits, Chip M1 de Apple. Gris espacial
CPU de 8 núcleos con 4 núcleos de rendimiento y 4 de eficiencia. Neural Engine de 16 núcleos.
Memoria unificada de 8GB
Garantia de 3 años
Office LTSC para Mac
</t>
  </si>
  <si>
    <t>ADATA, AD4S320032G22-SGN
Memoria principal DDR4 para MSI Katana GF76 11UD-050 RAM SO DIMM. Capacidad 32 GB</t>
  </si>
  <si>
    <t>Unifying Logitech
Receptor USB inalambrico Unifying Logitech numero de parte 910-005235 Marca Logitech</t>
  </si>
  <si>
    <t>Samsung, Galaxy Tab S6 Lite
Tablet 10.4" Pulgadas, Galaxy S6 Lite WiFi, 64GB, Gris, Memoria Interna: 64 GB, Memoria RAM: 4 GB, Resolución Cámara Frontal: 5 Mpx, Resolución Cámara Posterior: 8 Mpx, Duración de la Batería: 12 Horas Aproximadas</t>
  </si>
  <si>
    <t>Samsung, SSD 870
Disco SSD 1tb Samsung 870</t>
  </si>
  <si>
    <t>Intel® Core™ i7-1355U de 13.ª generación (12 MB de caché, 10 núcleos, hasta 5,00 GHz Turbo)
Memoria 8GB RAM (1x8GB) DDR4-3200
DD 512 SSD M.2
Pantalla entre 13.3" y 14" Anti-reflejo  1920x1080 LED
Puertos HDMI y VGA (Integrado o Adaptador de la misma marca del equipo)
Tarjeta inalámbrica 802.11ac con  Bluetooth  
Puerto 1GB Ethernet
Chasis de Aluminio
Windows 11 Pro OEM
Office LTSC Pro Plus 2021 Edu
Morral
Garantía 3 años</t>
  </si>
  <si>
    <t>90 DIAS CALENDARIO</t>
  </si>
  <si>
    <t xml:space="preserve">Procesador Intel® Core™ i7-13700 (8+8 Cores/30MB/24T/2.1GHz to 5.1GHz/65W); supports Windows 11 Pro/Linux)
Chipset Intel Q77 Express 
Memoria 16 GB DDR5-4400 (1x16GB)
DD 512 SSD M.2
Mouse y Teclado USB
2 Ranuras DIMM
8 Puertos USB (Tipo A 2.0 - 3.2 - Tipo C) 
Puertos de video HDMI y DisplayPort
Windows 11 Pro OEM
Office LTSC Pro Plus 2021 Edu.
Garantía 3 años </t>
  </si>
  <si>
    <t>8 DÍAS</t>
  </si>
  <si>
    <r>
      <t xml:space="preserve"> Chip M1 de Apple que permite un gran avance en el rendimiento del CPU, GPU y aprendizaje automático - Hasta 18 horas de batería para hacer mucho más (1) - CPU de 8 núcleos con un rendimiento hasta 3.5 veces más rápido para que puedas hacer de todo a una velocidad insuperable (2) - </t>
    </r>
    <r>
      <rPr>
        <b/>
        <sz val="10"/>
        <rFont val="Calibri"/>
        <family val="2"/>
        <scheme val="minor"/>
      </rPr>
      <t>GPU de 7 núcleos</t>
    </r>
    <r>
      <rPr>
        <sz val="10"/>
        <rFont val="Calibri"/>
        <family val="2"/>
        <scheme val="minor"/>
      </rPr>
      <t xml:space="preserve">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 Magic Keyboard retroiluminado y Touch ID para desbloquear tu MacBook Air de forma segura. macOS con un diseño impactante e intuitivo, que funciona a la perfección con tu iPhone - Garantía 3 años - Office LTSC para Mac.</t>
    </r>
  </si>
  <si>
    <t>20 DÍAS</t>
  </si>
  <si>
    <r>
      <t xml:space="preserve"> Chip M1 de Apple que permite un gran avance en el rendimiento del CPU, GPU y aprendizaje automático  -Hasta 18 horas de batería para hacer mucho más (1) -CPU de 8 núcleos con un rendimiento hasta 3.5 veces más rápido para que puedas hacer de todo a una velocidad insuperable (2) -</t>
    </r>
    <r>
      <rPr>
        <b/>
        <sz val="10"/>
        <rFont val="Calibri"/>
        <family val="2"/>
        <scheme val="minor"/>
      </rPr>
      <t>GPU de 7 núcleos</t>
    </r>
    <r>
      <rPr>
        <sz val="10"/>
        <rFont val="Calibri"/>
        <family val="2"/>
        <scheme val="minor"/>
      </rPr>
      <t xml:space="preserve"> con gráficos hasta 5 veces más veloces para apps y juegos con gráficos avanzados (2) -Neural Engine de 16 núcleos para un aprendizaje automático avanzado -8 GB de memoria unificada para que todo sea más rápido y fluido -Almacenamiento SSD superrápido para abrir apps y archivos al instante -Diseño silencioso, sin ventilador -Pantalla Retina de 13.3 pulgadas con una amplia gama de colores P3 para que disfrutes imágenes vibrantes -y un nivel de detalle increíble (3) -Cámara FaceTime HD con procesador de señal de imagen avanzado para hacer llamadas de video claras y nítidas -Sistema de tres micrófonos que se enfocan en tu voz y no en el ruido ambiental -Wi-Fi 6 de última generación para una conectividad más rápida -Dos puertos Thunderbolt/USB 4 para cargar y conectar accesorios Magic Keyboard retroiluminado y Touch ID para desbloquear tu MacBook Air de forma segura - macOS con un diseño impactante e intuitivo, que funciona a la perfección con tu iPhone - Garantía 3 años -Office LTSC para Mac.</t>
    </r>
  </si>
  <si>
    <t>Procesador Intel Core i7-1165G7  2.8GHz - Memoria 8GB RAM (1x8GB) DDR4-2400 - DD 512 SSD (Sata o M.2) - Pantalla entre 13.3" y 14" Anti-reflejo  1920x1080 LED - Puertos HDMI y VGA (Integrado o Adaptador de la misma marca del equipo) - Tarjeta inalámbrica 802.11ac con  Bluetooth - Puerto 1GB Ethernet - Chasis de Aluminio - Windows 11 Pro OEM - Office LTSC Pro Plus 2021 Edu - Morral - Garantía 3 años</t>
  </si>
  <si>
    <t>10 DÍAS</t>
  </si>
  <si>
    <t xml:space="preserve">Procesador Intel Core i7-12700 (12cores/25MB/1.6 hasta 4.9GHz) - Chipset Intel Q670 - Memoria 16 GB DDR4-3200 (1x16GB) - DD 512 SSD (Sata o M.2) - Mouse y Teclado USB - 2 Ranuras DIMM - 8 Puertos USB (Tipo A 2.0 - 3.0 - Tipo C) - Puertos de video HDMI y DisplayPort - Windows 11 Pro OEM - Office LTSC Pro Plus 2021 Edu - Garantía 3 años </t>
  </si>
  <si>
    <t>15 DÍAS</t>
  </si>
  <si>
    <t>DISCO DURO EXTERNO, 1TB MATERIAL: 1036705 WESN, CAPACIDAD: 1TB, INTERFAZ USB 3.0 - USB 2.0, GARANTÍA LIMITADA DE 2 AÑOS</t>
  </si>
  <si>
    <t>30 DÍAS</t>
  </si>
  <si>
    <t xml:space="preserve"> - Con tecnología 3D NAND - Útil para guardar programas y documentos con su capacidad de 480 GB - Resistente a fuertes golpes - Tamaño de 2.5 " - Interfaz de conexión: SATA III - Apto para PC y Notebook.</t>
  </si>
  <si>
    <t>45 DÍAS</t>
  </si>
  <si>
    <t>iMac 24" - Tamaño De Pantalla: 24″ - Memoria: 8GB - Almacenamiento: 512GB SSD - Conexión Inalámbrica: Wi-Fi / Bluetooth - Sistema Operativo: macOS - Cámara: Cámara FaceTime HD - Tipo De Pantalla: 4.5K - Procesador: Chip M1 - Puerto Thunderbolt: 2 Thunderbolt/USB 4 - Puerto USB-C: 2 USB 3 - Garantia de 3 años - Office LTSC para Mac</t>
  </si>
  <si>
    <t>N/A</t>
  </si>
  <si>
    <t xml:space="preserve">512 GB SSD, Pantalla Retina de 13.3 pulgadas (diagonal) retroiluminada por LED con tecnología IPS; resolución nativa de 2560 x 1600 a 227 pixeles por pulgada compatible con millones de colores. Brillo 500 nits, Chip M1 de Apple. Gris espacial - CPU de 8 núcleos con 4 núcleos de rendimiento y 4 de eficiencia. Neural Engine de 16 núcleos - Memoria unificada de 8GB - Garantia de 3 años - Office LTSC para Mac
</t>
  </si>
  <si>
    <t>No cumple. Capacidad bandeja 1</t>
  </si>
  <si>
    <t>No cumple. Garantía 1 año</t>
  </si>
  <si>
    <t>No cumple. No ofrece licencia de office ni morral</t>
  </si>
  <si>
    <t>No cumple. No ofrece office</t>
  </si>
  <si>
    <t>No cumple marca y modelo</t>
  </si>
  <si>
    <t>No cumple. Disco externo. Solicita disco interno</t>
  </si>
  <si>
    <t>No cumple marca modelo</t>
  </si>
  <si>
    <t>No cumple Procesador</t>
  </si>
  <si>
    <t>No cumple Ofrece disco 2TB</t>
  </si>
  <si>
    <t>No cumple. Modelo diferente</t>
  </si>
  <si>
    <t>No cumple. No incluye accesorios</t>
  </si>
  <si>
    <r>
      <rPr>
        <b/>
        <sz val="10"/>
        <color theme="1"/>
        <rFont val="Calibri"/>
        <family val="2"/>
        <scheme val="minor"/>
      </rPr>
      <t>SA400S37/240G</t>
    </r>
    <r>
      <rPr>
        <sz val="10"/>
        <color theme="1"/>
        <rFont val="Calibri"/>
        <family val="2"/>
        <scheme val="minor"/>
      </rPr>
      <t xml:space="preserve"> - Unidad de estado solido ssd kingston A400 240GB 2.5</t>
    </r>
  </si>
  <si>
    <t>5 Dias habiles</t>
  </si>
  <si>
    <t>3 Meses</t>
  </si>
  <si>
    <r>
      <rPr>
        <b/>
        <sz val="10"/>
        <color theme="1"/>
        <rFont val="Calibri"/>
        <family val="2"/>
        <scheme val="minor"/>
      </rPr>
      <t>Adaptador Tipo C 4 En 1 A Hdmi 4k</t>
    </r>
    <r>
      <rPr>
        <sz val="10"/>
        <color theme="1"/>
        <rFont val="Calibri"/>
        <family val="2"/>
        <scheme val="minor"/>
      </rPr>
      <t>, Vga, Usb 3.0, Usb C, Marca del cable, Genérico, Modelo del cable 4 en 1
Conector de entrada	USB, Conector de salida VGA,HDMI,USB-C
Tipo de cable de datos USB</t>
    </r>
  </si>
  <si>
    <t>10 Dias habiles</t>
  </si>
  <si>
    <r>
      <rPr>
        <b/>
        <sz val="10"/>
        <color theme="1"/>
        <rFont val="Calibri"/>
        <family val="2"/>
        <scheme val="minor"/>
      </rPr>
      <t>Macbook Air 13.3"</t>
    </r>
    <r>
      <rPr>
        <sz val="10"/>
        <color theme="1"/>
        <rFont val="Calibri"/>
        <family val="2"/>
        <scheme val="minor"/>
      </rPr>
      <t>: Chip: M1 de Apple con CPU de 8 núcleos; GPU: de 7 núcleos; Neural Engine: de 16 núcleos; Memoria: Unificada de 8 GB; Almacenamiento: SSD de 512 GB; Puertos: Dos puertos Thunderbolt/USB 4; Sensor: Touch ID; Mouse: Trackpad Force Touch; Teclado: Magic Keyboard retroiluminado - Español (Latinoamérica); Conexión inalámbrica: Wi-Fi 6 802.11ax y Bluetooth 5.0; Color: Gris Espacial; Office LTSC para Mac.</t>
    </r>
  </si>
  <si>
    <t>45 a 60 dias habiles</t>
  </si>
  <si>
    <t xml:space="preserve">  1 Año Garantía Fabricante + 3 Años Garantía Extendida # SE00000050 </t>
  </si>
  <si>
    <r>
      <rPr>
        <b/>
        <sz val="10"/>
        <color theme="1"/>
        <rFont val="Calibri"/>
        <family val="2"/>
        <scheme val="minor"/>
      </rPr>
      <t>Macbook Air 13.3":</t>
    </r>
    <r>
      <rPr>
        <sz val="10"/>
        <color theme="1"/>
        <rFont val="Calibri"/>
        <family val="2"/>
        <scheme val="minor"/>
      </rPr>
      <t xml:space="preserve"> Chip: M1 de Apple con CPU de 8 núcleos; GPU: de 7 núcleos; Neural Engine: de 16 núcleos; Memoria: Unificada de 8 GB; Almacenamiento: SSD de 512 GB; Puertos: Dos puertos Thunderbolt/USB 4; Sensor: Touch ID; Mouse: Trackpad Force Touch; Teclado: Magic Keyboard retroiluminado - Español (Latinoamérica); Conexión inalámbrica: Wi-Fi 6 802.11ax y Bluetooth 5.0; Color: Gris Espacial; Office LTSC para Mac.</t>
    </r>
  </si>
  <si>
    <r>
      <rPr>
        <b/>
        <sz val="10"/>
        <color theme="1"/>
        <rFont val="Calibri"/>
        <family val="2"/>
        <scheme val="minor"/>
      </rPr>
      <t>Lenovo 20X2S9L300, L14 G2 Notebook ThinkPad L14 Gen 2</t>
    </r>
    <r>
      <rPr>
        <sz val="10"/>
        <color theme="1"/>
        <rFont val="Calibri"/>
        <family val="2"/>
        <scheme val="minor"/>
      </rPr>
      <t xml:space="preserve"> | Procesador Intel Core i7-1165G7(4Core-8Hilos-2.8GHz up to 4.7GHz-12MB Cache), Vpro NO | RAM 8GB DDR4 3200MHz, Crece 64GB Dos DIMM Sockets | Disco 512GB SSD M.2 | Ampliación RAM&amp;DD Confirmar en PSREF* | Chipset Intel SoC | Pantalla 14" FHD (1920x1080) Anti Reflejo | Teclado Anti derrame de líquidos con TrackPoint | Mouse TouchPad de 4 Piezas | Tarjeta de Video Integrada Intel Iris Xe Graphics | Camara HD 720p con Micrófono, ThinkShutter SI | Lector de Huella SI | Conexión WiFi 6, 2x2 802.11ax + Bluetooth 5.1 | Puertos: 1x USB 3.2 Gen 1, 1x USB 3.2 Gen 1 (siempre encendido), 1x USB-C 3.2 Gen 1 (USB+PD+DP), 1x Thunderbolt 4 (USB+PD+DP), 1x HDMI 2.0, Lector de tarjetas microSD, Audio combo Jack 3.5mm | Ethernet (RJ-45) Wired ethernet NDL Kits | Ranura Guaya SI | Batería 45Wh, Autonomía Max 9.01 Horas | Cargador 65W CA delgado USB-C | Color Negro | Material PC+ABS | Peso 1.69kg | Certificaciones: MIL-STD-810H Pruebas Militares (Humedad, Baja/Alta Temperatura, Arena y Polvo, Alta Vibración, Choque Mecánico, Alta Altitud, Choque de temperatura, Radiación solar, Hongo), EPEAT*, ENERGY STAR*, TCO, RoHS, ErP lot3 | Sistema Operativo FQC-10553 Windows 11 pro oem, Office LTSC Pro Plus 2021 Education,  Garantía 3 Años OnSite + 6 Meses Premier Support. </t>
    </r>
  </si>
  <si>
    <t>Garantía 3 Años OnSite + 6 Meses Premier Support</t>
  </si>
  <si>
    <r>
      <rPr>
        <b/>
        <sz val="10"/>
        <color theme="1"/>
        <rFont val="Calibri"/>
        <family val="2"/>
        <scheme val="minor"/>
      </rPr>
      <t>HP Pro SFF 400 G9,  Intel® Core™ i7-12700</t>
    </r>
    <r>
      <rPr>
        <sz val="10"/>
        <color theme="1"/>
        <rFont val="Calibri"/>
        <family val="2"/>
        <scheme val="minor"/>
      </rPr>
      <t xml:space="preserve"> 12va Gen 12 núcleos (8 P-Cores, 4 E-Cores) 20 hilos, frecuencia base de 2.10GHz hasta 4.90GHz con frecuencia turbo, 25 MB Intel® Smart Cache, 16 GB (1x16GB) DDR4 3200 NECC, soporta hasta 64 GB en (2) slots UDIMM,Unidad de estado solido SSD 512 GB 2280 PCIe NVMe Value,  LAN: Intel® I219-LM 1 Gigabit Ethernet (10/100/1000 Mbps), WLAN: Realtek Wi-Fi6 RTL8852BE 802.11ax 2x2 + Bluetooth® 5.3, (6) USB 3.2 Gen 2, (1) USB C 3.2 Gen 2, (1) Conector Universal Audio Jack con soporte de Headset CTIA, (2) USB 2.0, (1) HDMI 1.4, (2) DisplayPort™ 1.4a, (1) Ethernet RJ-45, (1) Conector 3.5 mm Audio-Line-in/Line out, (1) Bahía interna de 3.5", (1) Bahía de 9.5mm para unidad óptica delgada. FQC-10553 Windows 11 pro oem, Office LTSC Pro Plus 2021 Edu.</t>
    </r>
  </si>
  <si>
    <t>8 Dias habiles</t>
  </si>
  <si>
    <t xml:space="preserve">Extensión de Garantía	HP 3 year Next business day Onsite Hardware Support for Desktops </t>
  </si>
  <si>
    <t>WD30EFRX-68EUZN0, WD40EFPX Disco Duro Western Digital RED PLUS 4TB para NAS</t>
  </si>
  <si>
    <t>20 Dias habiles</t>
  </si>
  <si>
    <r>
      <rPr>
        <b/>
        <sz val="10"/>
        <rFont val="Calibri"/>
        <family val="2"/>
        <scheme val="minor"/>
      </rPr>
      <t>Disco duro externo Adata AHD330-2TU31 2TB</t>
    </r>
    <r>
      <rPr>
        <sz val="10"/>
        <rFont val="Calibri"/>
        <family val="2"/>
        <scheme val="minor"/>
      </rPr>
      <t xml:space="preserve"> rojo, negro o azul
Capacidad:2 TB. Útil para guardar programas y documentos con su capacidad de 2 TB. Resistente a fuertes golpes. Tamaño de 2.5 " Es compatible con Windows 7, Windows 8, Windows 8.1, Windows 10, MacOS 10.6, Linux Kernel 2.6. Fácil de transportar. Interfaz de conexión: USB 3.1 Gen 1. Apto para Notebook y PC y PS5 y Xbox Series X|S. Accesorios incluidos: cable usb 3.2 gen 1, manual
</t>
    </r>
  </si>
  <si>
    <r>
      <rPr>
        <b/>
        <sz val="10"/>
        <rFont val="Calibri"/>
        <family val="2"/>
        <scheme val="minor"/>
      </rPr>
      <t>Disco Duro TOSHIBA 1TB Basic USB 3.0</t>
    </r>
    <r>
      <rPr>
        <sz val="10"/>
        <rFont val="Calibri"/>
        <family val="2"/>
        <scheme val="minor"/>
      </rPr>
      <t>, Capacidad de almacenamiento Disco Duro TOSHIBA 1TB Basic USB 3.0, proporciona un amplio espacio para almacenar documentos, fotos, música y más. Interfaz USB 3.0 ,Ofrece una conexión fácil de usar a los dispositivos. Compatible con versiones anteriores con USB 2.0 para una conexión simple a su computador .</t>
    </r>
  </si>
  <si>
    <r>
      <t xml:space="preserve">SDSSDE61-2T00-G25 2TB podemos ofertar la referencia extreme pro: SDSSDE81-2T00-G25 SSD Externo </t>
    </r>
    <r>
      <rPr>
        <b/>
        <sz val="10"/>
        <rFont val="Calibri"/>
        <family val="2"/>
        <scheme val="minor"/>
      </rPr>
      <t>SanDisk Extreme PRO 2TB</t>
    </r>
    <r>
      <rPr>
        <sz val="10"/>
        <rFont val="Calibri"/>
        <family val="2"/>
        <scheme val="minor"/>
      </rPr>
      <t xml:space="preserve"> hasta 2000MB/s en lectura </t>
    </r>
  </si>
  <si>
    <t>35 Dias habiles</t>
  </si>
  <si>
    <r>
      <t xml:space="preserve">WD102KFBX       
Disco duro   </t>
    </r>
    <r>
      <rPr>
        <b/>
        <sz val="10"/>
        <rFont val="Calibri"/>
        <family val="2"/>
        <scheme val="minor"/>
      </rPr>
      <t>Western Digital 10TB</t>
    </r>
    <r>
      <rPr>
        <sz val="10"/>
        <rFont val="Calibri"/>
        <family val="2"/>
        <scheme val="minor"/>
      </rPr>
      <t xml:space="preserve"> WD Red™ Pro </t>
    </r>
  </si>
  <si>
    <t>SA400S37/240G, Unidad de estado solido ssd kingston A400 240GB 2.5</t>
  </si>
  <si>
    <t>5 Dias calendario</t>
  </si>
  <si>
    <t>SA400S37/480G, Unidad de estado solido ssd kingston A400 480GB 2.5</t>
  </si>
  <si>
    <r>
      <rPr>
        <b/>
        <sz val="10"/>
        <rFont val="Calibri"/>
        <family val="2"/>
        <scheme val="minor"/>
      </rPr>
      <t>20G08A#BGJ, HP SJ Enterprise Flow N6600 fnw1</t>
    </r>
    <r>
      <rPr>
        <sz val="10"/>
        <rFont val="Calibri"/>
        <family val="2"/>
        <scheme val="minor"/>
      </rPr>
      <t xml:space="preserve"> Velocidad de Scaner  Up to 50 ppm/100 ipm (b&amp;w, gray and color, 300 dpi) / Tipo de escaneo/tecnología ADF; CIS scanning technology; Flatbed / ADF; Flatbed; Contact Image Sensor (CIS)/ Resolución de escaneado Hardware: Hasta 600 x 600 dpi (color y monocromático, ADF); Hasta 1200 x 1200 dpi (color y monocromático, escáner plano); Óptica: Hasta 600 dpi (color y monocromática, ADF); Hasta 1200 dpi (color y monocromática, cama plana)/ Capacidad del ADF Estándar, 100 hojas /Conectividad estándar Ethernet 10/100/1000 Base-T, USB 3.0, WiFi 802.11 b/g/n, WiFi Direct/ Ciclo de trabajo (diario) Ciclo de trabajo diario recomendado: 8000 páginas (ADF) /Remplazo 7500 /</t>
    </r>
  </si>
  <si>
    <r>
      <rPr>
        <b/>
        <sz val="10"/>
        <rFont val="Calibri"/>
        <family val="2"/>
        <scheme val="minor"/>
      </rPr>
      <t>7PS86A#BGJ NUEVO PRODUCTO HP LaserJet Enterprise M612dn  Impresora BN 75 ppm Carta</t>
    </r>
    <r>
      <rPr>
        <sz val="10"/>
        <rFont val="Calibri"/>
        <family val="2"/>
        <scheme val="minor"/>
      </rPr>
      <t xml:space="preserve">  - 800 MHZ - Duplex - Red - USB - 600 Hojas - MB - CICLO MAXIMO DE TRABAJO  HASTA 225.000 PAGINAS- VOLUMEN RECOMENDADO MENSUAL DE 5.000 A 30.000 PAGINAS E-PRINT       REEMPLAZO DE LA M609  INCLUYE GARANTIA 1 AÑO , Opciones de   Suminitros Cartucho de Tóner Original HP 147A LaserJet negro (10 500 páginas) W1470A; Cartucho de Tóner Original HP 147X LaserJet negro de alta capacidad (25 200 páginas) W1470X; Cartucho de Tóner Original HP LaserJet 147Y negro de capacidad superior (42 000 páginas) W1470Y</t>
    </r>
  </si>
  <si>
    <t xml:space="preserve">60 Dias </t>
  </si>
  <si>
    <r>
      <rPr>
        <b/>
        <sz val="10"/>
        <rFont val="Calibri"/>
        <family val="2"/>
        <scheme val="minor"/>
      </rPr>
      <t>NUEVO PRODUCTO HP LaserJet M404n</t>
    </r>
    <r>
      <rPr>
        <sz val="10"/>
        <rFont val="Calibri"/>
        <family val="2"/>
        <scheme val="minor"/>
      </rPr>
      <t xml:space="preserve"> Impresora BN 40 ppm - 1200MHZ  - Red -USB- 300 Hojas- 128MB- 1200x1200 pp E-PRINT - CICLO MAXIMO DE TRABAJO  HASTA 80.000 PAGINAS- VOLUMEN RECOMENDADO MENSUAL DE 750 A 3.000 PAGINAS REMPLAZO DE LA 401N INCLUYE TONER HP 58A Black (~3,000)HP 58X Black (~10,000</t>
    </r>
  </si>
  <si>
    <t>IMAC 24 :Chip: M1 de Apple con CPU de 8 núcleos con 4 núcleos de rendimiento y 4 de eficiencia; GPU: de 8 núcleos; Neural Engine: de 16 núcleos; Memoria: Unificada de 8 GB; Almacenamiento: SSD de 512 GB; Puertos: Dos Thunderbolt/USB 4; Ethernet: Gigabit Eternet; Mouse: Magic Mouse; Teclado: Magic Keyboard con Touch ID - Español (América Latina); Color: Plata Office LTSC para Mac.</t>
  </si>
  <si>
    <t xml:space="preserve">  HP Laser M107w Impresora BN 20 ppm -  1 A 5 USUARIOS - Wi-Fi 802.11b/g/n integrada -USB 2.0-  64MB -  1200x1200 dpi - CICLO MAXIMO DE TRABAJO  HASTA 10.000 PAGINAS- VOLUMEN RECOMENDADO MENSUAL DE 100 A 1.500 PAGINAS REEMPLAZO DE LA 2020w INCLUYE GARANTIA 1 AÑO PUEDE ADQUIRIR CARE PACK 3 AÑOS:UB4V8E. Cartucho original tóner HP LaserJet 105A negro W1105A (~1000 páginas).</t>
  </si>
  <si>
    <t>MNXD3LZ/A  iPad Pro de 11 pulgadas y 128 GB con Wi Fi - Gris espacial NEW</t>
  </si>
  <si>
    <t>MacBook Pro 13,3" Chip M2 Apple con CPU de ocho núcleos y GPU de dieznúcleos,  SSD 512 GB/ RAM 8 - Gris espacial/ Dos puertos Thunderbolt / USB 4 compatibles con: Carga, DisplayPort, Thunderbolt 3 (hasta 40 Gb/s), USB 4 (hasta 40 Gb/s), USB 3.1 de segunda generación (hasta 10 Gb/s) Office LTSC para Mac..</t>
  </si>
  <si>
    <t>910-005235 RECEPTOR USB Unifying Receiver for Unifying™ Mice, Keyboards</t>
  </si>
  <si>
    <t xml:space="preserve">6 Meses </t>
  </si>
  <si>
    <t>SM-P613NZAUCOO Tablet Samsung Galaxy Tab S6 Lite WIFI 10.4” 4GB/64GB – Gris. Android 12, Cámaras 8mpx + 5 mpx, Octa Core 2.3GHz,1.8GHz, S pen</t>
  </si>
  <si>
    <t>Retira propuesta Valor artificialmente bajo</t>
  </si>
  <si>
    <t>De acuerdo con las evaluaciones se recomienda adjudicar así:</t>
  </si>
  <si>
    <t xml:space="preserve">PROVEEDOR </t>
  </si>
  <si>
    <t xml:space="preserve">ítem </t>
  </si>
  <si>
    <t xml:space="preserve">VALOR TOTAL IVA INCLUIDO A ADJUDICAR </t>
  </si>
  <si>
    <t xml:space="preserve">GTI - Alberto Alvarez López </t>
  </si>
  <si>
    <t xml:space="preserve">VALOR TOTAL A ADJUDICAR </t>
  </si>
  <si>
    <t>3, 7 y 24</t>
  </si>
  <si>
    <t>Multitintas</t>
  </si>
  <si>
    <t>1, 10, 12, 13, 15, 16, 17, 18, 20, 25, 26, 27 y 28</t>
  </si>
  <si>
    <t>Quantyc</t>
  </si>
  <si>
    <t>2, 5 y 11</t>
  </si>
  <si>
    <t>Global ASTI</t>
  </si>
  <si>
    <t>Uniples</t>
  </si>
  <si>
    <t>6 y 22</t>
  </si>
  <si>
    <t>TEK</t>
  </si>
  <si>
    <t>8, 19 y 23</t>
  </si>
  <si>
    <t>Tecnophone</t>
  </si>
  <si>
    <t>Sumimas</t>
  </si>
  <si>
    <t>Sistetronics</t>
  </si>
  <si>
    <t xml:space="preserve"> Tek Soluciones</t>
  </si>
  <si>
    <t>Colsof</t>
  </si>
  <si>
    <t>Micronet</t>
  </si>
  <si>
    <t>JM Multisistemas</t>
  </si>
  <si>
    <t>GTI</t>
  </si>
  <si>
    <t>Global ASTI SAS</t>
  </si>
  <si>
    <t>Districom</t>
  </si>
  <si>
    <t>MultiTintas Ink SAS</t>
  </si>
  <si>
    <t>Redcomputo</t>
  </si>
  <si>
    <t>Comité Técnico</t>
  </si>
  <si>
    <t>Julian Andrés Cifuentes Soto</t>
  </si>
  <si>
    <t>Miguel Angel Gómez Calderón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</si>
</sst>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 #,##0_-;\-&quot;$&quot;\ * #,##0_-;_-&quot;$&quot;\ * &quot;-&quot;_-;_-@_-"/>
    <numFmt numFmtId="165" formatCode="_-&quot;$&quot;\ * #,##0_-;\-&quot;$&quot;\ * #,##0_-;_-&quot;$&quot;\ * &quot;-&quot;??_-;_-@_-"/>
    <numFmt numFmtId="166" formatCode="&quot;$&quot;#,##0.00"/>
  </numFmts>
  <fonts count="24"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b/>
      <sz val="10"/>
      <color rgb="FFFF0000"/>
      <name val="Calibri"/>
      <family val="2"/>
      <scheme val="minor"/>
    </font>
    <font>
      <sz val="10"/>
      <color rgb="FFFF0000"/>
      <name val="Calibri (Cuerpo)"/>
    </font>
    <font>
      <sz val="10"/>
      <color rgb="FFFF0000"/>
      <name val="Calibri"/>
      <family val="2"/>
      <scheme val="minor"/>
    </font>
    <font>
      <b/>
      <sz val="11"/>
      <name val="Calibri"/>
      <family val="2"/>
    </font>
    <font>
      <sz val="11"/>
      <color rgb="FFFF0000"/>
      <name val="Calibri"/>
      <family val="2"/>
      <scheme val="minor"/>
    </font>
    <font>
      <b/>
      <sz val="11"/>
      <color theme="1"/>
      <name val="Calibri"/>
      <family val="2"/>
      <scheme val="minor"/>
    </font>
    <font>
      <sz val="10"/>
      <name val="Calibri (Cuerpo)"/>
    </font>
    <font>
      <b/>
      <sz val="10"/>
      <name val="Calibri (Cuerpo)"/>
    </font>
    <font>
      <b/>
      <sz val="10"/>
      <color rgb="FFFF0000"/>
      <name val="Calibri (Cuerpo)"/>
    </font>
    <font>
      <sz val="11"/>
      <color indexed="8"/>
      <name val="Calibri Light"/>
      <family val="2"/>
      <scheme val="major"/>
    </font>
    <font>
      <sz val="10"/>
      <name val="Calibri"/>
      <family val="2"/>
    </font>
    <font>
      <sz val="11"/>
      <color rgb="FF000000"/>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rgb="FFFF0000"/>
        <bgColor theme="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bgColor indexed="64"/>
      </patternFill>
    </fill>
    <fill>
      <patternFill patternType="solid">
        <fgColor theme="5"/>
        <bgColor theme="0"/>
      </patternFill>
    </fill>
    <fill>
      <patternFill patternType="solid">
        <fgColor theme="4" tint="0.59999389629810485"/>
        <bgColor indexed="64"/>
      </patternFill>
    </fill>
    <fill>
      <patternFill patternType="solid">
        <fgColor theme="2"/>
        <bgColor theme="0"/>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44" fontId="1" fillId="0" borderId="0" applyFont="0" applyFill="0" applyBorder="0" applyAlignment="0" applyProtection="0"/>
  </cellStyleXfs>
  <cellXfs count="105">
    <xf numFmtId="0" fontId="0" fillId="0" borderId="0" xfId="0"/>
    <xf numFmtId="0" fontId="3" fillId="0" borderId="0" xfId="0" applyFont="1"/>
    <xf numFmtId="0" fontId="2" fillId="2" borderId="0" xfId="0" applyFont="1" applyFill="1" applyAlignment="1" applyProtection="1">
      <alignment horizontal="center"/>
      <protection locked="0"/>
    </xf>
    <xf numFmtId="0" fontId="4" fillId="2" borderId="0" xfId="0" applyFont="1" applyFill="1" applyProtection="1">
      <protection locked="0"/>
    </xf>
    <xf numFmtId="0" fontId="4"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164"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0" fontId="3" fillId="0" borderId="1" xfId="0" applyFont="1" applyBorder="1"/>
    <xf numFmtId="0" fontId="7" fillId="4" borderId="1"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horizontal="left" wrapText="1"/>
    </xf>
    <xf numFmtId="0" fontId="9" fillId="0" borderId="0" xfId="0" applyFont="1"/>
    <xf numFmtId="0" fontId="9" fillId="0" borderId="0" xfId="0" applyFont="1" applyAlignment="1">
      <alignment horizontal="left"/>
    </xf>
    <xf numFmtId="0" fontId="3" fillId="0" borderId="0" xfId="0" applyFont="1" applyAlignment="1">
      <alignment horizontal="left"/>
    </xf>
    <xf numFmtId="0" fontId="7" fillId="0" borderId="3" xfId="0" applyFont="1" applyBorder="1" applyAlignment="1">
      <alignment horizontal="left" vertical="center" wrapText="1"/>
    </xf>
    <xf numFmtId="0" fontId="4" fillId="0" borderId="2" xfId="0" applyFont="1" applyBorder="1" applyAlignment="1">
      <alignment horizontal="center" vertical="center" wrapText="1"/>
    </xf>
    <xf numFmtId="0" fontId="7"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2" fillId="4" borderId="4"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4" fillId="2" borderId="1" xfId="0" applyFont="1" applyFill="1" applyBorder="1" applyAlignment="1" applyProtection="1">
      <alignment horizontal="center"/>
      <protection locked="0"/>
    </xf>
    <xf numFmtId="0" fontId="3" fillId="0" borderId="1" xfId="0" applyFont="1" applyBorder="1" applyAlignment="1">
      <alignment horizontal="center" vertical="center" wrapText="1"/>
    </xf>
    <xf numFmtId="3" fontId="4" fillId="0" borderId="1" xfId="0" applyNumberFormat="1" applyFont="1" applyBorder="1" applyAlignment="1" applyProtection="1">
      <alignment horizontal="left" vertical="center" wrapText="1"/>
      <protection locked="0"/>
    </xf>
    <xf numFmtId="0" fontId="3" fillId="0" borderId="1" xfId="0" applyFont="1" applyBorder="1" applyAlignment="1">
      <alignment horizontal="center" vertical="center"/>
    </xf>
    <xf numFmtId="0" fontId="17" fillId="4" borderId="4" xfId="0" applyFont="1" applyFill="1" applyBorder="1" applyAlignment="1">
      <alignment horizontal="left" vertical="center" wrapText="1"/>
    </xf>
    <xf numFmtId="0" fontId="17" fillId="4" borderId="1" xfId="0" applyFont="1" applyFill="1" applyBorder="1" applyAlignment="1">
      <alignment horizontal="left" vertical="center" wrapText="1"/>
    </xf>
    <xf numFmtId="164" fontId="4" fillId="2" borderId="1" xfId="1" applyFont="1" applyFill="1" applyBorder="1" applyAlignment="1" applyProtection="1">
      <alignment horizontal="center" vertical="center" wrapText="1"/>
      <protection locked="0"/>
    </xf>
    <xf numFmtId="9" fontId="4" fillId="2" borderId="1" xfId="2"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7"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center"/>
    </xf>
    <xf numFmtId="3" fontId="4" fillId="0" borderId="1" xfId="0" applyNumberFormat="1" applyFont="1" applyBorder="1" applyAlignment="1" applyProtection="1">
      <alignment horizontal="center" vertical="top" wrapText="1"/>
      <protection locked="0"/>
    </xf>
    <xf numFmtId="3" fontId="2" fillId="0" borderId="1" xfId="0" applyNumberFormat="1" applyFont="1" applyBorder="1" applyAlignment="1" applyProtection="1">
      <alignment horizontal="center" vertical="top" wrapText="1"/>
      <protection locked="0"/>
    </xf>
    <xf numFmtId="0" fontId="10" fillId="4" borderId="1" xfId="0" applyFont="1" applyFill="1" applyBorder="1" applyAlignment="1">
      <alignment horizontal="center" vertical="center" wrapText="1"/>
    </xf>
    <xf numFmtId="0" fontId="7" fillId="4" borderId="1" xfId="0" applyFont="1" applyFill="1" applyBorder="1" applyAlignment="1">
      <alignment horizontal="left" vertical="top" wrapText="1"/>
    </xf>
    <xf numFmtId="0" fontId="0" fillId="0" borderId="1" xfId="0" applyBorder="1" applyAlignment="1">
      <alignment vertical="center" wrapText="1"/>
    </xf>
    <xf numFmtId="0" fontId="0" fillId="0" borderId="1" xfId="0" applyBorder="1" applyAlignment="1">
      <alignment wrapText="1"/>
    </xf>
    <xf numFmtId="0" fontId="3" fillId="0" borderId="1" xfId="0" applyFont="1" applyBorder="1" applyAlignment="1">
      <alignment wrapText="1"/>
    </xf>
    <xf numFmtId="164" fontId="7" fillId="0" borderId="1" xfId="1" applyFont="1" applyFill="1" applyBorder="1" applyAlignment="1" applyProtection="1">
      <alignment horizontal="center" vertical="center" wrapText="1"/>
      <protection locked="0"/>
    </xf>
    <xf numFmtId="9" fontId="7" fillId="0" borderId="1" xfId="2" applyFont="1" applyFill="1" applyBorder="1" applyAlignment="1" applyProtection="1">
      <alignment horizontal="center" vertical="center" wrapText="1"/>
      <protection locked="0"/>
    </xf>
    <xf numFmtId="166" fontId="20" fillId="0" borderId="10" xfId="0" applyNumberFormat="1" applyFont="1" applyBorder="1" applyAlignment="1">
      <alignment horizontal="center" vertical="center" wrapText="1" shrinkToFit="1"/>
    </xf>
    <xf numFmtId="0" fontId="21" fillId="0" borderId="1" xfId="0" applyFont="1" applyBorder="1" applyAlignment="1">
      <alignment horizontal="center" vertical="center" wrapText="1"/>
    </xf>
    <xf numFmtId="3" fontId="0" fillId="0" borderId="1" xfId="0" applyNumberFormat="1" applyBorder="1" applyAlignment="1" applyProtection="1">
      <alignment horizontal="center" vertical="center" wrapText="1"/>
      <protection locked="0"/>
    </xf>
    <xf numFmtId="164" fontId="0" fillId="0" borderId="1" xfId="1" applyFont="1" applyFill="1" applyBorder="1" applyAlignment="1" applyProtection="1">
      <alignment horizontal="center" vertical="center" wrapText="1"/>
      <protection locked="0"/>
    </xf>
    <xf numFmtId="9" fontId="0" fillId="0" borderId="1" xfId="2" applyFont="1" applyFill="1" applyBorder="1" applyAlignment="1" applyProtection="1">
      <alignment horizontal="center" vertical="center" wrapText="1"/>
      <protection locked="0"/>
    </xf>
    <xf numFmtId="0" fontId="22" fillId="0" borderId="1" xfId="0" applyFont="1" applyBorder="1" applyAlignment="1">
      <alignment vertical="center"/>
    </xf>
    <xf numFmtId="0" fontId="22" fillId="0" borderId="1" xfId="0" applyFont="1" applyBorder="1"/>
    <xf numFmtId="0" fontId="23" fillId="4" borderId="3" xfId="0" applyFont="1" applyFill="1" applyBorder="1" applyAlignment="1">
      <alignment horizontal="left"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3" fontId="6" fillId="6" borderId="1" xfId="3" applyNumberFormat="1" applyFont="1" applyFill="1" applyBorder="1" applyAlignment="1">
      <alignment horizontal="center" vertical="center" wrapText="1"/>
    </xf>
    <xf numFmtId="164" fontId="4" fillId="6" borderId="1" xfId="1" applyFont="1" applyFill="1" applyBorder="1" applyAlignment="1" applyProtection="1">
      <alignment horizontal="center" vertical="center" wrapText="1"/>
      <protection locked="0"/>
    </xf>
    <xf numFmtId="164" fontId="8" fillId="6" borderId="1" xfId="1" applyFont="1" applyFill="1" applyBorder="1" applyAlignment="1">
      <alignment vertical="center"/>
    </xf>
    <xf numFmtId="0" fontId="7" fillId="4" borderId="1" xfId="0" applyFont="1" applyFill="1" applyBorder="1" applyAlignment="1">
      <alignment horizontal="left" wrapText="1"/>
    </xf>
    <xf numFmtId="0" fontId="3" fillId="7" borderId="0" xfId="0" applyFont="1" applyFill="1"/>
    <xf numFmtId="0" fontId="3" fillId="7" borderId="1" xfId="0" applyFont="1" applyFill="1" applyBorder="1" applyAlignment="1">
      <alignment horizontal="center" vertical="center" wrapText="1"/>
    </xf>
    <xf numFmtId="164" fontId="14" fillId="7" borderId="8" xfId="0" applyNumberFormat="1" applyFont="1" applyFill="1" applyBorder="1" applyAlignment="1">
      <alignment horizontal="center" vertical="center"/>
    </xf>
    <xf numFmtId="165" fontId="0" fillId="7" borderId="1" xfId="4" applyNumberFormat="1" applyFont="1" applyFill="1" applyBorder="1" applyAlignment="1">
      <alignment vertical="center"/>
    </xf>
    <xf numFmtId="43" fontId="3" fillId="7" borderId="1" xfId="0" applyNumberFormat="1" applyFont="1" applyFill="1" applyBorder="1" applyAlignment="1">
      <alignment horizontal="center" vertical="center"/>
    </xf>
    <xf numFmtId="165" fontId="15" fillId="7" borderId="1" xfId="4" applyNumberFormat="1" applyFont="1" applyFill="1" applyBorder="1" applyAlignment="1">
      <alignment vertical="center"/>
    </xf>
    <xf numFmtId="164" fontId="8" fillId="7" borderId="1" xfId="1" applyFont="1" applyFill="1" applyBorder="1" applyAlignment="1">
      <alignment vertical="center"/>
    </xf>
    <xf numFmtId="165" fontId="16" fillId="7" borderId="1" xfId="0" applyNumberFormat="1" applyFont="1" applyFill="1" applyBorder="1"/>
    <xf numFmtId="0" fontId="3" fillId="8" borderId="1" xfId="0" applyFont="1" applyFill="1" applyBorder="1" applyAlignment="1">
      <alignment horizontal="center" vertical="center" wrapText="1"/>
    </xf>
    <xf numFmtId="3" fontId="4" fillId="2"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7" fillId="0" borderId="1" xfId="0" applyFont="1" applyBorder="1" applyAlignment="1">
      <alignment horizontal="center" wrapText="1"/>
    </xf>
    <xf numFmtId="0" fontId="7" fillId="9"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14" fillId="10" borderId="9" xfId="0" applyFont="1" applyFill="1" applyBorder="1" applyAlignment="1">
      <alignment horizontal="center" vertical="center" wrapText="1"/>
    </xf>
    <xf numFmtId="164" fontId="7" fillId="4" borderId="1" xfId="0" applyNumberFormat="1" applyFont="1" applyFill="1" applyBorder="1" applyAlignment="1">
      <alignment horizontal="left" vertical="center" wrapText="1"/>
    </xf>
    <xf numFmtId="0" fontId="7" fillId="11" borderId="1" xfId="0" applyFont="1" applyFill="1" applyBorder="1" applyAlignment="1">
      <alignment horizontal="center" vertical="center" wrapText="1"/>
    </xf>
    <xf numFmtId="164" fontId="7" fillId="11" borderId="1" xfId="0" applyNumberFormat="1" applyFont="1" applyFill="1" applyBorder="1" applyAlignment="1">
      <alignment horizontal="left" vertical="center" wrapText="1"/>
    </xf>
    <xf numFmtId="0" fontId="3" fillId="0" borderId="6" xfId="0" applyFont="1" applyBorder="1" applyAlignment="1">
      <alignment horizontal="center"/>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4" fillId="2" borderId="1"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8" fillId="0" borderId="1" xfId="0" applyFont="1" applyBorder="1" applyAlignment="1">
      <alignment horizontal="left" vertical="top" wrapText="1"/>
    </xf>
    <xf numFmtId="0" fontId="2" fillId="2" borderId="0" xfId="0" applyFont="1" applyFill="1" applyAlignment="1" applyProtection="1">
      <alignment horizontal="center"/>
      <protection locked="0"/>
    </xf>
    <xf numFmtId="0" fontId="8" fillId="0" borderId="1" xfId="0" applyFont="1" applyBorder="1" applyAlignment="1">
      <alignment horizontal="center" vertical="center"/>
    </xf>
    <xf numFmtId="0" fontId="9" fillId="0" borderId="0" xfId="0" applyFont="1" applyAlignment="1">
      <alignment horizontal="left" wrapText="1"/>
    </xf>
  </cellXfs>
  <cellStyles count="5">
    <cellStyle name="Excel Built-in Normal" xfId="3" xr:uid="{00000000-0005-0000-0000-000000000000}"/>
    <cellStyle name="Moneda" xfId="4" builtinId="4"/>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1814285</xdr:colOff>
      <xdr:row>80</xdr:row>
      <xdr:rowOff>44618</xdr:rowOff>
    </xdr:from>
    <xdr:to>
      <xdr:col>2</xdr:col>
      <xdr:colOff>2851020</xdr:colOff>
      <xdr:row>83</xdr:row>
      <xdr:rowOff>139597</xdr:rowOff>
    </xdr:to>
    <xdr:pic>
      <xdr:nvPicPr>
        <xdr:cNvPr id="2" name="Picture 1">
          <a:extLst>
            <a:ext uri="{FF2B5EF4-FFF2-40B4-BE49-F238E27FC236}">
              <a16:creationId xmlns:a16="http://schemas.microsoft.com/office/drawing/2014/main" id="{287F6453-BD9E-FA2E-34C8-D5889BE3E6A9}"/>
            </a:ext>
          </a:extLst>
        </xdr:cNvPr>
        <xdr:cNvPicPr>
          <a:picLocks noChangeAspect="1"/>
        </xdr:cNvPicPr>
      </xdr:nvPicPr>
      <xdr:blipFill>
        <a:blip xmlns:r="http://schemas.openxmlformats.org/officeDocument/2006/relationships" r:embed="rId1"/>
        <a:stretch>
          <a:fillRect/>
        </a:stretch>
      </xdr:blipFill>
      <xdr:spPr>
        <a:xfrm>
          <a:off x="3632925" y="61289098"/>
          <a:ext cx="1036735" cy="643619"/>
        </a:xfrm>
        <a:prstGeom prst="rect">
          <a:avLst/>
        </a:prstGeom>
      </xdr:spPr>
    </xdr:pic>
    <xdr:clientData/>
  </xdr:twoCellAnchor>
  <xdr:twoCellAnchor editAs="oneCell">
    <xdr:from>
      <xdr:col>2</xdr:col>
      <xdr:colOff>1788160</xdr:colOff>
      <xdr:row>74</xdr:row>
      <xdr:rowOff>172720</xdr:rowOff>
    </xdr:from>
    <xdr:to>
      <xdr:col>2</xdr:col>
      <xdr:colOff>2880360</xdr:colOff>
      <xdr:row>78</xdr:row>
      <xdr:rowOff>76200</xdr:rowOff>
    </xdr:to>
    <xdr:pic>
      <xdr:nvPicPr>
        <xdr:cNvPr id="4" name="Imagen 3">
          <a:extLst>
            <a:ext uri="{FF2B5EF4-FFF2-40B4-BE49-F238E27FC236}">
              <a16:creationId xmlns:a16="http://schemas.microsoft.com/office/drawing/2014/main" id="{7B5F7A7B-7E78-14AC-9677-2D9BA3E575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06800" y="60319920"/>
          <a:ext cx="1092200" cy="635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E85"/>
  <sheetViews>
    <sheetView tabSelected="1" zoomScale="125" zoomScaleNormal="98" workbookViewId="0">
      <pane xSplit="6" ySplit="8" topLeftCell="P66" activePane="bottomRight" state="frozen"/>
      <selection pane="topRight" activeCell="G1" sqref="G1"/>
      <selection pane="bottomLeft" activeCell="A9" sqref="A9"/>
      <selection pane="bottomRight" activeCell="D80" sqref="D80"/>
    </sheetView>
  </sheetViews>
  <sheetFormatPr baseColWidth="10" defaultColWidth="11.5" defaultRowHeight="14" x14ac:dyDescent="0.2"/>
  <cols>
    <col min="1" max="1" width="4.6640625" style="1" bestFit="1" customWidth="1"/>
    <col min="2" max="2" width="19.1640625" style="26" customWidth="1"/>
    <col min="3" max="3" width="63.83203125" style="26" customWidth="1"/>
    <col min="4" max="4" width="21.5" style="1" customWidth="1"/>
    <col min="5" max="5" width="9.6640625" style="1" bestFit="1" customWidth="1"/>
    <col min="6" max="6" width="9.1640625" style="1" bestFit="1" customWidth="1"/>
    <col min="7" max="7" width="44" style="1" bestFit="1" customWidth="1"/>
    <col min="8" max="8" width="14.5" style="1" bestFit="1" customWidth="1"/>
    <col min="9" max="9" width="14" style="1" bestFit="1" customWidth="1"/>
    <col min="10" max="10" width="15.83203125" style="1" customWidth="1"/>
    <col min="11" max="11" width="14.5" style="1" bestFit="1" customWidth="1"/>
    <col min="12" max="12" width="17.83203125" style="1" bestFit="1" customWidth="1"/>
    <col min="13" max="13" width="10.33203125" style="1" bestFit="1" customWidth="1"/>
    <col min="14" max="14" width="9.83203125" style="1" bestFit="1" customWidth="1"/>
    <col min="15" max="15" width="9.83203125" style="1" customWidth="1"/>
    <col min="16" max="20" width="11.5" style="1"/>
    <col min="21" max="21" width="16.5" style="1" customWidth="1"/>
    <col min="22" max="29" width="11.5" style="1"/>
    <col min="30" max="30" width="15.1640625" style="1" customWidth="1"/>
    <col min="31" max="47" width="11.5" style="1"/>
    <col min="48" max="48" width="15.5" style="1" customWidth="1"/>
    <col min="49" max="56" width="11.5" style="1"/>
    <col min="57" max="57" width="17" style="1" customWidth="1"/>
    <col min="58" max="65" width="11.5" style="1"/>
    <col min="66" max="66" width="18" style="1" customWidth="1"/>
    <col min="67" max="74" width="11.5" style="1"/>
    <col min="75" max="75" width="14.33203125" style="1" customWidth="1"/>
    <col min="76" max="83" width="11.5" style="1"/>
    <col min="84" max="84" width="16" style="1" customWidth="1"/>
    <col min="85" max="92" width="11.5" style="1"/>
    <col min="93" max="93" width="14.5" style="1" customWidth="1"/>
    <col min="94" max="101" width="11.5" style="1"/>
    <col min="102" max="102" width="14.5" style="1" customWidth="1"/>
    <col min="103" max="110" width="11.5" style="1"/>
    <col min="111" max="111" width="15" style="1" customWidth="1"/>
    <col min="112" max="119" width="11.5" style="1"/>
    <col min="120" max="120" width="19" style="1" customWidth="1"/>
    <col min="121" max="128" width="11.5" style="1"/>
    <col min="129" max="129" width="15.33203125" style="1" customWidth="1"/>
    <col min="130" max="131" width="11.5" style="1"/>
    <col min="132" max="132" width="18" style="1" customWidth="1"/>
    <col min="133" max="133" width="16.1640625" style="1" customWidth="1"/>
    <col min="134" max="134" width="17.33203125" style="1" customWidth="1"/>
    <col min="135" max="135" width="17.1640625" style="1" customWidth="1"/>
    <col min="136" max="16384" width="11.5" style="1"/>
  </cols>
  <sheetData>
    <row r="1" spans="1:135" x14ac:dyDescent="0.2">
      <c r="A1" s="102" t="s">
        <v>0</v>
      </c>
      <c r="B1" s="102"/>
      <c r="C1" s="102"/>
      <c r="D1" s="102"/>
      <c r="E1" s="102"/>
      <c r="F1" s="102"/>
      <c r="G1" s="102"/>
      <c r="H1" s="102"/>
      <c r="I1" s="102"/>
      <c r="J1" s="102"/>
      <c r="K1" s="102"/>
      <c r="L1" s="102"/>
      <c r="M1" s="102"/>
      <c r="N1" s="102"/>
      <c r="O1" s="2"/>
    </row>
    <row r="2" spans="1:135" x14ac:dyDescent="0.2">
      <c r="A2" s="102" t="s">
        <v>76</v>
      </c>
      <c r="B2" s="102"/>
      <c r="C2" s="102"/>
      <c r="D2" s="102"/>
      <c r="E2" s="102"/>
      <c r="F2" s="102"/>
      <c r="G2" s="102"/>
      <c r="H2" s="102"/>
      <c r="I2" s="102"/>
      <c r="J2" s="102"/>
      <c r="K2" s="102"/>
      <c r="L2" s="102"/>
      <c r="M2" s="102"/>
      <c r="N2" s="102"/>
      <c r="O2" s="2"/>
    </row>
    <row r="3" spans="1:135" ht="12.75" customHeight="1" x14ac:dyDescent="0.2">
      <c r="A3" s="102" t="s">
        <v>23</v>
      </c>
      <c r="B3" s="102"/>
      <c r="C3" s="102"/>
      <c r="D3" s="102"/>
      <c r="E3" s="102"/>
      <c r="F3" s="102"/>
      <c r="G3" s="102"/>
      <c r="H3" s="102"/>
      <c r="I3" s="102"/>
      <c r="J3" s="102"/>
      <c r="K3" s="102"/>
      <c r="L3" s="102"/>
      <c r="M3" s="102"/>
      <c r="N3" s="102"/>
      <c r="O3" s="2"/>
    </row>
    <row r="4" spans="1:135" x14ac:dyDescent="0.2">
      <c r="A4" s="102" t="s">
        <v>82</v>
      </c>
      <c r="B4" s="102"/>
      <c r="C4" s="102"/>
      <c r="D4" s="102"/>
      <c r="E4" s="102"/>
      <c r="F4" s="102"/>
      <c r="G4" s="102"/>
      <c r="H4" s="102"/>
      <c r="I4" s="102"/>
      <c r="J4" s="102"/>
      <c r="K4" s="102"/>
      <c r="L4" s="102"/>
      <c r="M4" s="102"/>
      <c r="N4" s="102"/>
      <c r="O4" s="2"/>
    </row>
    <row r="5" spans="1:135" x14ac:dyDescent="0.2">
      <c r="A5" s="2"/>
      <c r="B5" s="2"/>
      <c r="C5" s="2"/>
      <c r="D5" s="2"/>
      <c r="E5" s="2"/>
      <c r="F5" s="2"/>
      <c r="G5" s="2"/>
      <c r="H5" s="2"/>
      <c r="I5" s="2"/>
      <c r="J5" s="2"/>
      <c r="K5" s="2"/>
      <c r="L5" s="2"/>
    </row>
    <row r="6" spans="1:135" x14ac:dyDescent="0.2">
      <c r="A6" s="102"/>
      <c r="B6" s="102"/>
      <c r="C6" s="2"/>
      <c r="D6" s="2"/>
      <c r="E6" s="2"/>
      <c r="F6" s="2"/>
      <c r="G6" s="2"/>
      <c r="H6" s="2"/>
      <c r="I6" s="2"/>
      <c r="J6" s="2"/>
      <c r="K6" s="2"/>
      <c r="L6" s="2"/>
    </row>
    <row r="7" spans="1:135" x14ac:dyDescent="0.2">
      <c r="A7" s="3"/>
      <c r="B7" s="4"/>
      <c r="C7" s="4"/>
      <c r="D7" s="3"/>
      <c r="E7" s="3"/>
      <c r="F7" s="3"/>
      <c r="G7" s="97" t="s">
        <v>343</v>
      </c>
      <c r="H7" s="97"/>
      <c r="I7" s="97"/>
      <c r="J7" s="97"/>
      <c r="K7" s="97"/>
      <c r="L7" s="97"/>
      <c r="M7" s="97"/>
      <c r="N7" s="97"/>
      <c r="O7" s="37"/>
      <c r="P7" s="97" t="s">
        <v>342</v>
      </c>
      <c r="Q7" s="97"/>
      <c r="R7" s="97"/>
      <c r="S7" s="97"/>
      <c r="T7" s="97"/>
      <c r="U7" s="97"/>
      <c r="V7" s="97"/>
      <c r="W7" s="97"/>
      <c r="X7" s="37"/>
      <c r="Y7" s="97" t="s">
        <v>336</v>
      </c>
      <c r="Z7" s="97"/>
      <c r="AA7" s="97"/>
      <c r="AB7" s="97"/>
      <c r="AC7" s="97"/>
      <c r="AD7" s="97"/>
      <c r="AE7" s="97"/>
      <c r="AF7" s="97"/>
      <c r="AG7" s="37"/>
      <c r="AH7" s="97" t="s">
        <v>344</v>
      </c>
      <c r="AI7" s="97"/>
      <c r="AJ7" s="97"/>
      <c r="AK7" s="97"/>
      <c r="AL7" s="97"/>
      <c r="AM7" s="97"/>
      <c r="AN7" s="97"/>
      <c r="AO7" s="97"/>
      <c r="AP7" s="37"/>
      <c r="AQ7" s="98" t="s">
        <v>345</v>
      </c>
      <c r="AR7" s="99"/>
      <c r="AS7" s="99"/>
      <c r="AT7" s="99"/>
      <c r="AU7" s="99"/>
      <c r="AV7" s="99"/>
      <c r="AW7" s="99"/>
      <c r="AX7" s="100"/>
      <c r="AY7" s="37"/>
      <c r="AZ7" s="97" t="s">
        <v>346</v>
      </c>
      <c r="BA7" s="97"/>
      <c r="BB7" s="97"/>
      <c r="BC7" s="97"/>
      <c r="BD7" s="97"/>
      <c r="BE7" s="97"/>
      <c r="BF7" s="97"/>
      <c r="BG7" s="97"/>
      <c r="BH7" s="37"/>
      <c r="BI7" s="97" t="s">
        <v>347</v>
      </c>
      <c r="BJ7" s="97"/>
      <c r="BK7" s="97"/>
      <c r="BL7" s="97"/>
      <c r="BM7" s="97"/>
      <c r="BN7" s="97"/>
      <c r="BO7" s="97"/>
      <c r="BP7" s="97"/>
      <c r="BQ7" s="37"/>
      <c r="BR7" s="97" t="s">
        <v>340</v>
      </c>
      <c r="BS7" s="97"/>
      <c r="BT7" s="97"/>
      <c r="BU7" s="97"/>
      <c r="BV7" s="97"/>
      <c r="BW7" s="97"/>
      <c r="BX7" s="97"/>
      <c r="BY7" s="97"/>
      <c r="BZ7" s="37"/>
      <c r="CA7" s="97" t="s">
        <v>341</v>
      </c>
      <c r="CB7" s="97"/>
      <c r="CC7" s="97"/>
      <c r="CD7" s="97"/>
      <c r="CE7" s="97"/>
      <c r="CF7" s="97"/>
      <c r="CG7" s="97"/>
      <c r="CH7" s="97"/>
      <c r="CI7" s="37"/>
      <c r="CJ7" s="97" t="s">
        <v>348</v>
      </c>
      <c r="CK7" s="97"/>
      <c r="CL7" s="97"/>
      <c r="CM7" s="97"/>
      <c r="CN7" s="97"/>
      <c r="CO7" s="97"/>
      <c r="CP7" s="97"/>
      <c r="CQ7" s="97"/>
      <c r="CR7" s="37"/>
      <c r="CS7" s="97" t="s">
        <v>349</v>
      </c>
      <c r="CT7" s="97"/>
      <c r="CU7" s="97"/>
      <c r="CV7" s="97"/>
      <c r="CW7" s="97"/>
      <c r="CX7" s="97"/>
      <c r="CY7" s="97"/>
      <c r="CZ7" s="97"/>
      <c r="DA7" s="37"/>
      <c r="DB7" s="97" t="s">
        <v>350</v>
      </c>
      <c r="DC7" s="97"/>
      <c r="DD7" s="97"/>
      <c r="DE7" s="97"/>
      <c r="DF7" s="97"/>
      <c r="DG7" s="97"/>
      <c r="DH7" s="97"/>
      <c r="DI7" s="97"/>
      <c r="DJ7" s="37"/>
      <c r="DK7" s="97" t="s">
        <v>333</v>
      </c>
      <c r="DL7" s="97"/>
      <c r="DM7" s="97"/>
      <c r="DN7" s="97"/>
      <c r="DO7" s="97"/>
      <c r="DP7" s="97"/>
      <c r="DQ7" s="97"/>
      <c r="DR7" s="97"/>
      <c r="DS7" s="37"/>
      <c r="DT7" s="97" t="s">
        <v>351</v>
      </c>
      <c r="DU7" s="97"/>
      <c r="DV7" s="97"/>
      <c r="DW7" s="97"/>
      <c r="DX7" s="97"/>
      <c r="DY7" s="97"/>
      <c r="DZ7" s="97"/>
      <c r="EA7" s="97"/>
      <c r="EB7" s="75" t="s">
        <v>91</v>
      </c>
      <c r="EC7" s="75"/>
      <c r="ED7" s="75"/>
      <c r="EE7" s="75"/>
    </row>
    <row r="8" spans="1:135" ht="60.75" customHeight="1" thickBot="1" x14ac:dyDescent="0.25">
      <c r="A8" s="5" t="s">
        <v>21</v>
      </c>
      <c r="B8" s="5" t="s">
        <v>1</v>
      </c>
      <c r="C8" s="5" t="s">
        <v>2</v>
      </c>
      <c r="D8" s="5" t="s">
        <v>3</v>
      </c>
      <c r="E8" s="5" t="s">
        <v>4</v>
      </c>
      <c r="F8" s="6" t="s">
        <v>5</v>
      </c>
      <c r="G8" s="7" t="s">
        <v>6</v>
      </c>
      <c r="H8" s="7" t="s">
        <v>7</v>
      </c>
      <c r="I8" s="7" t="s">
        <v>8</v>
      </c>
      <c r="J8" s="7" t="s">
        <v>9</v>
      </c>
      <c r="K8" s="7" t="s">
        <v>10</v>
      </c>
      <c r="L8" s="71" t="s">
        <v>11</v>
      </c>
      <c r="M8" s="8" t="s">
        <v>12</v>
      </c>
      <c r="N8" s="8" t="s">
        <v>13</v>
      </c>
      <c r="O8" s="6" t="s">
        <v>5</v>
      </c>
      <c r="P8" s="7" t="s">
        <v>6</v>
      </c>
      <c r="Q8" s="7" t="s">
        <v>7</v>
      </c>
      <c r="R8" s="7" t="s">
        <v>8</v>
      </c>
      <c r="S8" s="7" t="s">
        <v>9</v>
      </c>
      <c r="T8" s="7" t="s">
        <v>10</v>
      </c>
      <c r="U8" s="71" t="s">
        <v>11</v>
      </c>
      <c r="V8" s="8" t="s">
        <v>12</v>
      </c>
      <c r="W8" s="8" t="s">
        <v>13</v>
      </c>
      <c r="X8" s="6" t="s">
        <v>5</v>
      </c>
      <c r="Y8" s="7" t="s">
        <v>6</v>
      </c>
      <c r="Z8" s="7" t="s">
        <v>7</v>
      </c>
      <c r="AA8" s="7" t="s">
        <v>8</v>
      </c>
      <c r="AB8" s="7" t="s">
        <v>9</v>
      </c>
      <c r="AC8" s="7" t="s">
        <v>10</v>
      </c>
      <c r="AD8" s="71" t="s">
        <v>11</v>
      </c>
      <c r="AE8" s="8" t="s">
        <v>12</v>
      </c>
      <c r="AF8" s="8" t="s">
        <v>13</v>
      </c>
      <c r="AG8" s="6" t="s">
        <v>5</v>
      </c>
      <c r="AH8" s="7" t="s">
        <v>6</v>
      </c>
      <c r="AI8" s="7" t="s">
        <v>7</v>
      </c>
      <c r="AJ8" s="7" t="s">
        <v>8</v>
      </c>
      <c r="AK8" s="7" t="s">
        <v>9</v>
      </c>
      <c r="AL8" s="7" t="s">
        <v>10</v>
      </c>
      <c r="AM8" s="71" t="s">
        <v>11</v>
      </c>
      <c r="AN8" s="8" t="s">
        <v>12</v>
      </c>
      <c r="AO8" s="8" t="s">
        <v>13</v>
      </c>
      <c r="AP8" s="6" t="s">
        <v>5</v>
      </c>
      <c r="AQ8" s="7" t="s">
        <v>6</v>
      </c>
      <c r="AR8" s="7" t="s">
        <v>7</v>
      </c>
      <c r="AS8" s="7" t="s">
        <v>8</v>
      </c>
      <c r="AT8" s="7" t="s">
        <v>9</v>
      </c>
      <c r="AU8" s="7" t="s">
        <v>10</v>
      </c>
      <c r="AV8" s="71" t="s">
        <v>11</v>
      </c>
      <c r="AW8" s="8" t="s">
        <v>12</v>
      </c>
      <c r="AX8" s="8" t="s">
        <v>13</v>
      </c>
      <c r="AY8" s="6" t="s">
        <v>5</v>
      </c>
      <c r="AZ8" s="7" t="s">
        <v>6</v>
      </c>
      <c r="BA8" s="7" t="s">
        <v>7</v>
      </c>
      <c r="BB8" s="7" t="s">
        <v>8</v>
      </c>
      <c r="BC8" s="7" t="s">
        <v>9</v>
      </c>
      <c r="BD8" s="7" t="s">
        <v>10</v>
      </c>
      <c r="BE8" s="71" t="s">
        <v>11</v>
      </c>
      <c r="BF8" s="8" t="s">
        <v>12</v>
      </c>
      <c r="BG8" s="8" t="s">
        <v>13</v>
      </c>
      <c r="BH8" s="6" t="s">
        <v>5</v>
      </c>
      <c r="BI8" s="7" t="s">
        <v>6</v>
      </c>
      <c r="BJ8" s="7" t="s">
        <v>7</v>
      </c>
      <c r="BK8" s="7" t="s">
        <v>8</v>
      </c>
      <c r="BL8" s="7" t="s">
        <v>9</v>
      </c>
      <c r="BM8" s="7" t="s">
        <v>10</v>
      </c>
      <c r="BN8" s="71" t="s">
        <v>11</v>
      </c>
      <c r="BO8" s="8" t="s">
        <v>12</v>
      </c>
      <c r="BP8" s="8" t="s">
        <v>13</v>
      </c>
      <c r="BQ8" s="6" t="s">
        <v>5</v>
      </c>
      <c r="BR8" s="7" t="s">
        <v>6</v>
      </c>
      <c r="BS8" s="7" t="s">
        <v>7</v>
      </c>
      <c r="BT8" s="7" t="s">
        <v>8</v>
      </c>
      <c r="BU8" s="7" t="s">
        <v>9</v>
      </c>
      <c r="BV8" s="7" t="s">
        <v>10</v>
      </c>
      <c r="BW8" s="71" t="s">
        <v>11</v>
      </c>
      <c r="BX8" s="8" t="s">
        <v>12</v>
      </c>
      <c r="BY8" s="8" t="s">
        <v>13</v>
      </c>
      <c r="BZ8" s="6" t="s">
        <v>5</v>
      </c>
      <c r="CA8" s="7" t="s">
        <v>6</v>
      </c>
      <c r="CB8" s="7" t="s">
        <v>7</v>
      </c>
      <c r="CC8" s="7" t="s">
        <v>8</v>
      </c>
      <c r="CD8" s="7" t="s">
        <v>9</v>
      </c>
      <c r="CE8" s="7" t="s">
        <v>10</v>
      </c>
      <c r="CF8" s="71" t="s">
        <v>11</v>
      </c>
      <c r="CG8" s="8" t="s">
        <v>12</v>
      </c>
      <c r="CH8" s="8" t="s">
        <v>13</v>
      </c>
      <c r="CI8" s="6" t="s">
        <v>5</v>
      </c>
      <c r="CJ8" s="7" t="s">
        <v>6</v>
      </c>
      <c r="CK8" s="7" t="s">
        <v>7</v>
      </c>
      <c r="CL8" s="7" t="s">
        <v>8</v>
      </c>
      <c r="CM8" s="7" t="s">
        <v>9</v>
      </c>
      <c r="CN8" s="7" t="s">
        <v>10</v>
      </c>
      <c r="CO8" s="71" t="s">
        <v>11</v>
      </c>
      <c r="CP8" s="8" t="s">
        <v>12</v>
      </c>
      <c r="CQ8" s="8" t="s">
        <v>13</v>
      </c>
      <c r="CR8" s="6" t="s">
        <v>5</v>
      </c>
      <c r="CS8" s="7" t="s">
        <v>6</v>
      </c>
      <c r="CT8" s="7" t="s">
        <v>7</v>
      </c>
      <c r="CU8" s="7" t="s">
        <v>8</v>
      </c>
      <c r="CV8" s="7" t="s">
        <v>9</v>
      </c>
      <c r="CW8" s="7" t="s">
        <v>10</v>
      </c>
      <c r="CX8" s="71" t="s">
        <v>11</v>
      </c>
      <c r="CY8" s="8" t="s">
        <v>12</v>
      </c>
      <c r="CZ8" s="8" t="s">
        <v>13</v>
      </c>
      <c r="DA8" s="6" t="s">
        <v>5</v>
      </c>
      <c r="DB8" s="7" t="s">
        <v>6</v>
      </c>
      <c r="DC8" s="7" t="s">
        <v>7</v>
      </c>
      <c r="DD8" s="7" t="s">
        <v>8</v>
      </c>
      <c r="DE8" s="7" t="s">
        <v>9</v>
      </c>
      <c r="DF8" s="7" t="s">
        <v>10</v>
      </c>
      <c r="DG8" s="71" t="s">
        <v>11</v>
      </c>
      <c r="DH8" s="8" t="s">
        <v>12</v>
      </c>
      <c r="DI8" s="8" t="s">
        <v>13</v>
      </c>
      <c r="DJ8" s="6" t="s">
        <v>5</v>
      </c>
      <c r="DK8" s="7" t="s">
        <v>6</v>
      </c>
      <c r="DL8" s="7" t="s">
        <v>7</v>
      </c>
      <c r="DM8" s="7" t="s">
        <v>8</v>
      </c>
      <c r="DN8" s="7" t="s">
        <v>9</v>
      </c>
      <c r="DO8" s="7" t="s">
        <v>10</v>
      </c>
      <c r="DP8" s="71" t="s">
        <v>11</v>
      </c>
      <c r="DQ8" s="8" t="s">
        <v>12</v>
      </c>
      <c r="DR8" s="8" t="s">
        <v>13</v>
      </c>
      <c r="DS8" s="6" t="s">
        <v>5</v>
      </c>
      <c r="DT8" s="7" t="s">
        <v>6</v>
      </c>
      <c r="DU8" s="7" t="s">
        <v>7</v>
      </c>
      <c r="DV8" s="7" t="s">
        <v>8</v>
      </c>
      <c r="DW8" s="7" t="s">
        <v>9</v>
      </c>
      <c r="DX8" s="7" t="s">
        <v>10</v>
      </c>
      <c r="DY8" s="71" t="s">
        <v>11</v>
      </c>
      <c r="DZ8" s="8" t="s">
        <v>12</v>
      </c>
      <c r="EA8" s="8" t="s">
        <v>13</v>
      </c>
      <c r="EB8" s="76" t="s">
        <v>92</v>
      </c>
      <c r="EC8" s="88" t="s">
        <v>93</v>
      </c>
      <c r="ED8" s="76" t="s">
        <v>94</v>
      </c>
      <c r="EE8" s="76" t="s">
        <v>95</v>
      </c>
    </row>
    <row r="9" spans="1:135" ht="29.25" customHeight="1" thickBot="1" x14ac:dyDescent="0.25">
      <c r="A9" s="9">
        <v>1</v>
      </c>
      <c r="B9" s="27" t="s">
        <v>24</v>
      </c>
      <c r="C9" s="27" t="s">
        <v>25</v>
      </c>
      <c r="D9" s="11" t="s">
        <v>18</v>
      </c>
      <c r="E9" s="9" t="s">
        <v>15</v>
      </c>
      <c r="F9" s="28">
        <v>4</v>
      </c>
      <c r="G9" s="12" t="s">
        <v>288</v>
      </c>
      <c r="H9" s="13">
        <v>86850</v>
      </c>
      <c r="I9" s="14">
        <v>0.19</v>
      </c>
      <c r="J9" s="13">
        <f>H9*I9</f>
        <v>16501.5</v>
      </c>
      <c r="K9" s="13">
        <f>ROUND(H9+J9,0)</f>
        <v>103352</v>
      </c>
      <c r="L9" s="72">
        <f>K9*F9</f>
        <v>413408</v>
      </c>
      <c r="M9" s="40" t="s">
        <v>289</v>
      </c>
      <c r="N9" s="38" t="s">
        <v>290</v>
      </c>
      <c r="O9" s="28">
        <v>4</v>
      </c>
      <c r="P9" s="39" t="s">
        <v>25</v>
      </c>
      <c r="Q9" s="13">
        <v>11400</v>
      </c>
      <c r="R9" s="14">
        <v>0.19</v>
      </c>
      <c r="S9" s="13">
        <f>Q9*R9</f>
        <v>2166</v>
      </c>
      <c r="T9" s="13">
        <f>ROUND(Q9+S9,0)</f>
        <v>13566</v>
      </c>
      <c r="U9" s="72">
        <f>T9*O9</f>
        <v>54264</v>
      </c>
      <c r="V9" s="40" t="s">
        <v>96</v>
      </c>
      <c r="W9" s="40" t="s">
        <v>97</v>
      </c>
      <c r="X9" s="28">
        <v>4</v>
      </c>
      <c r="Y9" s="12"/>
      <c r="Z9" s="13"/>
      <c r="AA9" s="14"/>
      <c r="AB9" s="13">
        <f>Z9*AA9</f>
        <v>0</v>
      </c>
      <c r="AC9" s="13">
        <f>ROUND(Z9+AB9,0)</f>
        <v>0</v>
      </c>
      <c r="AD9" s="72"/>
      <c r="AE9" s="15"/>
      <c r="AF9" s="15"/>
      <c r="AG9" s="28">
        <v>4</v>
      </c>
      <c r="AH9" s="12"/>
      <c r="AI9" s="13"/>
      <c r="AJ9" s="14"/>
      <c r="AK9" s="13">
        <f>AI9*AJ9</f>
        <v>0</v>
      </c>
      <c r="AL9" s="13">
        <f>ROUND(AI9+AK9,0)</f>
        <v>0</v>
      </c>
      <c r="AM9" s="72"/>
      <c r="AN9" s="15"/>
      <c r="AO9" s="15"/>
      <c r="AP9" s="28"/>
      <c r="AQ9" s="12"/>
      <c r="AR9" s="13"/>
      <c r="AS9" s="14"/>
      <c r="AT9" s="13"/>
      <c r="AU9" s="13"/>
      <c r="AV9" s="72"/>
      <c r="AW9" s="15"/>
      <c r="AX9" s="40"/>
      <c r="AY9" s="28">
        <v>4</v>
      </c>
      <c r="AZ9" s="12"/>
      <c r="BA9" s="13"/>
      <c r="BB9" s="14"/>
      <c r="BC9" s="13">
        <f>BA9*BB9</f>
        <v>0</v>
      </c>
      <c r="BD9" s="13">
        <f>ROUND(BA9+BC9,0)</f>
        <v>0</v>
      </c>
      <c r="BE9" s="72"/>
      <c r="BF9" s="15"/>
      <c r="BG9" s="15"/>
      <c r="BH9" s="28">
        <v>4</v>
      </c>
      <c r="BI9" s="12"/>
      <c r="BJ9" s="13"/>
      <c r="BK9" s="14"/>
      <c r="BL9" s="13">
        <f>BJ9*BK9</f>
        <v>0</v>
      </c>
      <c r="BM9" s="13">
        <f>ROUND(BJ9+BL9,0)</f>
        <v>0</v>
      </c>
      <c r="BN9" s="72"/>
      <c r="BO9" s="40"/>
      <c r="BP9" s="50"/>
      <c r="BQ9" s="28">
        <v>4</v>
      </c>
      <c r="BR9" s="39"/>
      <c r="BS9" s="13"/>
      <c r="BT9" s="14"/>
      <c r="BU9" s="13">
        <f>BS9*BT9</f>
        <v>0</v>
      </c>
      <c r="BV9" s="13">
        <f>ROUND(BS9+BU9,0)</f>
        <v>0</v>
      </c>
      <c r="BW9" s="72"/>
      <c r="BX9" s="40" t="s">
        <v>151</v>
      </c>
      <c r="BY9" s="40" t="s">
        <v>124</v>
      </c>
      <c r="BZ9" s="28">
        <v>4</v>
      </c>
      <c r="CA9" s="12"/>
      <c r="CB9" s="13"/>
      <c r="CC9" s="14"/>
      <c r="CD9" s="13">
        <f>CB9*CC9</f>
        <v>0</v>
      </c>
      <c r="CE9" s="13">
        <f>ROUND(CB9+CD9,0)</f>
        <v>0</v>
      </c>
      <c r="CF9" s="72"/>
      <c r="CG9" s="40"/>
      <c r="CH9" s="40"/>
      <c r="CI9" s="28">
        <v>4</v>
      </c>
      <c r="CJ9" s="39" t="s">
        <v>183</v>
      </c>
      <c r="CK9" s="13">
        <v>41036</v>
      </c>
      <c r="CL9" s="14">
        <v>0.19</v>
      </c>
      <c r="CM9" s="13">
        <f>CK9*CL9</f>
        <v>7796.84</v>
      </c>
      <c r="CN9" s="13">
        <f>ROUND(CK9+CM9,0)</f>
        <v>48833</v>
      </c>
      <c r="CO9" s="72">
        <f>CN9*CI9</f>
        <v>195332</v>
      </c>
      <c r="CP9" s="40" t="s">
        <v>184</v>
      </c>
      <c r="CQ9" s="40" t="s">
        <v>124</v>
      </c>
      <c r="CR9" s="28">
        <v>4</v>
      </c>
      <c r="CS9" s="27" t="s">
        <v>199</v>
      </c>
      <c r="CT9" s="13">
        <v>10483</v>
      </c>
      <c r="CU9" s="14">
        <v>0.19</v>
      </c>
      <c r="CV9" s="13">
        <f>CT9*CU9</f>
        <v>1991.77</v>
      </c>
      <c r="CW9" s="13">
        <f>ROUND(CT9+CV9,0)</f>
        <v>12475</v>
      </c>
      <c r="CX9" s="72">
        <f>CW9*CR9</f>
        <v>49900</v>
      </c>
      <c r="CY9" s="15" t="s">
        <v>200</v>
      </c>
      <c r="CZ9" s="15" t="s">
        <v>120</v>
      </c>
      <c r="DA9" s="28">
        <v>4</v>
      </c>
      <c r="DB9" s="27" t="s">
        <v>224</v>
      </c>
      <c r="DC9" s="58">
        <v>5722.8260869565211</v>
      </c>
      <c r="DD9" s="59">
        <v>0.19</v>
      </c>
      <c r="DE9" s="58">
        <f>DC9*DD9</f>
        <v>1087.336956521739</v>
      </c>
      <c r="DF9" s="58">
        <f>ROUND(DC9+DE9,0)</f>
        <v>6810</v>
      </c>
      <c r="DG9" s="72">
        <f>DF9*DA9</f>
        <v>27240</v>
      </c>
      <c r="DH9" s="60" t="s">
        <v>225</v>
      </c>
      <c r="DI9" s="61" t="s">
        <v>226</v>
      </c>
      <c r="DJ9" s="28">
        <v>4</v>
      </c>
      <c r="DK9" s="27" t="s">
        <v>25</v>
      </c>
      <c r="DL9" s="13">
        <v>7900</v>
      </c>
      <c r="DM9" s="14">
        <v>0.19</v>
      </c>
      <c r="DN9" s="13">
        <f>DL9*DM9</f>
        <v>1501</v>
      </c>
      <c r="DO9" s="13">
        <f>ROUND(DL9+DN9,0)</f>
        <v>9401</v>
      </c>
      <c r="DP9" s="72">
        <f>DO9*DJ9</f>
        <v>37604</v>
      </c>
      <c r="DQ9" s="40" t="s">
        <v>262</v>
      </c>
      <c r="DR9" s="40" t="s">
        <v>120</v>
      </c>
      <c r="DS9" s="28">
        <v>4</v>
      </c>
      <c r="DT9" s="62"/>
      <c r="DU9" s="63"/>
      <c r="DV9" s="64">
        <v>0.19</v>
      </c>
      <c r="DW9" s="63">
        <f>DU9*DV9</f>
        <v>0</v>
      </c>
      <c r="DX9" s="63">
        <f>ROUND(DU9+DW9,0)</f>
        <v>0</v>
      </c>
      <c r="DY9" s="72"/>
      <c r="DZ9" s="65"/>
      <c r="EA9" s="66"/>
      <c r="EB9" s="77">
        <f t="shared" ref="EB9:EB36" si="0">+MIN(L9,U9,AD9,AM9,AV9,BE9,BN9,BW9,CF9,CO9,CX9,DG9,DP9,DY9)</f>
        <v>27240</v>
      </c>
      <c r="EC9" s="89" t="str">
        <f t="shared" ref="EC9:EC36" si="1">+IF(L9=EB9,$G$7,IF(U9=EB9,$P$7,IF(AD9=EB9,$Y$7,IF(AM9=EB9,$AH$7,IF(AV9=EB9,$AQ$7,IF(BE9=EB9,$AZ$7,IF(BN9=EB9,$BI$7,IF(BW9=EB9,$BR$7,IF(CF9=EB9,$CA$7,IF(CO9=EB9,$CJ$7,IF(CX9=EB9,$CS$7,IF(DG9=EB9,$DB$7,IF(DP9=EB9,$DK$7,IF(DY9=EB9,$DT$7))))))))))))))</f>
        <v>MultiTintas Ink SAS</v>
      </c>
      <c r="ED9" s="78">
        <v>49980</v>
      </c>
      <c r="EE9" s="79">
        <f>+ED9-EB9</f>
        <v>22740</v>
      </c>
    </row>
    <row r="10" spans="1:135" ht="29.25" customHeight="1" thickBot="1" x14ac:dyDescent="0.25">
      <c r="A10" s="9">
        <v>2</v>
      </c>
      <c r="B10" s="10" t="s">
        <v>26</v>
      </c>
      <c r="C10" s="10" t="s">
        <v>27</v>
      </c>
      <c r="D10" s="11"/>
      <c r="E10" s="9" t="s">
        <v>15</v>
      </c>
      <c r="F10" s="28">
        <v>4</v>
      </c>
      <c r="G10" s="12" t="s">
        <v>291</v>
      </c>
      <c r="H10" s="13">
        <v>80600</v>
      </c>
      <c r="I10" s="14">
        <v>0.19</v>
      </c>
      <c r="J10" s="13">
        <f t="shared" ref="J10:J36" si="2">H10*I10</f>
        <v>15314</v>
      </c>
      <c r="K10" s="13">
        <f t="shared" ref="K10:K36" si="3">ROUND(H10+J10,0)</f>
        <v>95914</v>
      </c>
      <c r="L10" s="72">
        <f t="shared" ref="L10:L35" si="4">K10*F10</f>
        <v>383656</v>
      </c>
      <c r="M10" s="40" t="s">
        <v>292</v>
      </c>
      <c r="N10" s="40" t="s">
        <v>275</v>
      </c>
      <c r="O10" s="28">
        <v>4</v>
      </c>
      <c r="P10" s="10" t="s">
        <v>27</v>
      </c>
      <c r="Q10" s="13">
        <v>230700</v>
      </c>
      <c r="R10" s="14">
        <v>0.19</v>
      </c>
      <c r="S10" s="13">
        <f t="shared" ref="S10:S36" si="5">Q10*R10</f>
        <v>43833</v>
      </c>
      <c r="T10" s="13">
        <f t="shared" ref="T10:T36" si="6">ROUND(Q10+S10,0)</f>
        <v>274533</v>
      </c>
      <c r="U10" s="72">
        <f t="shared" ref="U10:U36" si="7">T10*O10</f>
        <v>1098132</v>
      </c>
      <c r="V10" s="40" t="s">
        <v>96</v>
      </c>
      <c r="W10" s="40" t="s">
        <v>98</v>
      </c>
      <c r="X10" s="28">
        <v>4</v>
      </c>
      <c r="Y10" s="12"/>
      <c r="Z10" s="13"/>
      <c r="AA10" s="14"/>
      <c r="AB10" s="13">
        <f t="shared" ref="AB10:AB36" si="8">Z10*AA10</f>
        <v>0</v>
      </c>
      <c r="AC10" s="13">
        <f t="shared" ref="AC10:AC36" si="9">ROUND(Z10+AB10,0)</f>
        <v>0</v>
      </c>
      <c r="AD10" s="72"/>
      <c r="AE10" s="15"/>
      <c r="AF10" s="15"/>
      <c r="AG10" s="28">
        <v>4</v>
      </c>
      <c r="AH10" s="12"/>
      <c r="AI10" s="13"/>
      <c r="AJ10" s="14"/>
      <c r="AK10" s="13">
        <f t="shared" ref="AK10:AK36" si="10">AI10*AJ10</f>
        <v>0</v>
      </c>
      <c r="AL10" s="13">
        <f t="shared" ref="AL10:AL36" si="11">ROUND(AI10+AK10,0)</f>
        <v>0</v>
      </c>
      <c r="AM10" s="72"/>
      <c r="AN10" s="15"/>
      <c r="AO10" s="15"/>
      <c r="AP10" s="28"/>
      <c r="AQ10" s="12"/>
      <c r="AR10" s="13"/>
      <c r="AS10" s="14"/>
      <c r="AT10" s="13"/>
      <c r="AU10" s="13"/>
      <c r="AV10" s="72"/>
      <c r="AW10" s="15"/>
      <c r="AX10" s="40"/>
      <c r="AY10" s="28">
        <v>4</v>
      </c>
      <c r="AZ10" s="12" t="s">
        <v>118</v>
      </c>
      <c r="BA10" s="13">
        <v>98500</v>
      </c>
      <c r="BB10" s="14">
        <v>0.19</v>
      </c>
      <c r="BC10" s="13">
        <f t="shared" ref="BC10:BC35" si="12">BA10*BB10</f>
        <v>18715</v>
      </c>
      <c r="BD10" s="13">
        <f t="shared" ref="BD10:BD35" si="13">ROUND(BA10+BC10,0)</f>
        <v>117215</v>
      </c>
      <c r="BE10" s="72">
        <f t="shared" ref="BE10:BE35" si="14">BD10*AY10</f>
        <v>468860</v>
      </c>
      <c r="BF10" s="15" t="s">
        <v>119</v>
      </c>
      <c r="BG10" s="15" t="s">
        <v>120</v>
      </c>
      <c r="BH10" s="28">
        <v>4</v>
      </c>
      <c r="BI10" s="12"/>
      <c r="BJ10" s="13"/>
      <c r="BK10" s="14"/>
      <c r="BL10" s="13">
        <f t="shared" ref="BL10:BL36" si="15">BJ10*BK10</f>
        <v>0</v>
      </c>
      <c r="BM10" s="13">
        <f t="shared" ref="BM10:BM36" si="16">ROUND(BJ10+BL10,0)</f>
        <v>0</v>
      </c>
      <c r="BN10" s="72"/>
      <c r="BO10" s="40"/>
      <c r="BP10" s="50"/>
      <c r="BQ10" s="28">
        <v>4</v>
      </c>
      <c r="BR10" s="39"/>
      <c r="BS10" s="13"/>
      <c r="BT10" s="14"/>
      <c r="BU10" s="13">
        <f t="shared" ref="BU10:BU36" si="17">BS10*BT10</f>
        <v>0</v>
      </c>
      <c r="BV10" s="13">
        <f t="shared" ref="BV10:BV36" si="18">ROUND(BS10+BU10,0)</f>
        <v>0</v>
      </c>
      <c r="BW10" s="72"/>
      <c r="BX10" s="40" t="s">
        <v>151</v>
      </c>
      <c r="BY10" s="40" t="s">
        <v>124</v>
      </c>
      <c r="BZ10" s="28">
        <v>4</v>
      </c>
      <c r="CA10" s="12"/>
      <c r="CB10" s="13"/>
      <c r="CC10" s="14"/>
      <c r="CD10" s="13">
        <f t="shared" ref="CD10:CD35" si="19">CB10*CC10</f>
        <v>0</v>
      </c>
      <c r="CE10" s="13">
        <f t="shared" ref="CE10:CE35" si="20">ROUND(CB10+CD10,0)</f>
        <v>0</v>
      </c>
      <c r="CF10" s="72"/>
      <c r="CG10" s="40"/>
      <c r="CH10" s="40"/>
      <c r="CI10" s="28">
        <v>4</v>
      </c>
      <c r="CJ10" s="55" t="s">
        <v>185</v>
      </c>
      <c r="CK10" s="13">
        <v>243645</v>
      </c>
      <c r="CL10" s="14">
        <v>0.19</v>
      </c>
      <c r="CM10" s="13">
        <f t="shared" ref="CM10:CM35" si="21">CK10*CL10</f>
        <v>46292.55</v>
      </c>
      <c r="CN10" s="13">
        <f t="shared" ref="CN10:CN35" si="22">ROUND(CK10+CM10,0)</f>
        <v>289938</v>
      </c>
      <c r="CO10" s="72">
        <f>CN10*CI10</f>
        <v>1159752</v>
      </c>
      <c r="CP10" s="40" t="s">
        <v>184</v>
      </c>
      <c r="CQ10" s="40" t="s">
        <v>120</v>
      </c>
      <c r="CR10" s="28">
        <v>4</v>
      </c>
      <c r="CS10" s="10" t="s">
        <v>201</v>
      </c>
      <c r="CT10" s="13">
        <v>111492</v>
      </c>
      <c r="CU10" s="14">
        <v>0.19</v>
      </c>
      <c r="CV10" s="13">
        <f t="shared" ref="CV10:CV36" si="23">CT10*CU10</f>
        <v>21183.48</v>
      </c>
      <c r="CW10" s="13">
        <f t="shared" ref="CW10:CW36" si="24">ROUND(CT10+CV10,0)</f>
        <v>132675</v>
      </c>
      <c r="CX10" s="72">
        <f>CW10*CR10</f>
        <v>530700</v>
      </c>
      <c r="CY10" s="15" t="s">
        <v>200</v>
      </c>
      <c r="CZ10" s="15" t="s">
        <v>120</v>
      </c>
      <c r="DA10" s="28">
        <v>4</v>
      </c>
      <c r="DB10" s="10" t="s">
        <v>227</v>
      </c>
      <c r="DC10" s="58">
        <v>89456.521739130432</v>
      </c>
      <c r="DD10" s="59">
        <v>0.19</v>
      </c>
      <c r="DE10" s="58">
        <f t="shared" ref="DE10:DE36" si="25">DC10*DD10</f>
        <v>16996.739130434784</v>
      </c>
      <c r="DF10" s="58">
        <f t="shared" ref="DF10:DF36" si="26">ROUND(DC10+DE10,0)</f>
        <v>106453</v>
      </c>
      <c r="DG10" s="72">
        <f t="shared" ref="DG10:DG36" si="27">DF10*DA10</f>
        <v>425812</v>
      </c>
      <c r="DH10" s="60" t="s">
        <v>225</v>
      </c>
      <c r="DI10" s="61" t="s">
        <v>228</v>
      </c>
      <c r="DJ10" s="28">
        <v>4</v>
      </c>
      <c r="DK10" s="10" t="s">
        <v>27</v>
      </c>
      <c r="DL10" s="13">
        <v>37900</v>
      </c>
      <c r="DM10" s="14">
        <v>0.19</v>
      </c>
      <c r="DN10" s="13">
        <f t="shared" ref="DN10:DN36" si="28">DL10*DM10</f>
        <v>7201</v>
      </c>
      <c r="DO10" s="13">
        <f t="shared" ref="DO10:DO36" si="29">ROUND(DL10+DN10,0)</f>
        <v>45101</v>
      </c>
      <c r="DP10" s="72">
        <f t="shared" ref="DP10:DP36" si="30">DO10*DJ10</f>
        <v>180404</v>
      </c>
      <c r="DQ10" s="40" t="str">
        <f>+DQ9</f>
        <v>8 DÍAS</v>
      </c>
      <c r="DR10" s="40" t="s">
        <v>120</v>
      </c>
      <c r="DS10" s="28">
        <v>4</v>
      </c>
      <c r="DT10" s="62"/>
      <c r="DU10" s="63"/>
      <c r="DV10" s="64">
        <v>0.19</v>
      </c>
      <c r="DW10" s="63">
        <f t="shared" ref="DW10:DW36" si="31">DU10*DV10</f>
        <v>0</v>
      </c>
      <c r="DX10" s="63">
        <f t="shared" ref="DX10:DX36" si="32">ROUND(DU10+DW10,0)</f>
        <v>0</v>
      </c>
      <c r="DY10" s="72"/>
      <c r="DZ10" s="65"/>
      <c r="EA10" s="66"/>
      <c r="EB10" s="77">
        <f t="shared" si="0"/>
        <v>180404</v>
      </c>
      <c r="EC10" s="89" t="str">
        <f t="shared" si="1"/>
        <v>Quantyc</v>
      </c>
      <c r="ED10" s="78">
        <v>530740</v>
      </c>
      <c r="EE10" s="79">
        <f t="shared" ref="EE10:EE36" si="33">+ED10-EB10</f>
        <v>350336</v>
      </c>
    </row>
    <row r="11" spans="1:135" ht="336.75" customHeight="1" thickBot="1" x14ac:dyDescent="0.25">
      <c r="A11" s="9">
        <v>3</v>
      </c>
      <c r="B11" s="10" t="s">
        <v>28</v>
      </c>
      <c r="C11" s="10" t="s">
        <v>81</v>
      </c>
      <c r="D11" s="11" t="s">
        <v>29</v>
      </c>
      <c r="E11" s="9" t="s">
        <v>15</v>
      </c>
      <c r="F11" s="28">
        <v>1</v>
      </c>
      <c r="G11" s="84" t="s">
        <v>293</v>
      </c>
      <c r="H11" s="13">
        <v>7789600</v>
      </c>
      <c r="I11" s="14">
        <v>0.19</v>
      </c>
      <c r="J11" s="13">
        <f t="shared" si="2"/>
        <v>1480024</v>
      </c>
      <c r="K11" s="13">
        <f t="shared" si="3"/>
        <v>9269624</v>
      </c>
      <c r="L11" s="72">
        <f t="shared" si="4"/>
        <v>9269624</v>
      </c>
      <c r="M11" s="40" t="s">
        <v>294</v>
      </c>
      <c r="N11" s="38" t="s">
        <v>295</v>
      </c>
      <c r="O11" s="28">
        <v>1</v>
      </c>
      <c r="P11" s="39" t="s">
        <v>99</v>
      </c>
      <c r="Q11" s="13">
        <v>6848800</v>
      </c>
      <c r="R11" s="14">
        <v>0.19</v>
      </c>
      <c r="S11" s="13">
        <f t="shared" si="5"/>
        <v>1301272</v>
      </c>
      <c r="T11" s="13">
        <f t="shared" si="6"/>
        <v>8150072</v>
      </c>
      <c r="U11" s="72">
        <f t="shared" si="7"/>
        <v>8150072</v>
      </c>
      <c r="V11" s="40" t="s">
        <v>96</v>
      </c>
      <c r="W11" s="40" t="s">
        <v>100</v>
      </c>
      <c r="X11" s="28">
        <v>1</v>
      </c>
      <c r="Y11" s="10" t="s">
        <v>109</v>
      </c>
      <c r="Z11" s="43">
        <v>6222014</v>
      </c>
      <c r="AA11" s="44">
        <v>0.19</v>
      </c>
      <c r="AB11" s="43">
        <f>Z11*AA11</f>
        <v>1182182.6599999999</v>
      </c>
      <c r="AC11" s="43">
        <f>ROUND(Z11+AB11,0)</f>
        <v>7404197</v>
      </c>
      <c r="AD11" s="72">
        <f t="shared" ref="AD11:AD34" si="34">AC11*X11</f>
        <v>7404197</v>
      </c>
      <c r="AE11" s="45" t="s">
        <v>96</v>
      </c>
      <c r="AF11" s="46" t="s">
        <v>106</v>
      </c>
      <c r="AG11" s="28">
        <v>1</v>
      </c>
      <c r="AH11" s="12"/>
      <c r="AI11" s="13"/>
      <c r="AJ11" s="14"/>
      <c r="AK11" s="13">
        <f t="shared" si="10"/>
        <v>0</v>
      </c>
      <c r="AL11" s="13"/>
      <c r="AM11" s="72"/>
      <c r="AN11" s="15"/>
      <c r="AO11" s="15"/>
      <c r="AP11" s="28"/>
      <c r="AQ11" s="47"/>
      <c r="AR11" s="13"/>
      <c r="AS11" s="14"/>
      <c r="AT11" s="13"/>
      <c r="AU11" s="13"/>
      <c r="AV11" s="72"/>
      <c r="AW11" s="40"/>
      <c r="AX11" s="40"/>
      <c r="AY11" s="28">
        <v>1</v>
      </c>
      <c r="AZ11" s="12" t="s">
        <v>121</v>
      </c>
      <c r="BA11" s="13">
        <v>5996600</v>
      </c>
      <c r="BB11" s="14">
        <v>0.19</v>
      </c>
      <c r="BC11" s="13">
        <f t="shared" si="12"/>
        <v>1139354</v>
      </c>
      <c r="BD11" s="13">
        <f t="shared" si="13"/>
        <v>7135954</v>
      </c>
      <c r="BE11" s="72">
        <f t="shared" si="14"/>
        <v>7135954</v>
      </c>
      <c r="BF11" s="15" t="s">
        <v>119</v>
      </c>
      <c r="BG11" s="15" t="s">
        <v>122</v>
      </c>
      <c r="BH11" s="28">
        <v>1</v>
      </c>
      <c r="BI11" s="12" t="s">
        <v>133</v>
      </c>
      <c r="BJ11" s="13">
        <v>5737281</v>
      </c>
      <c r="BK11" s="14">
        <v>0.19</v>
      </c>
      <c r="BL11" s="13">
        <v>1029268</v>
      </c>
      <c r="BM11" s="13">
        <f t="shared" si="16"/>
        <v>6766549</v>
      </c>
      <c r="BN11" s="72">
        <f t="shared" ref="BN11:BN35" si="35">BM11*BH11</f>
        <v>6766549</v>
      </c>
      <c r="BO11" s="40">
        <v>8</v>
      </c>
      <c r="BP11" s="50" t="s">
        <v>100</v>
      </c>
      <c r="BQ11" s="28">
        <v>1</v>
      </c>
      <c r="BR11" s="10"/>
      <c r="BS11" s="13"/>
      <c r="BT11" s="14"/>
      <c r="BU11" s="13">
        <f t="shared" si="17"/>
        <v>0</v>
      </c>
      <c r="BV11" s="13"/>
      <c r="BW11" s="72"/>
      <c r="BX11" s="40" t="s">
        <v>151</v>
      </c>
      <c r="BY11" s="40" t="s">
        <v>120</v>
      </c>
      <c r="BZ11" s="28">
        <v>1</v>
      </c>
      <c r="CA11" s="12"/>
      <c r="CB11" s="13"/>
      <c r="CC11" s="14"/>
      <c r="CD11" s="13">
        <f t="shared" si="19"/>
        <v>0</v>
      </c>
      <c r="CE11" s="13"/>
      <c r="CF11" s="72"/>
      <c r="CG11" s="40"/>
      <c r="CH11" s="40"/>
      <c r="CI11" s="28">
        <v>1</v>
      </c>
      <c r="CJ11" s="55" t="s">
        <v>186</v>
      </c>
      <c r="CK11" s="13">
        <v>6015997</v>
      </c>
      <c r="CL11" s="14">
        <v>0.19</v>
      </c>
      <c r="CM11" s="13">
        <f t="shared" si="21"/>
        <v>1143039.43</v>
      </c>
      <c r="CN11" s="13">
        <f t="shared" si="22"/>
        <v>7159036</v>
      </c>
      <c r="CO11" s="72">
        <f t="shared" ref="CO11:CO36" si="36">CN11*CI11</f>
        <v>7159036</v>
      </c>
      <c r="CP11" s="40" t="s">
        <v>184</v>
      </c>
      <c r="CQ11" s="40" t="s">
        <v>122</v>
      </c>
      <c r="CR11" s="28">
        <v>1</v>
      </c>
      <c r="CS11" s="10" t="s">
        <v>202</v>
      </c>
      <c r="CT11" s="13">
        <v>6372269</v>
      </c>
      <c r="CU11" s="14">
        <v>0.19</v>
      </c>
      <c r="CV11" s="13">
        <f t="shared" si="23"/>
        <v>1210731.1100000001</v>
      </c>
      <c r="CW11" s="13">
        <f t="shared" si="24"/>
        <v>7583000</v>
      </c>
      <c r="CX11" s="72">
        <f t="shared" ref="CX11:CX36" si="37">CW11*CR11</f>
        <v>7583000</v>
      </c>
      <c r="CY11" s="15" t="s">
        <v>200</v>
      </c>
      <c r="CZ11" s="15" t="s">
        <v>122</v>
      </c>
      <c r="DA11" s="28">
        <v>1</v>
      </c>
      <c r="DB11" s="10" t="s">
        <v>229</v>
      </c>
      <c r="DC11" s="58">
        <v>5888126.5957446815</v>
      </c>
      <c r="DD11" s="59">
        <v>0.19</v>
      </c>
      <c r="DE11" s="58">
        <f t="shared" si="25"/>
        <v>1118744.0531914895</v>
      </c>
      <c r="DF11" s="58">
        <f t="shared" si="26"/>
        <v>7006871</v>
      </c>
      <c r="DG11" s="72">
        <f t="shared" si="27"/>
        <v>7006871</v>
      </c>
      <c r="DH11" s="60" t="s">
        <v>225</v>
      </c>
      <c r="DI11" s="61" t="s">
        <v>230</v>
      </c>
      <c r="DJ11" s="28">
        <v>1</v>
      </c>
      <c r="DK11" s="10" t="s">
        <v>263</v>
      </c>
      <c r="DL11" s="13">
        <v>7160094</v>
      </c>
      <c r="DM11" s="14">
        <v>0.19</v>
      </c>
      <c r="DN11" s="13">
        <f t="shared" si="28"/>
        <v>1360417.86</v>
      </c>
      <c r="DO11" s="13">
        <f t="shared" si="29"/>
        <v>8520512</v>
      </c>
      <c r="DP11" s="72">
        <f t="shared" si="30"/>
        <v>8520512</v>
      </c>
      <c r="DQ11" s="40" t="s">
        <v>264</v>
      </c>
      <c r="DR11" s="40" t="s">
        <v>122</v>
      </c>
      <c r="DS11" s="28">
        <v>1</v>
      </c>
      <c r="DT11" s="62"/>
      <c r="DU11" s="63"/>
      <c r="DV11" s="64">
        <v>0.19</v>
      </c>
      <c r="DW11" s="63">
        <f t="shared" si="31"/>
        <v>0</v>
      </c>
      <c r="DX11" s="63"/>
      <c r="DY11" s="72"/>
      <c r="DZ11" s="65"/>
      <c r="EA11" s="66"/>
      <c r="EB11" s="77">
        <f t="shared" si="0"/>
        <v>6766549</v>
      </c>
      <c r="EC11" s="89" t="str">
        <f t="shared" si="1"/>
        <v>GTI</v>
      </c>
      <c r="ED11" s="78">
        <v>7583870</v>
      </c>
      <c r="EE11" s="79">
        <f t="shared" si="33"/>
        <v>817321</v>
      </c>
    </row>
    <row r="12" spans="1:135" ht="333.75" customHeight="1" thickBot="1" x14ac:dyDescent="0.25">
      <c r="A12" s="9">
        <v>4</v>
      </c>
      <c r="B12" s="10" t="s">
        <v>30</v>
      </c>
      <c r="C12" s="10" t="s">
        <v>81</v>
      </c>
      <c r="D12" s="11" t="s">
        <v>29</v>
      </c>
      <c r="E12" s="9" t="s">
        <v>15</v>
      </c>
      <c r="F12" s="28">
        <v>1</v>
      </c>
      <c r="G12" s="84" t="s">
        <v>296</v>
      </c>
      <c r="H12" s="13">
        <v>7789600</v>
      </c>
      <c r="I12" s="14">
        <v>0.19</v>
      </c>
      <c r="J12" s="13">
        <f t="shared" si="2"/>
        <v>1480024</v>
      </c>
      <c r="K12" s="13">
        <f t="shared" si="3"/>
        <v>9269624</v>
      </c>
      <c r="L12" s="72">
        <f t="shared" si="4"/>
        <v>9269624</v>
      </c>
      <c r="M12" s="40" t="s">
        <v>294</v>
      </c>
      <c r="N12" s="38" t="s">
        <v>295</v>
      </c>
      <c r="O12" s="28">
        <v>1</v>
      </c>
      <c r="P12" s="39" t="s">
        <v>101</v>
      </c>
      <c r="Q12" s="13">
        <v>9912700</v>
      </c>
      <c r="R12" s="14">
        <v>0.19</v>
      </c>
      <c r="S12" s="13">
        <f t="shared" si="5"/>
        <v>1883413</v>
      </c>
      <c r="T12" s="13">
        <f t="shared" si="6"/>
        <v>11796113</v>
      </c>
      <c r="U12" s="72">
        <f t="shared" si="7"/>
        <v>11796113</v>
      </c>
      <c r="V12" s="40" t="s">
        <v>96</v>
      </c>
      <c r="W12" s="40" t="s">
        <v>100</v>
      </c>
      <c r="X12" s="28">
        <v>1</v>
      </c>
      <c r="Y12" s="12"/>
      <c r="Z12" s="13"/>
      <c r="AA12" s="14"/>
      <c r="AB12" s="13">
        <f t="shared" si="8"/>
        <v>0</v>
      </c>
      <c r="AC12" s="13">
        <f t="shared" si="9"/>
        <v>0</v>
      </c>
      <c r="AD12" s="72"/>
      <c r="AE12" s="15"/>
      <c r="AF12" s="15"/>
      <c r="AG12" s="28">
        <v>1</v>
      </c>
      <c r="AH12" s="12"/>
      <c r="AI12" s="13"/>
      <c r="AJ12" s="14"/>
      <c r="AK12" s="13">
        <f t="shared" si="10"/>
        <v>0</v>
      </c>
      <c r="AL12" s="13">
        <f t="shared" si="11"/>
        <v>0</v>
      </c>
      <c r="AM12" s="72"/>
      <c r="AN12" s="15"/>
      <c r="AO12" s="15"/>
      <c r="AP12" s="28"/>
      <c r="AQ12" s="12"/>
      <c r="AR12" s="13"/>
      <c r="AS12" s="14"/>
      <c r="AT12" s="13"/>
      <c r="AU12" s="13"/>
      <c r="AV12" s="72"/>
      <c r="AW12" s="40"/>
      <c r="AX12" s="40"/>
      <c r="AY12" s="28">
        <v>1</v>
      </c>
      <c r="AZ12" s="12"/>
      <c r="BA12" s="13"/>
      <c r="BB12" s="14"/>
      <c r="BC12" s="13">
        <f t="shared" si="12"/>
        <v>0</v>
      </c>
      <c r="BD12" s="13">
        <f t="shared" si="13"/>
        <v>0</v>
      </c>
      <c r="BE12" s="72"/>
      <c r="BF12" s="15"/>
      <c r="BG12" s="15"/>
      <c r="BH12" s="28">
        <v>1</v>
      </c>
      <c r="BI12" s="12" t="s">
        <v>134</v>
      </c>
      <c r="BJ12" s="13">
        <v>6845598</v>
      </c>
      <c r="BK12" s="14">
        <v>0.19</v>
      </c>
      <c r="BL12" s="13">
        <v>1239848</v>
      </c>
      <c r="BM12" s="13">
        <f t="shared" si="16"/>
        <v>8085446</v>
      </c>
      <c r="BN12" s="72">
        <f t="shared" si="35"/>
        <v>8085446</v>
      </c>
      <c r="BO12" s="40">
        <v>8</v>
      </c>
      <c r="BP12" s="50" t="s">
        <v>100</v>
      </c>
      <c r="BQ12" s="28">
        <v>1</v>
      </c>
      <c r="BR12" s="10"/>
      <c r="BS12" s="13"/>
      <c r="BT12" s="14"/>
      <c r="BU12" s="13">
        <f t="shared" si="17"/>
        <v>0</v>
      </c>
      <c r="BV12" s="13">
        <f t="shared" si="18"/>
        <v>0</v>
      </c>
      <c r="BW12" s="72"/>
      <c r="BX12" s="40" t="s">
        <v>152</v>
      </c>
      <c r="BY12" s="40" t="s">
        <v>120</v>
      </c>
      <c r="BZ12" s="28">
        <v>1</v>
      </c>
      <c r="CA12" s="12"/>
      <c r="CB12" s="13"/>
      <c r="CC12" s="14"/>
      <c r="CD12" s="13">
        <f t="shared" si="19"/>
        <v>0</v>
      </c>
      <c r="CE12" s="13">
        <f t="shared" si="20"/>
        <v>0</v>
      </c>
      <c r="CF12" s="72"/>
      <c r="CG12" s="40"/>
      <c r="CH12" s="40"/>
      <c r="CI12" s="28">
        <v>1</v>
      </c>
      <c r="CJ12" s="12" t="s">
        <v>187</v>
      </c>
      <c r="CK12" s="13">
        <v>6085299</v>
      </c>
      <c r="CL12" s="14">
        <v>0.19</v>
      </c>
      <c r="CM12" s="13">
        <f t="shared" si="21"/>
        <v>1156206.81</v>
      </c>
      <c r="CN12" s="13">
        <f t="shared" si="22"/>
        <v>7241506</v>
      </c>
      <c r="CO12" s="72">
        <f t="shared" si="36"/>
        <v>7241506</v>
      </c>
      <c r="CP12" s="40" t="s">
        <v>184</v>
      </c>
      <c r="CQ12" s="40" t="s">
        <v>122</v>
      </c>
      <c r="CR12" s="28">
        <v>1</v>
      </c>
      <c r="CS12" s="10"/>
      <c r="CT12" s="13"/>
      <c r="CU12" s="14">
        <v>0.19</v>
      </c>
      <c r="CV12" s="13">
        <f t="shared" si="23"/>
        <v>0</v>
      </c>
      <c r="CW12" s="13">
        <f t="shared" si="24"/>
        <v>0</v>
      </c>
      <c r="CX12" s="72"/>
      <c r="CY12" s="15"/>
      <c r="CZ12" s="15"/>
      <c r="DA12" s="28">
        <v>1</v>
      </c>
      <c r="DB12" s="10" t="s">
        <v>231</v>
      </c>
      <c r="DC12" s="58">
        <v>8089070.2127659582</v>
      </c>
      <c r="DD12" s="59">
        <v>0.19</v>
      </c>
      <c r="DE12" s="58">
        <f t="shared" si="25"/>
        <v>1536923.3404255321</v>
      </c>
      <c r="DF12" s="58">
        <f t="shared" si="26"/>
        <v>9625994</v>
      </c>
      <c r="DG12" s="72">
        <f t="shared" si="27"/>
        <v>9625994</v>
      </c>
      <c r="DH12" s="60" t="s">
        <v>232</v>
      </c>
      <c r="DI12" s="61" t="s">
        <v>230</v>
      </c>
      <c r="DJ12" s="28">
        <v>1</v>
      </c>
      <c r="DK12" s="10" t="s">
        <v>265</v>
      </c>
      <c r="DL12" s="13">
        <v>9665669</v>
      </c>
      <c r="DM12" s="14">
        <v>0.19</v>
      </c>
      <c r="DN12" s="13">
        <f t="shared" si="28"/>
        <v>1836477.11</v>
      </c>
      <c r="DO12" s="13">
        <f t="shared" si="29"/>
        <v>11502146</v>
      </c>
      <c r="DP12" s="72">
        <f t="shared" si="30"/>
        <v>11502146</v>
      </c>
      <c r="DQ12" s="40" t="str">
        <f>+DQ11</f>
        <v>20 DÍAS</v>
      </c>
      <c r="DR12" s="40" t="s">
        <v>122</v>
      </c>
      <c r="DS12" s="28">
        <v>1</v>
      </c>
      <c r="DT12" s="62"/>
      <c r="DU12" s="63"/>
      <c r="DV12" s="64">
        <v>0.19</v>
      </c>
      <c r="DW12" s="63">
        <f t="shared" si="31"/>
        <v>0</v>
      </c>
      <c r="DX12" s="63">
        <f t="shared" si="32"/>
        <v>0</v>
      </c>
      <c r="DY12" s="72"/>
      <c r="DZ12" s="65"/>
      <c r="EA12" s="66"/>
      <c r="EB12" s="77">
        <f t="shared" si="0"/>
        <v>7241506</v>
      </c>
      <c r="EC12" s="89" t="str">
        <f t="shared" si="1"/>
        <v>Global ASTI SAS</v>
      </c>
      <c r="ED12" s="78">
        <v>8357370</v>
      </c>
      <c r="EE12" s="79">
        <f t="shared" si="33"/>
        <v>1115864</v>
      </c>
    </row>
    <row r="13" spans="1:135" ht="29.25" customHeight="1" thickBot="1" x14ac:dyDescent="0.25">
      <c r="A13" s="9">
        <v>5</v>
      </c>
      <c r="B13" s="10" t="s">
        <v>31</v>
      </c>
      <c r="C13" s="10" t="s">
        <v>32</v>
      </c>
      <c r="D13" s="36"/>
      <c r="E13" s="9" t="s">
        <v>15</v>
      </c>
      <c r="F13" s="28">
        <v>4</v>
      </c>
      <c r="G13" s="12"/>
      <c r="H13" s="13"/>
      <c r="I13" s="14"/>
      <c r="J13" s="13">
        <f t="shared" si="2"/>
        <v>0</v>
      </c>
      <c r="K13" s="13">
        <f t="shared" si="3"/>
        <v>0</v>
      </c>
      <c r="L13" s="72"/>
      <c r="M13" s="15"/>
      <c r="N13" s="15"/>
      <c r="O13" s="28">
        <v>4</v>
      </c>
      <c r="P13" s="39" t="s">
        <v>32</v>
      </c>
      <c r="Q13" s="13">
        <v>81000</v>
      </c>
      <c r="R13" s="14">
        <v>0.19</v>
      </c>
      <c r="S13" s="13">
        <f t="shared" si="5"/>
        <v>15390</v>
      </c>
      <c r="T13" s="13">
        <f t="shared" si="6"/>
        <v>96390</v>
      </c>
      <c r="U13" s="72">
        <f t="shared" si="7"/>
        <v>385560</v>
      </c>
      <c r="V13" s="40" t="s">
        <v>96</v>
      </c>
      <c r="W13" s="40" t="s">
        <v>97</v>
      </c>
      <c r="X13" s="28">
        <v>4</v>
      </c>
      <c r="Y13" s="12"/>
      <c r="Z13" s="13"/>
      <c r="AA13" s="14"/>
      <c r="AB13" s="13">
        <f t="shared" si="8"/>
        <v>0</v>
      </c>
      <c r="AC13" s="13">
        <f t="shared" si="9"/>
        <v>0</v>
      </c>
      <c r="AD13" s="72"/>
      <c r="AE13" s="15"/>
      <c r="AF13" s="15"/>
      <c r="AG13" s="28">
        <v>4</v>
      </c>
      <c r="AH13" s="12"/>
      <c r="AI13" s="13"/>
      <c r="AJ13" s="14"/>
      <c r="AK13" s="13">
        <f t="shared" si="10"/>
        <v>0</v>
      </c>
      <c r="AL13" s="13">
        <f t="shared" si="11"/>
        <v>0</v>
      </c>
      <c r="AM13" s="72"/>
      <c r="AN13" s="15"/>
      <c r="AO13" s="15"/>
      <c r="AP13" s="28"/>
      <c r="AQ13" s="12"/>
      <c r="AR13" s="13"/>
      <c r="AS13" s="14"/>
      <c r="AT13" s="13"/>
      <c r="AU13" s="13"/>
      <c r="AV13" s="72"/>
      <c r="AW13" s="15"/>
      <c r="AX13" s="40"/>
      <c r="AY13" s="28">
        <v>4</v>
      </c>
      <c r="AZ13" s="12" t="s">
        <v>123</v>
      </c>
      <c r="BA13" s="13">
        <v>66700</v>
      </c>
      <c r="BB13" s="14">
        <v>0.19</v>
      </c>
      <c r="BC13" s="13">
        <f t="shared" si="12"/>
        <v>12673</v>
      </c>
      <c r="BD13" s="13">
        <f t="shared" si="13"/>
        <v>79373</v>
      </c>
      <c r="BE13" s="72">
        <f t="shared" si="14"/>
        <v>317492</v>
      </c>
      <c r="BF13" s="15" t="s">
        <v>119</v>
      </c>
      <c r="BG13" s="15" t="s">
        <v>124</v>
      </c>
      <c r="BH13" s="28">
        <v>4</v>
      </c>
      <c r="BI13" s="12" t="s">
        <v>135</v>
      </c>
      <c r="BJ13" s="13">
        <v>60100</v>
      </c>
      <c r="BK13" s="14">
        <v>0.19</v>
      </c>
      <c r="BL13" s="13">
        <f t="shared" si="15"/>
        <v>11419</v>
      </c>
      <c r="BM13" s="13">
        <f t="shared" si="16"/>
        <v>71519</v>
      </c>
      <c r="BN13" s="72">
        <f t="shared" si="35"/>
        <v>286076</v>
      </c>
      <c r="BO13" s="40">
        <v>8</v>
      </c>
      <c r="BP13" s="50" t="s">
        <v>136</v>
      </c>
      <c r="BQ13" s="28">
        <v>4</v>
      </c>
      <c r="BR13" s="39"/>
      <c r="BS13" s="13"/>
      <c r="BT13" s="14"/>
      <c r="BU13" s="13">
        <f t="shared" si="17"/>
        <v>0</v>
      </c>
      <c r="BV13" s="13">
        <f t="shared" si="18"/>
        <v>0</v>
      </c>
      <c r="BW13" s="72"/>
      <c r="BX13" s="40" t="s">
        <v>151</v>
      </c>
      <c r="BY13" s="40" t="s">
        <v>124</v>
      </c>
      <c r="BZ13" s="28">
        <v>4</v>
      </c>
      <c r="CA13" s="12"/>
      <c r="CB13" s="13"/>
      <c r="CC13" s="14"/>
      <c r="CD13" s="13">
        <f t="shared" si="19"/>
        <v>0</v>
      </c>
      <c r="CE13" s="13">
        <f t="shared" si="20"/>
        <v>0</v>
      </c>
      <c r="CF13" s="72"/>
      <c r="CG13" s="40"/>
      <c r="CH13" s="40"/>
      <c r="CI13" s="28">
        <v>4</v>
      </c>
      <c r="CJ13" s="10" t="s">
        <v>32</v>
      </c>
      <c r="CK13" s="13">
        <v>125099</v>
      </c>
      <c r="CL13" s="14">
        <v>0.19</v>
      </c>
      <c r="CM13" s="13">
        <f t="shared" si="21"/>
        <v>23768.81</v>
      </c>
      <c r="CN13" s="13">
        <f t="shared" si="22"/>
        <v>148868</v>
      </c>
      <c r="CO13" s="72">
        <f t="shared" si="36"/>
        <v>595472</v>
      </c>
      <c r="CP13" s="40" t="s">
        <v>184</v>
      </c>
      <c r="CQ13" s="40" t="s">
        <v>124</v>
      </c>
      <c r="CR13" s="28">
        <v>4</v>
      </c>
      <c r="CS13" s="10" t="s">
        <v>203</v>
      </c>
      <c r="CT13" s="13">
        <v>72794</v>
      </c>
      <c r="CU13" s="14">
        <v>0.19</v>
      </c>
      <c r="CV13" s="13">
        <f t="shared" si="23"/>
        <v>13830.86</v>
      </c>
      <c r="CW13" s="13">
        <f t="shared" si="24"/>
        <v>86625</v>
      </c>
      <c r="CX13" s="72">
        <f t="shared" si="37"/>
        <v>346500</v>
      </c>
      <c r="CY13" s="15" t="s">
        <v>200</v>
      </c>
      <c r="CZ13" s="15" t="s">
        <v>124</v>
      </c>
      <c r="DA13" s="28">
        <v>4</v>
      </c>
      <c r="DB13" s="10" t="s">
        <v>233</v>
      </c>
      <c r="DC13" s="58">
        <v>75978.260869565216</v>
      </c>
      <c r="DD13" s="59">
        <v>0.19</v>
      </c>
      <c r="DE13" s="58">
        <f t="shared" si="25"/>
        <v>14435.869565217392</v>
      </c>
      <c r="DF13" s="58">
        <f t="shared" si="26"/>
        <v>90414</v>
      </c>
      <c r="DG13" s="72">
        <f t="shared" si="27"/>
        <v>361656</v>
      </c>
      <c r="DH13" s="60" t="s">
        <v>225</v>
      </c>
      <c r="DI13" s="61" t="s">
        <v>228</v>
      </c>
      <c r="DJ13" s="28">
        <v>4</v>
      </c>
      <c r="DK13" s="10" t="s">
        <v>32</v>
      </c>
      <c r="DL13" s="13">
        <v>54100</v>
      </c>
      <c r="DM13" s="14">
        <v>0.19</v>
      </c>
      <c r="DN13" s="13">
        <f t="shared" si="28"/>
        <v>10279</v>
      </c>
      <c r="DO13" s="13">
        <f t="shared" si="29"/>
        <v>64379</v>
      </c>
      <c r="DP13" s="72">
        <f t="shared" si="30"/>
        <v>257516</v>
      </c>
      <c r="DQ13" s="40" t="s">
        <v>262</v>
      </c>
      <c r="DR13" s="40" t="s">
        <v>120</v>
      </c>
      <c r="DS13" s="28">
        <v>4</v>
      </c>
      <c r="DT13" s="62"/>
      <c r="DU13" s="63"/>
      <c r="DV13" s="64">
        <v>0.19</v>
      </c>
      <c r="DW13" s="63">
        <f t="shared" si="31"/>
        <v>0</v>
      </c>
      <c r="DX13" s="63">
        <f t="shared" si="32"/>
        <v>0</v>
      </c>
      <c r="DY13" s="72"/>
      <c r="DZ13" s="65"/>
      <c r="EA13" s="66"/>
      <c r="EB13" s="77">
        <f t="shared" si="0"/>
        <v>257516</v>
      </c>
      <c r="EC13" s="89" t="str">
        <f t="shared" si="1"/>
        <v>Quantyc</v>
      </c>
      <c r="ED13" s="78">
        <v>346528</v>
      </c>
      <c r="EE13" s="79">
        <f t="shared" si="33"/>
        <v>89012</v>
      </c>
    </row>
    <row r="14" spans="1:135" ht="159" customHeight="1" thickBot="1" x14ac:dyDescent="0.25">
      <c r="A14" s="9">
        <v>6</v>
      </c>
      <c r="B14" s="10" t="s">
        <v>22</v>
      </c>
      <c r="C14" s="10" t="s">
        <v>33</v>
      </c>
      <c r="D14" s="11" t="s">
        <v>34</v>
      </c>
      <c r="E14" s="9" t="s">
        <v>15</v>
      </c>
      <c r="F14" s="28">
        <v>9</v>
      </c>
      <c r="G14" s="12" t="s">
        <v>297</v>
      </c>
      <c r="H14" s="13">
        <v>6534300</v>
      </c>
      <c r="I14" s="14">
        <v>0.19</v>
      </c>
      <c r="J14" s="13">
        <f t="shared" si="2"/>
        <v>1241517</v>
      </c>
      <c r="K14" s="13">
        <f t="shared" si="3"/>
        <v>7775817</v>
      </c>
      <c r="L14" s="72">
        <f t="shared" si="4"/>
        <v>69982353</v>
      </c>
      <c r="M14" s="40" t="s">
        <v>289</v>
      </c>
      <c r="N14" s="85" t="s">
        <v>298</v>
      </c>
      <c r="O14" s="28">
        <v>9</v>
      </c>
      <c r="P14" s="10" t="s">
        <v>33</v>
      </c>
      <c r="Q14" s="13">
        <v>5105000</v>
      </c>
      <c r="R14" s="14">
        <v>0.19</v>
      </c>
      <c r="S14" s="13">
        <f t="shared" si="5"/>
        <v>969950</v>
      </c>
      <c r="T14" s="13">
        <f t="shared" si="6"/>
        <v>6074950</v>
      </c>
      <c r="U14" s="72">
        <f t="shared" si="7"/>
        <v>54674550</v>
      </c>
      <c r="V14" s="40" t="s">
        <v>96</v>
      </c>
      <c r="W14" s="40" t="s">
        <v>100</v>
      </c>
      <c r="X14" s="28">
        <v>9</v>
      </c>
      <c r="Y14" s="10" t="s">
        <v>110</v>
      </c>
      <c r="Z14" s="43">
        <v>4809870</v>
      </c>
      <c r="AA14" s="44">
        <v>0.19</v>
      </c>
      <c r="AB14" s="43">
        <f t="shared" si="8"/>
        <v>913875.3</v>
      </c>
      <c r="AC14" s="43">
        <f t="shared" si="9"/>
        <v>5723745</v>
      </c>
      <c r="AD14" s="72">
        <f t="shared" si="34"/>
        <v>51513705</v>
      </c>
      <c r="AE14" s="45" t="s">
        <v>96</v>
      </c>
      <c r="AF14" s="45" t="s">
        <v>107</v>
      </c>
      <c r="AG14" s="28">
        <v>9</v>
      </c>
      <c r="AH14" s="12"/>
      <c r="AI14" s="13"/>
      <c r="AJ14" s="14"/>
      <c r="AK14" s="13">
        <f t="shared" si="10"/>
        <v>0</v>
      </c>
      <c r="AL14" s="13">
        <f t="shared" si="11"/>
        <v>0</v>
      </c>
      <c r="AM14" s="72"/>
      <c r="AN14" s="15"/>
      <c r="AO14" s="15"/>
      <c r="AP14" s="28"/>
      <c r="AQ14" s="12"/>
      <c r="AR14" s="13"/>
      <c r="AS14" s="14"/>
      <c r="AT14" s="13"/>
      <c r="AU14" s="13"/>
      <c r="AV14" s="72"/>
      <c r="AW14" s="40"/>
      <c r="AX14" s="40"/>
      <c r="AY14" s="28">
        <v>9</v>
      </c>
      <c r="AZ14" s="83" t="s">
        <v>279</v>
      </c>
      <c r="BA14" s="13"/>
      <c r="BB14" s="14"/>
      <c r="BC14" s="13"/>
      <c r="BD14" s="13"/>
      <c r="BE14" s="72"/>
      <c r="BF14" s="15"/>
      <c r="BG14" s="15"/>
      <c r="BH14" s="28">
        <v>9</v>
      </c>
      <c r="BI14" s="51" t="s">
        <v>137</v>
      </c>
      <c r="BJ14" s="13">
        <v>5341593</v>
      </c>
      <c r="BK14" s="14">
        <v>0.19</v>
      </c>
      <c r="BL14" s="13">
        <v>931235</v>
      </c>
      <c r="BM14" s="13">
        <f t="shared" si="16"/>
        <v>6272828</v>
      </c>
      <c r="BN14" s="72">
        <f t="shared" si="35"/>
        <v>56455452</v>
      </c>
      <c r="BO14" s="40">
        <v>2</v>
      </c>
      <c r="BP14" s="50" t="s">
        <v>138</v>
      </c>
      <c r="BQ14" s="28">
        <v>9</v>
      </c>
      <c r="BR14" s="10"/>
      <c r="BS14" s="13"/>
      <c r="BT14" s="14"/>
      <c r="BU14" s="13">
        <f t="shared" si="17"/>
        <v>0</v>
      </c>
      <c r="BV14" s="13">
        <f t="shared" si="18"/>
        <v>0</v>
      </c>
      <c r="BW14" s="72"/>
      <c r="BX14" s="40" t="s">
        <v>151</v>
      </c>
      <c r="BY14" s="40" t="s">
        <v>122</v>
      </c>
      <c r="BZ14" s="28">
        <v>9</v>
      </c>
      <c r="CA14" s="12"/>
      <c r="CB14" s="13"/>
      <c r="CC14" s="14"/>
      <c r="CD14" s="13">
        <f t="shared" si="19"/>
        <v>0</v>
      </c>
      <c r="CE14" s="13">
        <f t="shared" si="20"/>
        <v>0</v>
      </c>
      <c r="CF14" s="72"/>
      <c r="CG14" s="40"/>
      <c r="CH14" s="40"/>
      <c r="CI14" s="28">
        <v>9</v>
      </c>
      <c r="CJ14" s="55" t="s">
        <v>188</v>
      </c>
      <c r="CK14" s="13">
        <v>5982832</v>
      </c>
      <c r="CL14" s="14">
        <v>0.19</v>
      </c>
      <c r="CM14" s="13">
        <f t="shared" si="21"/>
        <v>1136738.08</v>
      </c>
      <c r="CN14" s="13">
        <f t="shared" si="22"/>
        <v>7119570</v>
      </c>
      <c r="CO14" s="72">
        <f t="shared" si="36"/>
        <v>64076130</v>
      </c>
      <c r="CP14" s="40" t="s">
        <v>184</v>
      </c>
      <c r="CQ14" s="40" t="s">
        <v>122</v>
      </c>
      <c r="CR14" s="28">
        <v>9</v>
      </c>
      <c r="CS14" s="10" t="s">
        <v>204</v>
      </c>
      <c r="CT14" s="13">
        <v>5277311</v>
      </c>
      <c r="CU14" s="14">
        <v>0.19</v>
      </c>
      <c r="CV14" s="13">
        <f t="shared" si="23"/>
        <v>1002689.09</v>
      </c>
      <c r="CW14" s="13">
        <f t="shared" si="24"/>
        <v>6280000</v>
      </c>
      <c r="CX14" s="72">
        <f t="shared" si="37"/>
        <v>56520000</v>
      </c>
      <c r="CY14" s="15" t="s">
        <v>200</v>
      </c>
      <c r="CZ14" s="15" t="s">
        <v>122</v>
      </c>
      <c r="DA14" s="28">
        <v>9</v>
      </c>
      <c r="DB14" s="10" t="s">
        <v>234</v>
      </c>
      <c r="DC14" s="58">
        <v>5007640.4255319154</v>
      </c>
      <c r="DD14" s="59">
        <v>0.19</v>
      </c>
      <c r="DE14" s="58">
        <f t="shared" si="25"/>
        <v>951451.68085106392</v>
      </c>
      <c r="DF14" s="58">
        <f t="shared" si="26"/>
        <v>5959092</v>
      </c>
      <c r="DG14" s="72">
        <f t="shared" si="27"/>
        <v>53631828</v>
      </c>
      <c r="DH14" s="60" t="s">
        <v>225</v>
      </c>
      <c r="DI14" s="61" t="s">
        <v>230</v>
      </c>
      <c r="DJ14" s="28">
        <v>9</v>
      </c>
      <c r="DK14" s="10" t="s">
        <v>266</v>
      </c>
      <c r="DL14" s="13">
        <v>7906742</v>
      </c>
      <c r="DM14" s="14">
        <v>0.19</v>
      </c>
      <c r="DN14" s="13">
        <f t="shared" si="28"/>
        <v>1502280.98</v>
      </c>
      <c r="DO14" s="13">
        <f t="shared" si="29"/>
        <v>9409023</v>
      </c>
      <c r="DP14" s="72">
        <f t="shared" si="30"/>
        <v>84681207</v>
      </c>
      <c r="DQ14" s="40" t="s">
        <v>267</v>
      </c>
      <c r="DR14" s="40" t="s">
        <v>122</v>
      </c>
      <c r="DS14" s="28">
        <v>9</v>
      </c>
      <c r="DT14" s="67" t="s">
        <v>259</v>
      </c>
      <c r="DU14" s="63">
        <f>((933+68+25)*4800)/0.91</f>
        <v>5411868.1318681315</v>
      </c>
      <c r="DV14" s="64">
        <v>0.19</v>
      </c>
      <c r="DW14" s="63">
        <f t="shared" si="31"/>
        <v>1028254.945054945</v>
      </c>
      <c r="DX14" s="63">
        <f t="shared" si="32"/>
        <v>6440123</v>
      </c>
      <c r="DY14" s="72">
        <f t="shared" ref="DY14:DY15" si="38">DX14*DS14</f>
        <v>57961107</v>
      </c>
      <c r="DZ14" s="65" t="s">
        <v>260</v>
      </c>
      <c r="EA14" s="68" t="s">
        <v>122</v>
      </c>
      <c r="EB14" s="77">
        <f t="shared" si="0"/>
        <v>51513705</v>
      </c>
      <c r="EC14" s="89" t="str">
        <f t="shared" si="1"/>
        <v>Uniples</v>
      </c>
      <c r="ED14" s="78">
        <v>56520097.199999996</v>
      </c>
      <c r="EE14" s="79">
        <f t="shared" si="33"/>
        <v>5006392.1999999955</v>
      </c>
    </row>
    <row r="15" spans="1:135" ht="147" customHeight="1" thickBot="1" x14ac:dyDescent="0.25">
      <c r="A15" s="9">
        <v>7</v>
      </c>
      <c r="B15" s="10" t="s">
        <v>35</v>
      </c>
      <c r="C15" s="10" t="s">
        <v>36</v>
      </c>
      <c r="D15" s="11" t="s">
        <v>37</v>
      </c>
      <c r="E15" s="9" t="s">
        <v>15</v>
      </c>
      <c r="F15" s="28">
        <v>6</v>
      </c>
      <c r="G15" s="84" t="s">
        <v>299</v>
      </c>
      <c r="H15" s="13">
        <v>5155000</v>
      </c>
      <c r="I15" s="14">
        <v>0.19</v>
      </c>
      <c r="J15" s="13">
        <f t="shared" si="2"/>
        <v>979450</v>
      </c>
      <c r="K15" s="13">
        <f t="shared" si="3"/>
        <v>6134450</v>
      </c>
      <c r="L15" s="72">
        <f t="shared" si="4"/>
        <v>36806700</v>
      </c>
      <c r="M15" s="40" t="s">
        <v>300</v>
      </c>
      <c r="N15" s="38" t="s">
        <v>301</v>
      </c>
      <c r="O15" s="28">
        <v>6</v>
      </c>
      <c r="P15" s="10" t="s">
        <v>36</v>
      </c>
      <c r="Q15" s="13">
        <v>4949000</v>
      </c>
      <c r="R15" s="14">
        <v>0.19</v>
      </c>
      <c r="S15" s="13">
        <f t="shared" si="5"/>
        <v>940310</v>
      </c>
      <c r="T15" s="13">
        <f t="shared" si="6"/>
        <v>5889310</v>
      </c>
      <c r="U15" s="72">
        <f t="shared" si="7"/>
        <v>35335860</v>
      </c>
      <c r="V15" s="40" t="s">
        <v>96</v>
      </c>
      <c r="W15" s="40" t="s">
        <v>100</v>
      </c>
      <c r="X15" s="28">
        <v>6</v>
      </c>
      <c r="Y15" s="10" t="s">
        <v>111</v>
      </c>
      <c r="Z15" s="43">
        <v>4061000</v>
      </c>
      <c r="AA15" s="44">
        <v>0.19</v>
      </c>
      <c r="AB15" s="43">
        <f t="shared" si="8"/>
        <v>771590</v>
      </c>
      <c r="AC15" s="43">
        <f t="shared" si="9"/>
        <v>4832590</v>
      </c>
      <c r="AD15" s="72">
        <f>AC15*X15</f>
        <v>28995540</v>
      </c>
      <c r="AE15" s="45" t="s">
        <v>96</v>
      </c>
      <c r="AF15" s="45" t="s">
        <v>100</v>
      </c>
      <c r="AG15" s="28">
        <v>6</v>
      </c>
      <c r="AH15" s="12"/>
      <c r="AI15" s="13"/>
      <c r="AJ15" s="14"/>
      <c r="AK15" s="13">
        <f t="shared" si="10"/>
        <v>0</v>
      </c>
      <c r="AL15" s="13">
        <f t="shared" si="11"/>
        <v>0</v>
      </c>
      <c r="AM15" s="72"/>
      <c r="AN15" s="15"/>
      <c r="AO15" s="15"/>
      <c r="AP15" s="28"/>
      <c r="AQ15" s="12"/>
      <c r="AR15" s="13"/>
      <c r="AS15" s="14"/>
      <c r="AT15" s="13"/>
      <c r="AU15" s="13"/>
      <c r="AV15" s="72"/>
      <c r="AW15" s="40"/>
      <c r="AX15" s="40"/>
      <c r="AY15" s="28">
        <v>6</v>
      </c>
      <c r="AZ15" s="83" t="s">
        <v>280</v>
      </c>
      <c r="BA15" s="13"/>
      <c r="BB15" s="14"/>
      <c r="BC15" s="13"/>
      <c r="BD15" s="13"/>
      <c r="BE15" s="72"/>
      <c r="BF15" s="15"/>
      <c r="BG15" s="15"/>
      <c r="BH15" s="28">
        <v>6</v>
      </c>
      <c r="BI15" s="52" t="s">
        <v>139</v>
      </c>
      <c r="BJ15" s="13">
        <v>3824779</v>
      </c>
      <c r="BK15" s="14">
        <v>0.19</v>
      </c>
      <c r="BL15" s="13">
        <v>642160</v>
      </c>
      <c r="BM15" s="13">
        <f t="shared" si="16"/>
        <v>4466939</v>
      </c>
      <c r="BN15" s="72">
        <f t="shared" si="35"/>
        <v>26801634</v>
      </c>
      <c r="BO15" s="40">
        <v>90</v>
      </c>
      <c r="BP15" s="50" t="s">
        <v>100</v>
      </c>
      <c r="BQ15" s="28">
        <v>6</v>
      </c>
      <c r="BR15" s="10" t="s">
        <v>153</v>
      </c>
      <c r="BS15" s="13">
        <v>4585000</v>
      </c>
      <c r="BT15" s="14">
        <v>0.19</v>
      </c>
      <c r="BU15" s="13">
        <f t="shared" si="17"/>
        <v>871150</v>
      </c>
      <c r="BV15" s="13">
        <f t="shared" si="18"/>
        <v>5456150</v>
      </c>
      <c r="BW15" s="72">
        <f t="shared" ref="BW15:BW36" si="39">BV15*BQ15</f>
        <v>32736900</v>
      </c>
      <c r="BX15" s="40" t="s">
        <v>151</v>
      </c>
      <c r="BY15" s="40" t="s">
        <v>122</v>
      </c>
      <c r="BZ15" s="28">
        <v>6</v>
      </c>
      <c r="CA15" s="12" t="s">
        <v>170</v>
      </c>
      <c r="CB15" s="13">
        <v>4094333</v>
      </c>
      <c r="CC15" s="14">
        <v>0.19</v>
      </c>
      <c r="CD15" s="13">
        <f t="shared" si="19"/>
        <v>777923.27</v>
      </c>
      <c r="CE15" s="13">
        <f t="shared" si="20"/>
        <v>4872256</v>
      </c>
      <c r="CF15" s="72">
        <f t="shared" ref="CF15:CF35" si="40">CE15*BZ15</f>
        <v>29233536</v>
      </c>
      <c r="CG15" s="38" t="s">
        <v>171</v>
      </c>
      <c r="CH15" s="40" t="s">
        <v>100</v>
      </c>
      <c r="CI15" s="28">
        <v>6</v>
      </c>
      <c r="CJ15" s="83" t="s">
        <v>284</v>
      </c>
      <c r="CK15" s="13"/>
      <c r="CL15" s="14"/>
      <c r="CM15" s="13"/>
      <c r="CN15" s="13"/>
      <c r="CO15" s="72"/>
      <c r="CP15" s="40"/>
      <c r="CQ15" s="40"/>
      <c r="CR15" s="28">
        <v>6</v>
      </c>
      <c r="CS15" s="10" t="s">
        <v>205</v>
      </c>
      <c r="CT15" s="13">
        <v>5408964</v>
      </c>
      <c r="CU15" s="14">
        <v>0.19</v>
      </c>
      <c r="CV15" s="13">
        <f t="shared" si="23"/>
        <v>1027703.16</v>
      </c>
      <c r="CW15" s="13">
        <f t="shared" si="24"/>
        <v>6436667</v>
      </c>
      <c r="CX15" s="72">
        <f t="shared" si="37"/>
        <v>38620002</v>
      </c>
      <c r="CY15" s="15" t="s">
        <v>117</v>
      </c>
      <c r="CZ15" s="15" t="s">
        <v>122</v>
      </c>
      <c r="DA15" s="28">
        <v>6</v>
      </c>
      <c r="DB15" s="10" t="s">
        <v>235</v>
      </c>
      <c r="DC15" s="58">
        <v>4294449.4704390634</v>
      </c>
      <c r="DD15" s="59">
        <v>0.19</v>
      </c>
      <c r="DE15" s="58">
        <f t="shared" si="25"/>
        <v>815945.3993834221</v>
      </c>
      <c r="DF15" s="58">
        <f t="shared" si="26"/>
        <v>5110395</v>
      </c>
      <c r="DG15" s="72">
        <f t="shared" si="27"/>
        <v>30662370</v>
      </c>
      <c r="DH15" s="38" t="s">
        <v>236</v>
      </c>
      <c r="DI15" s="61" t="s">
        <v>230</v>
      </c>
      <c r="DJ15" s="28">
        <v>6</v>
      </c>
      <c r="DK15" s="10" t="s">
        <v>268</v>
      </c>
      <c r="DL15" s="13">
        <v>5349900</v>
      </c>
      <c r="DM15" s="14">
        <v>0.19</v>
      </c>
      <c r="DN15" s="13">
        <f t="shared" si="28"/>
        <v>1016481</v>
      </c>
      <c r="DO15" s="13">
        <f t="shared" si="29"/>
        <v>6366381</v>
      </c>
      <c r="DP15" s="72">
        <f t="shared" si="30"/>
        <v>38198286</v>
      </c>
      <c r="DQ15" s="40" t="s">
        <v>267</v>
      </c>
      <c r="DR15" s="40" t="s">
        <v>122</v>
      </c>
      <c r="DS15" s="28">
        <v>6</v>
      </c>
      <c r="DT15" s="67" t="s">
        <v>261</v>
      </c>
      <c r="DU15" s="63">
        <f>((845+68)*4800)/0.91</f>
        <v>4815824.1758241756</v>
      </c>
      <c r="DV15" s="64">
        <v>0.19</v>
      </c>
      <c r="DW15" s="63">
        <f t="shared" si="31"/>
        <v>915006.59340659343</v>
      </c>
      <c r="DX15" s="63">
        <f t="shared" si="32"/>
        <v>5730831</v>
      </c>
      <c r="DY15" s="72">
        <f t="shared" si="38"/>
        <v>34384986</v>
      </c>
      <c r="DZ15" s="65" t="s">
        <v>260</v>
      </c>
      <c r="EA15" s="68" t="s">
        <v>122</v>
      </c>
      <c r="EB15" s="77">
        <f t="shared" si="0"/>
        <v>26801634</v>
      </c>
      <c r="EC15" s="89" t="str">
        <f t="shared" si="1"/>
        <v>GTI</v>
      </c>
      <c r="ED15" s="78">
        <v>38671196.759999998</v>
      </c>
      <c r="EE15" s="79">
        <f t="shared" si="33"/>
        <v>11869562.759999998</v>
      </c>
    </row>
    <row r="16" spans="1:135" ht="35.25" customHeight="1" thickBot="1" x14ac:dyDescent="0.25">
      <c r="A16" s="9">
        <v>8</v>
      </c>
      <c r="B16" s="10" t="s">
        <v>38</v>
      </c>
      <c r="C16" s="10" t="s">
        <v>90</v>
      </c>
      <c r="D16" s="11" t="s">
        <v>39</v>
      </c>
      <c r="E16" s="9" t="s">
        <v>15</v>
      </c>
      <c r="F16" s="28">
        <v>6</v>
      </c>
      <c r="G16" s="12" t="s">
        <v>302</v>
      </c>
      <c r="H16" s="13">
        <v>393900</v>
      </c>
      <c r="I16" s="14">
        <v>0.19</v>
      </c>
      <c r="J16" s="13">
        <f t="shared" si="2"/>
        <v>74841</v>
      </c>
      <c r="K16" s="13">
        <f t="shared" si="3"/>
        <v>468741</v>
      </c>
      <c r="L16" s="72">
        <f t="shared" si="4"/>
        <v>2812446</v>
      </c>
      <c r="M16" s="40" t="s">
        <v>303</v>
      </c>
      <c r="N16" s="40" t="s">
        <v>290</v>
      </c>
      <c r="O16" s="28">
        <v>6</v>
      </c>
      <c r="P16" s="10" t="s">
        <v>102</v>
      </c>
      <c r="Q16" s="13">
        <v>465500</v>
      </c>
      <c r="R16" s="14">
        <v>0.19</v>
      </c>
      <c r="S16" s="13">
        <f t="shared" si="5"/>
        <v>88445</v>
      </c>
      <c r="T16" s="13">
        <f t="shared" si="6"/>
        <v>553945</v>
      </c>
      <c r="U16" s="72">
        <f t="shared" si="7"/>
        <v>3323670</v>
      </c>
      <c r="V16" s="40" t="s">
        <v>96</v>
      </c>
      <c r="W16" s="40" t="s">
        <v>97</v>
      </c>
      <c r="X16" s="28">
        <v>6</v>
      </c>
      <c r="Y16" s="12"/>
      <c r="Z16" s="13"/>
      <c r="AA16" s="14"/>
      <c r="AB16" s="13">
        <f t="shared" si="8"/>
        <v>0</v>
      </c>
      <c r="AC16" s="13">
        <f t="shared" si="9"/>
        <v>0</v>
      </c>
      <c r="AD16" s="72"/>
      <c r="AE16" s="15"/>
      <c r="AF16" s="15"/>
      <c r="AG16" s="28">
        <v>6</v>
      </c>
      <c r="AH16" s="12"/>
      <c r="AI16" s="13"/>
      <c r="AJ16" s="14"/>
      <c r="AK16" s="13">
        <f t="shared" si="10"/>
        <v>0</v>
      </c>
      <c r="AL16" s="13">
        <f t="shared" si="11"/>
        <v>0</v>
      </c>
      <c r="AM16" s="72"/>
      <c r="AN16" s="15"/>
      <c r="AO16" s="15"/>
      <c r="AP16" s="28"/>
      <c r="AQ16" s="12"/>
      <c r="AR16" s="13"/>
      <c r="AS16" s="14"/>
      <c r="AT16" s="13"/>
      <c r="AU16" s="13"/>
      <c r="AV16" s="72"/>
      <c r="AW16" s="15"/>
      <c r="AX16" s="40"/>
      <c r="AY16" s="28">
        <v>6</v>
      </c>
      <c r="AZ16" s="12" t="s">
        <v>125</v>
      </c>
      <c r="BA16" s="13">
        <v>475900</v>
      </c>
      <c r="BB16" s="14">
        <v>0.19</v>
      </c>
      <c r="BC16" s="13">
        <f t="shared" si="12"/>
        <v>90421</v>
      </c>
      <c r="BD16" s="13">
        <f t="shared" si="13"/>
        <v>566321</v>
      </c>
      <c r="BE16" s="72">
        <f t="shared" si="14"/>
        <v>3397926</v>
      </c>
      <c r="BF16" s="15" t="s">
        <v>119</v>
      </c>
      <c r="BG16" s="15" t="s">
        <v>120</v>
      </c>
      <c r="BH16" s="28">
        <v>6</v>
      </c>
      <c r="BI16" s="12"/>
      <c r="BJ16" s="13"/>
      <c r="BK16" s="14"/>
      <c r="BL16" s="13">
        <f t="shared" si="15"/>
        <v>0</v>
      </c>
      <c r="BM16" s="13">
        <f t="shared" si="16"/>
        <v>0</v>
      </c>
      <c r="BN16" s="72"/>
      <c r="BO16" s="40"/>
      <c r="BP16" s="50"/>
      <c r="BQ16" s="28">
        <v>6</v>
      </c>
      <c r="BR16" s="10"/>
      <c r="BS16" s="13"/>
      <c r="BT16" s="14"/>
      <c r="BU16" s="13">
        <f t="shared" si="17"/>
        <v>0</v>
      </c>
      <c r="BV16" s="13">
        <f t="shared" si="18"/>
        <v>0</v>
      </c>
      <c r="BW16" s="72"/>
      <c r="BX16" s="40" t="s">
        <v>151</v>
      </c>
      <c r="BY16" s="40" t="s">
        <v>122</v>
      </c>
      <c r="BZ16" s="28">
        <v>6</v>
      </c>
      <c r="CA16" s="12"/>
      <c r="CB16" s="13"/>
      <c r="CC16" s="14"/>
      <c r="CD16" s="13">
        <f t="shared" si="19"/>
        <v>0</v>
      </c>
      <c r="CE16" s="13">
        <f t="shared" si="20"/>
        <v>0</v>
      </c>
      <c r="CF16" s="72"/>
      <c r="CG16" s="40"/>
      <c r="CH16" s="40"/>
      <c r="CI16" s="28">
        <v>6</v>
      </c>
      <c r="CJ16" s="83" t="s">
        <v>285</v>
      </c>
      <c r="CK16" s="13"/>
      <c r="CL16" s="14"/>
      <c r="CM16" s="13"/>
      <c r="CN16" s="13"/>
      <c r="CO16" s="72"/>
      <c r="CP16" s="40"/>
      <c r="CQ16" s="40"/>
      <c r="CR16" s="28">
        <v>6</v>
      </c>
      <c r="CS16" s="10"/>
      <c r="CT16" s="13"/>
      <c r="CU16" s="14">
        <v>0.19</v>
      </c>
      <c r="CV16" s="13">
        <f t="shared" si="23"/>
        <v>0</v>
      </c>
      <c r="CW16" s="13">
        <f t="shared" si="24"/>
        <v>0</v>
      </c>
      <c r="CX16" s="72"/>
      <c r="CY16" s="15"/>
      <c r="CZ16" s="15"/>
      <c r="DA16" s="28">
        <v>6</v>
      </c>
      <c r="DB16" s="10" t="s">
        <v>237</v>
      </c>
      <c r="DC16" s="58">
        <v>401134.78260869562</v>
      </c>
      <c r="DD16" s="59">
        <v>0.19</v>
      </c>
      <c r="DE16" s="58">
        <f t="shared" si="25"/>
        <v>76215.608695652176</v>
      </c>
      <c r="DF16" s="58">
        <f t="shared" si="26"/>
        <v>477350</v>
      </c>
      <c r="DG16" s="72">
        <f t="shared" si="27"/>
        <v>2864100</v>
      </c>
      <c r="DH16" s="60" t="s">
        <v>225</v>
      </c>
      <c r="DI16" s="61" t="s">
        <v>230</v>
      </c>
      <c r="DJ16" s="28">
        <v>6</v>
      </c>
      <c r="DK16" s="10" t="s">
        <v>102</v>
      </c>
      <c r="DL16" s="13">
        <v>808989</v>
      </c>
      <c r="DM16" s="14">
        <v>0.19</v>
      </c>
      <c r="DN16" s="13">
        <f t="shared" si="28"/>
        <v>153707.91</v>
      </c>
      <c r="DO16" s="13">
        <f t="shared" si="29"/>
        <v>962697</v>
      </c>
      <c r="DP16" s="72">
        <f t="shared" si="30"/>
        <v>5776182</v>
      </c>
      <c r="DQ16" s="40" t="s">
        <v>269</v>
      </c>
      <c r="DR16" s="40" t="s">
        <v>120</v>
      </c>
      <c r="DS16" s="28">
        <v>6</v>
      </c>
      <c r="DT16" s="62"/>
      <c r="DU16" s="63"/>
      <c r="DV16" s="64">
        <v>0.19</v>
      </c>
      <c r="DW16" s="63">
        <f t="shared" si="31"/>
        <v>0</v>
      </c>
      <c r="DX16" s="63">
        <f t="shared" si="32"/>
        <v>0</v>
      </c>
      <c r="DY16" s="72"/>
      <c r="DZ16" s="65"/>
      <c r="EA16" s="66"/>
      <c r="EB16" s="77">
        <f t="shared" si="0"/>
        <v>2812446</v>
      </c>
      <c r="EC16" s="89" t="str">
        <f t="shared" si="1"/>
        <v xml:space="preserve"> Tek Soluciones</v>
      </c>
      <c r="ED16" s="78">
        <v>4256154</v>
      </c>
      <c r="EE16" s="79">
        <f t="shared" si="33"/>
        <v>1443708</v>
      </c>
    </row>
    <row r="17" spans="1:135" ht="34.5" customHeight="1" thickBot="1" x14ac:dyDescent="0.25">
      <c r="A17" s="9">
        <v>9</v>
      </c>
      <c r="B17" s="10" t="s">
        <v>16</v>
      </c>
      <c r="C17" s="10" t="s">
        <v>40</v>
      </c>
      <c r="D17" s="11" t="s">
        <v>41</v>
      </c>
      <c r="E17" s="9" t="s">
        <v>15</v>
      </c>
      <c r="F17" s="28">
        <v>3</v>
      </c>
      <c r="G17" s="86" t="s">
        <v>304</v>
      </c>
      <c r="H17" s="13">
        <v>330500</v>
      </c>
      <c r="I17" s="14">
        <v>0.19</v>
      </c>
      <c r="J17" s="13">
        <f t="shared" si="2"/>
        <v>62795</v>
      </c>
      <c r="K17" s="13">
        <f t="shared" si="3"/>
        <v>393295</v>
      </c>
      <c r="L17" s="72">
        <f t="shared" si="4"/>
        <v>1179885</v>
      </c>
      <c r="M17" s="40" t="s">
        <v>289</v>
      </c>
      <c r="N17" s="40" t="s">
        <v>290</v>
      </c>
      <c r="O17" s="28">
        <v>3</v>
      </c>
      <c r="P17" s="10" t="s">
        <v>40</v>
      </c>
      <c r="Q17" s="13">
        <v>332900</v>
      </c>
      <c r="R17" s="14">
        <v>0.19</v>
      </c>
      <c r="S17" s="13">
        <f t="shared" si="5"/>
        <v>63251</v>
      </c>
      <c r="T17" s="13">
        <f t="shared" si="6"/>
        <v>396151</v>
      </c>
      <c r="U17" s="72">
        <f t="shared" si="7"/>
        <v>1188453</v>
      </c>
      <c r="V17" s="40" t="s">
        <v>96</v>
      </c>
      <c r="W17" s="40" t="s">
        <v>97</v>
      </c>
      <c r="X17" s="28">
        <v>3</v>
      </c>
      <c r="Y17" s="29"/>
      <c r="Z17" s="13"/>
      <c r="AA17" s="14"/>
      <c r="AB17" s="13">
        <f t="shared" si="8"/>
        <v>0</v>
      </c>
      <c r="AC17" s="13">
        <f t="shared" si="9"/>
        <v>0</v>
      </c>
      <c r="AD17" s="72"/>
      <c r="AE17" s="15"/>
      <c r="AF17" s="15"/>
      <c r="AG17" s="28">
        <v>3</v>
      </c>
      <c r="AH17" s="12"/>
      <c r="AI17" s="13"/>
      <c r="AJ17" s="14"/>
      <c r="AK17" s="13">
        <f t="shared" si="10"/>
        <v>0</v>
      </c>
      <c r="AL17" s="13">
        <f t="shared" si="11"/>
        <v>0</v>
      </c>
      <c r="AM17" s="72"/>
      <c r="AN17" s="15"/>
      <c r="AO17" s="15"/>
      <c r="AP17" s="28"/>
      <c r="AQ17" s="29"/>
      <c r="AR17" s="13"/>
      <c r="AS17" s="14"/>
      <c r="AT17" s="13"/>
      <c r="AU17" s="13"/>
      <c r="AV17" s="72"/>
      <c r="AW17" s="15"/>
      <c r="AX17" s="40"/>
      <c r="AY17" s="28">
        <v>3</v>
      </c>
      <c r="AZ17" s="29" t="s">
        <v>126</v>
      </c>
      <c r="BA17" s="13">
        <v>341900</v>
      </c>
      <c r="BB17" s="14">
        <v>0.19</v>
      </c>
      <c r="BC17" s="13">
        <f t="shared" si="12"/>
        <v>64961</v>
      </c>
      <c r="BD17" s="13">
        <f t="shared" si="13"/>
        <v>406861</v>
      </c>
      <c r="BE17" s="72">
        <f t="shared" si="14"/>
        <v>1220583</v>
      </c>
      <c r="BF17" s="15" t="s">
        <v>119</v>
      </c>
      <c r="BG17" s="15" t="s">
        <v>127</v>
      </c>
      <c r="BH17" s="28">
        <v>3</v>
      </c>
      <c r="BI17" s="29"/>
      <c r="BJ17" s="13"/>
      <c r="BK17" s="14"/>
      <c r="BL17" s="13">
        <f t="shared" si="15"/>
        <v>0</v>
      </c>
      <c r="BM17" s="13">
        <f t="shared" si="16"/>
        <v>0</v>
      </c>
      <c r="BN17" s="72"/>
      <c r="BO17" s="40"/>
      <c r="BP17" s="50"/>
      <c r="BQ17" s="28">
        <v>3</v>
      </c>
      <c r="BR17" s="10" t="s">
        <v>154</v>
      </c>
      <c r="BS17" s="13">
        <v>300000</v>
      </c>
      <c r="BT17" s="14">
        <v>0.19</v>
      </c>
      <c r="BU17" s="13">
        <f t="shared" si="17"/>
        <v>57000</v>
      </c>
      <c r="BV17" s="13">
        <f t="shared" si="18"/>
        <v>357000</v>
      </c>
      <c r="BW17" s="72">
        <f t="shared" si="39"/>
        <v>1071000</v>
      </c>
      <c r="BX17" s="40" t="s">
        <v>151</v>
      </c>
      <c r="BY17" s="40" t="s">
        <v>122</v>
      </c>
      <c r="BZ17" s="28">
        <v>3</v>
      </c>
      <c r="CA17" s="29"/>
      <c r="CB17" s="13"/>
      <c r="CC17" s="14"/>
      <c r="CD17" s="13">
        <f t="shared" si="19"/>
        <v>0</v>
      </c>
      <c r="CE17" s="13">
        <f t="shared" si="20"/>
        <v>0</v>
      </c>
      <c r="CF17" s="72"/>
      <c r="CG17" s="40"/>
      <c r="CH17" s="40"/>
      <c r="CI17" s="28">
        <v>3</v>
      </c>
      <c r="CJ17" s="56" t="s">
        <v>189</v>
      </c>
      <c r="CK17" s="13">
        <v>358143</v>
      </c>
      <c r="CL17" s="14">
        <v>0.19</v>
      </c>
      <c r="CM17" s="13">
        <f t="shared" si="21"/>
        <v>68047.17</v>
      </c>
      <c r="CN17" s="13">
        <f t="shared" si="22"/>
        <v>426190</v>
      </c>
      <c r="CO17" s="72">
        <f t="shared" si="36"/>
        <v>1278570</v>
      </c>
      <c r="CP17" s="40" t="s">
        <v>184</v>
      </c>
      <c r="CQ17" s="40" t="s">
        <v>120</v>
      </c>
      <c r="CR17" s="28">
        <v>3</v>
      </c>
      <c r="CS17" s="10" t="s">
        <v>206</v>
      </c>
      <c r="CT17" s="13">
        <v>342857</v>
      </c>
      <c r="CU17" s="14">
        <v>0.19</v>
      </c>
      <c r="CV17" s="13">
        <f t="shared" si="23"/>
        <v>65142.83</v>
      </c>
      <c r="CW17" s="13">
        <f t="shared" si="24"/>
        <v>408000</v>
      </c>
      <c r="CX17" s="72">
        <f t="shared" si="37"/>
        <v>1224000</v>
      </c>
      <c r="CY17" s="15" t="s">
        <v>200</v>
      </c>
      <c r="CZ17" s="15" t="s">
        <v>122</v>
      </c>
      <c r="DA17" s="28">
        <v>3</v>
      </c>
      <c r="DB17" s="10" t="s">
        <v>238</v>
      </c>
      <c r="DC17" s="58">
        <v>303225</v>
      </c>
      <c r="DD17" s="59">
        <v>0.19</v>
      </c>
      <c r="DE17" s="58">
        <f t="shared" si="25"/>
        <v>57612.75</v>
      </c>
      <c r="DF17" s="58">
        <f t="shared" si="26"/>
        <v>360838</v>
      </c>
      <c r="DG17" s="72">
        <f t="shared" si="27"/>
        <v>1082514</v>
      </c>
      <c r="DH17" s="60" t="s">
        <v>225</v>
      </c>
      <c r="DI17" s="61" t="s">
        <v>230</v>
      </c>
      <c r="DJ17" s="28">
        <v>3</v>
      </c>
      <c r="DK17" s="10" t="s">
        <v>40</v>
      </c>
      <c r="DL17" s="13">
        <v>322650</v>
      </c>
      <c r="DM17" s="14">
        <v>0.19</v>
      </c>
      <c r="DN17" s="13">
        <f t="shared" si="28"/>
        <v>61303.5</v>
      </c>
      <c r="DO17" s="13">
        <f t="shared" si="29"/>
        <v>383954</v>
      </c>
      <c r="DP17" s="72">
        <f t="shared" si="30"/>
        <v>1151862</v>
      </c>
      <c r="DQ17" s="40" t="s">
        <v>269</v>
      </c>
      <c r="DR17" s="40" t="s">
        <v>120</v>
      </c>
      <c r="DS17" s="28">
        <v>3</v>
      </c>
      <c r="DT17" s="69"/>
      <c r="DU17" s="63"/>
      <c r="DV17" s="64">
        <v>0.19</v>
      </c>
      <c r="DW17" s="63">
        <f t="shared" si="31"/>
        <v>0</v>
      </c>
      <c r="DX17" s="63">
        <f t="shared" si="32"/>
        <v>0</v>
      </c>
      <c r="DY17" s="72"/>
      <c r="DZ17" s="65"/>
      <c r="EA17" s="66"/>
      <c r="EB17" s="77">
        <f t="shared" si="0"/>
        <v>1071000</v>
      </c>
      <c r="EC17" s="89" t="str">
        <f t="shared" si="1"/>
        <v>Tecnophone</v>
      </c>
      <c r="ED17" s="78">
        <v>1224510</v>
      </c>
      <c r="EE17" s="79">
        <f t="shared" si="33"/>
        <v>153510</v>
      </c>
    </row>
    <row r="18" spans="1:135" ht="409.6" thickBot="1" x14ac:dyDescent="0.25">
      <c r="A18" s="9">
        <v>10</v>
      </c>
      <c r="B18" s="17" t="s">
        <v>44</v>
      </c>
      <c r="C18" s="32" t="s">
        <v>85</v>
      </c>
      <c r="D18" s="33" t="s">
        <v>41</v>
      </c>
      <c r="E18" s="9" t="s">
        <v>15</v>
      </c>
      <c r="F18" s="28">
        <v>6</v>
      </c>
      <c r="G18" s="29"/>
      <c r="H18" s="13"/>
      <c r="I18" s="14"/>
      <c r="J18" s="13">
        <f t="shared" si="2"/>
        <v>0</v>
      </c>
      <c r="K18" s="13">
        <f t="shared" si="3"/>
        <v>0</v>
      </c>
      <c r="L18" s="72"/>
      <c r="M18" s="15"/>
      <c r="N18" s="15"/>
      <c r="O18" s="28">
        <v>6</v>
      </c>
      <c r="P18" s="41" t="s">
        <v>85</v>
      </c>
      <c r="Q18" s="13">
        <v>471800</v>
      </c>
      <c r="R18" s="14">
        <v>0.19</v>
      </c>
      <c r="S18" s="13">
        <f t="shared" si="5"/>
        <v>89642</v>
      </c>
      <c r="T18" s="13">
        <f t="shared" si="6"/>
        <v>561442</v>
      </c>
      <c r="U18" s="72">
        <f t="shared" si="7"/>
        <v>3368652</v>
      </c>
      <c r="V18" s="40" t="s">
        <v>96</v>
      </c>
      <c r="W18" s="40" t="s">
        <v>97</v>
      </c>
      <c r="X18" s="28">
        <v>6</v>
      </c>
      <c r="Y18" s="29"/>
      <c r="Z18" s="13"/>
      <c r="AA18" s="14"/>
      <c r="AB18" s="13">
        <f t="shared" si="8"/>
        <v>0</v>
      </c>
      <c r="AC18" s="13">
        <f t="shared" si="9"/>
        <v>0</v>
      </c>
      <c r="AD18" s="72"/>
      <c r="AE18" s="15"/>
      <c r="AF18" s="15"/>
      <c r="AG18" s="28">
        <v>6</v>
      </c>
      <c r="AH18" s="12"/>
      <c r="AI18" s="13"/>
      <c r="AJ18" s="14"/>
      <c r="AK18" s="13">
        <f t="shared" si="10"/>
        <v>0</v>
      </c>
      <c r="AL18" s="13">
        <f t="shared" si="11"/>
        <v>0</v>
      </c>
      <c r="AM18" s="72"/>
      <c r="AN18" s="15"/>
      <c r="AO18" s="15"/>
      <c r="AP18" s="28"/>
      <c r="AQ18" s="29"/>
      <c r="AR18" s="13"/>
      <c r="AS18" s="14"/>
      <c r="AT18" s="13"/>
      <c r="AU18" s="13"/>
      <c r="AV18" s="72"/>
      <c r="AW18" s="15"/>
      <c r="AX18" s="40"/>
      <c r="AY18" s="28">
        <v>6</v>
      </c>
      <c r="AZ18" s="29"/>
      <c r="BA18" s="13"/>
      <c r="BB18" s="14"/>
      <c r="BC18" s="13">
        <f t="shared" si="12"/>
        <v>0</v>
      </c>
      <c r="BD18" s="13">
        <f t="shared" si="13"/>
        <v>0</v>
      </c>
      <c r="BE18" s="72"/>
      <c r="BF18" s="15"/>
      <c r="BG18" s="15"/>
      <c r="BH18" s="28">
        <v>6</v>
      </c>
      <c r="BI18" s="29"/>
      <c r="BJ18" s="13"/>
      <c r="BK18" s="14"/>
      <c r="BL18" s="13">
        <f t="shared" si="15"/>
        <v>0</v>
      </c>
      <c r="BM18" s="13">
        <f t="shared" si="16"/>
        <v>0</v>
      </c>
      <c r="BN18" s="72"/>
      <c r="BO18" s="40"/>
      <c r="BP18" s="50"/>
      <c r="BQ18" s="28">
        <v>6</v>
      </c>
      <c r="BR18" s="41" t="s">
        <v>155</v>
      </c>
      <c r="BS18" s="13">
        <v>350000</v>
      </c>
      <c r="BT18" s="14">
        <v>0.19</v>
      </c>
      <c r="BU18" s="13">
        <f t="shared" si="17"/>
        <v>66500</v>
      </c>
      <c r="BV18" s="13">
        <f t="shared" si="18"/>
        <v>416500</v>
      </c>
      <c r="BW18" s="72">
        <f t="shared" si="39"/>
        <v>2499000</v>
      </c>
      <c r="BX18" s="40" t="s">
        <v>151</v>
      </c>
      <c r="BY18" s="40" t="s">
        <v>122</v>
      </c>
      <c r="BZ18" s="28">
        <v>6</v>
      </c>
      <c r="CA18" s="29"/>
      <c r="CB18" s="13"/>
      <c r="CC18" s="14"/>
      <c r="CD18" s="13">
        <f t="shared" si="19"/>
        <v>0</v>
      </c>
      <c r="CE18" s="13">
        <f t="shared" si="20"/>
        <v>0</v>
      </c>
      <c r="CF18" s="72"/>
      <c r="CG18" s="40"/>
      <c r="CH18" s="40"/>
      <c r="CI18" s="28">
        <v>6</v>
      </c>
      <c r="CJ18" s="56" t="s">
        <v>189</v>
      </c>
      <c r="CK18" s="13">
        <v>366588</v>
      </c>
      <c r="CL18" s="14">
        <v>0.19</v>
      </c>
      <c r="CM18" s="13">
        <f t="shared" si="21"/>
        <v>69651.72</v>
      </c>
      <c r="CN18" s="13">
        <f t="shared" si="22"/>
        <v>436240</v>
      </c>
      <c r="CO18" s="72">
        <f t="shared" si="36"/>
        <v>2617440</v>
      </c>
      <c r="CP18" s="40" t="s">
        <v>184</v>
      </c>
      <c r="CQ18" s="40" t="s">
        <v>120</v>
      </c>
      <c r="CR18" s="28">
        <v>6</v>
      </c>
      <c r="CS18" s="32" t="s">
        <v>207</v>
      </c>
      <c r="CT18" s="13">
        <v>457983</v>
      </c>
      <c r="CU18" s="14">
        <v>0.19</v>
      </c>
      <c r="CV18" s="13">
        <f t="shared" si="23"/>
        <v>87016.77</v>
      </c>
      <c r="CW18" s="13">
        <f t="shared" si="24"/>
        <v>545000</v>
      </c>
      <c r="CX18" s="72">
        <f t="shared" si="37"/>
        <v>3270000</v>
      </c>
      <c r="CY18" s="15" t="s">
        <v>200</v>
      </c>
      <c r="CZ18" s="15" t="s">
        <v>122</v>
      </c>
      <c r="DA18" s="28">
        <v>6</v>
      </c>
      <c r="DB18" s="41" t="s">
        <v>239</v>
      </c>
      <c r="DC18" s="58">
        <v>303225</v>
      </c>
      <c r="DD18" s="59">
        <v>0.19</v>
      </c>
      <c r="DE18" s="58">
        <f t="shared" si="25"/>
        <v>57612.75</v>
      </c>
      <c r="DF18" s="58">
        <f t="shared" si="26"/>
        <v>360838</v>
      </c>
      <c r="DG18" s="72">
        <f t="shared" si="27"/>
        <v>2165028</v>
      </c>
      <c r="DH18" s="60" t="s">
        <v>225</v>
      </c>
      <c r="DI18" s="61" t="s">
        <v>230</v>
      </c>
      <c r="DJ18" s="28">
        <v>6</v>
      </c>
      <c r="DK18" s="41" t="s">
        <v>85</v>
      </c>
      <c r="DL18" s="13">
        <v>322650</v>
      </c>
      <c r="DM18" s="14">
        <v>0.19</v>
      </c>
      <c r="DN18" s="13">
        <f t="shared" si="28"/>
        <v>61303.5</v>
      </c>
      <c r="DO18" s="13">
        <f t="shared" si="29"/>
        <v>383954</v>
      </c>
      <c r="DP18" s="72">
        <f t="shared" si="30"/>
        <v>2303724</v>
      </c>
      <c r="DQ18" s="40" t="str">
        <f>+DQ17</f>
        <v>15 DÍAS</v>
      </c>
      <c r="DR18" s="40" t="s">
        <v>120</v>
      </c>
      <c r="DS18" s="28">
        <v>6</v>
      </c>
      <c r="DT18" s="69"/>
      <c r="DU18" s="63"/>
      <c r="DV18" s="64">
        <v>0.19</v>
      </c>
      <c r="DW18" s="63">
        <f t="shared" si="31"/>
        <v>0</v>
      </c>
      <c r="DX18" s="63">
        <f t="shared" si="32"/>
        <v>0</v>
      </c>
      <c r="DY18" s="72"/>
      <c r="DZ18" s="65"/>
      <c r="EA18" s="66"/>
      <c r="EB18" s="77">
        <f t="shared" si="0"/>
        <v>2165028</v>
      </c>
      <c r="EC18" s="89" t="str">
        <f t="shared" si="1"/>
        <v>MultiTintas Ink SAS</v>
      </c>
      <c r="ED18" s="80">
        <v>3270358</v>
      </c>
      <c r="EE18" s="79">
        <f t="shared" si="33"/>
        <v>1105330</v>
      </c>
    </row>
    <row r="19" spans="1:135" ht="343" thickBot="1" x14ac:dyDescent="0.25">
      <c r="A19" s="9">
        <v>11</v>
      </c>
      <c r="B19" s="10" t="s">
        <v>16</v>
      </c>
      <c r="C19" s="10" t="s">
        <v>42</v>
      </c>
      <c r="D19" s="11" t="s">
        <v>43</v>
      </c>
      <c r="E19" s="9" t="s">
        <v>15</v>
      </c>
      <c r="F19" s="28">
        <v>2</v>
      </c>
      <c r="G19" s="29" t="s">
        <v>305</v>
      </c>
      <c r="H19" s="13">
        <v>400000</v>
      </c>
      <c r="I19" s="14">
        <v>0.19</v>
      </c>
      <c r="J19" s="13">
        <f t="shared" si="2"/>
        <v>76000</v>
      </c>
      <c r="K19" s="13">
        <f t="shared" si="3"/>
        <v>476000</v>
      </c>
      <c r="L19" s="72">
        <f t="shared" si="4"/>
        <v>952000</v>
      </c>
      <c r="M19" s="40" t="s">
        <v>289</v>
      </c>
      <c r="N19" s="40" t="s">
        <v>290</v>
      </c>
      <c r="O19" s="28">
        <v>2</v>
      </c>
      <c r="P19" s="10" t="s">
        <v>42</v>
      </c>
      <c r="Q19" s="13">
        <v>252400</v>
      </c>
      <c r="R19" s="14">
        <v>0.19</v>
      </c>
      <c r="S19" s="13">
        <f t="shared" si="5"/>
        <v>47956</v>
      </c>
      <c r="T19" s="13">
        <f t="shared" si="6"/>
        <v>300356</v>
      </c>
      <c r="U19" s="72">
        <f t="shared" si="7"/>
        <v>600712</v>
      </c>
      <c r="V19" s="40" t="s">
        <v>96</v>
      </c>
      <c r="W19" s="40" t="s">
        <v>103</v>
      </c>
      <c r="X19" s="28">
        <v>2</v>
      </c>
      <c r="Y19" s="29"/>
      <c r="Z19" s="13"/>
      <c r="AA19" s="14"/>
      <c r="AB19" s="13">
        <f t="shared" si="8"/>
        <v>0</v>
      </c>
      <c r="AC19" s="13">
        <f t="shared" si="9"/>
        <v>0</v>
      </c>
      <c r="AD19" s="72"/>
      <c r="AE19" s="15"/>
      <c r="AF19" s="15"/>
      <c r="AG19" s="28">
        <v>2</v>
      </c>
      <c r="AH19" s="12"/>
      <c r="AI19" s="13"/>
      <c r="AJ19" s="14"/>
      <c r="AK19" s="13">
        <f t="shared" si="10"/>
        <v>0</v>
      </c>
      <c r="AL19" s="13">
        <f t="shared" si="11"/>
        <v>0</v>
      </c>
      <c r="AM19" s="72"/>
      <c r="AN19" s="15"/>
      <c r="AO19" s="15"/>
      <c r="AP19" s="28"/>
      <c r="AQ19" s="29"/>
      <c r="AR19" s="13"/>
      <c r="AS19" s="14"/>
      <c r="AT19" s="13"/>
      <c r="AU19" s="13"/>
      <c r="AV19" s="72"/>
      <c r="AW19" s="15"/>
      <c r="AX19" s="40"/>
      <c r="AY19" s="28">
        <v>2</v>
      </c>
      <c r="AZ19" s="29" t="s">
        <v>128</v>
      </c>
      <c r="BA19" s="13">
        <v>314400</v>
      </c>
      <c r="BB19" s="14">
        <v>0.19</v>
      </c>
      <c r="BC19" s="13">
        <f t="shared" si="12"/>
        <v>59736</v>
      </c>
      <c r="BD19" s="13">
        <f t="shared" si="13"/>
        <v>374136</v>
      </c>
      <c r="BE19" s="72">
        <f t="shared" si="14"/>
        <v>748272</v>
      </c>
      <c r="BF19" s="15" t="s">
        <v>119</v>
      </c>
      <c r="BG19" s="15" t="s">
        <v>127</v>
      </c>
      <c r="BH19" s="28">
        <v>2</v>
      </c>
      <c r="BI19" s="29"/>
      <c r="BJ19" s="13"/>
      <c r="BK19" s="14"/>
      <c r="BL19" s="13">
        <f t="shared" si="15"/>
        <v>0</v>
      </c>
      <c r="BM19" s="13">
        <f t="shared" si="16"/>
        <v>0</v>
      </c>
      <c r="BN19" s="72"/>
      <c r="BO19" s="40"/>
      <c r="BP19" s="50"/>
      <c r="BQ19" s="28">
        <v>2</v>
      </c>
      <c r="BR19" s="10" t="s">
        <v>156</v>
      </c>
      <c r="BS19" s="13">
        <v>250000</v>
      </c>
      <c r="BT19" s="14">
        <v>0.19</v>
      </c>
      <c r="BU19" s="13">
        <f t="shared" si="17"/>
        <v>47500</v>
      </c>
      <c r="BV19" s="13">
        <f t="shared" si="18"/>
        <v>297500</v>
      </c>
      <c r="BW19" s="72">
        <f t="shared" si="39"/>
        <v>595000</v>
      </c>
      <c r="BX19" s="40" t="s">
        <v>151</v>
      </c>
      <c r="BY19" s="40" t="s">
        <v>122</v>
      </c>
      <c r="BZ19" s="28">
        <v>2</v>
      </c>
      <c r="CA19" s="29"/>
      <c r="CB19" s="13"/>
      <c r="CC19" s="14"/>
      <c r="CD19" s="13">
        <f t="shared" si="19"/>
        <v>0</v>
      </c>
      <c r="CE19" s="13">
        <f t="shared" si="20"/>
        <v>0</v>
      </c>
      <c r="CF19" s="72"/>
      <c r="CG19" s="40"/>
      <c r="CH19" s="40"/>
      <c r="CI19" s="28">
        <v>2</v>
      </c>
      <c r="CJ19" s="10" t="s">
        <v>42</v>
      </c>
      <c r="CK19" s="13">
        <v>261742</v>
      </c>
      <c r="CL19" s="14">
        <v>0.19</v>
      </c>
      <c r="CM19" s="13">
        <f t="shared" si="21"/>
        <v>49730.98</v>
      </c>
      <c r="CN19" s="13">
        <f t="shared" si="22"/>
        <v>311473</v>
      </c>
      <c r="CO19" s="72">
        <f t="shared" si="36"/>
        <v>622946</v>
      </c>
      <c r="CP19" s="40" t="s">
        <v>184</v>
      </c>
      <c r="CQ19" s="40" t="s">
        <v>127</v>
      </c>
      <c r="CR19" s="28">
        <v>2</v>
      </c>
      <c r="CS19" s="10" t="s">
        <v>208</v>
      </c>
      <c r="CT19" s="13">
        <v>315126</v>
      </c>
      <c r="CU19" s="14">
        <v>0.19</v>
      </c>
      <c r="CV19" s="13">
        <f t="shared" si="23"/>
        <v>59873.94</v>
      </c>
      <c r="CW19" s="13">
        <f t="shared" si="24"/>
        <v>375000</v>
      </c>
      <c r="CX19" s="72">
        <f t="shared" si="37"/>
        <v>750000</v>
      </c>
      <c r="CY19" s="15" t="s">
        <v>200</v>
      </c>
      <c r="CZ19" s="15" t="s">
        <v>127</v>
      </c>
      <c r="DA19" s="28">
        <v>2</v>
      </c>
      <c r="DB19" s="10" t="s">
        <v>240</v>
      </c>
      <c r="DC19" s="58">
        <v>237554.34782608695</v>
      </c>
      <c r="DD19" s="59">
        <v>0.19</v>
      </c>
      <c r="DE19" s="58">
        <f t="shared" si="25"/>
        <v>45135.32608695652</v>
      </c>
      <c r="DF19" s="58">
        <f t="shared" si="26"/>
        <v>282690</v>
      </c>
      <c r="DG19" s="72">
        <f t="shared" si="27"/>
        <v>565380</v>
      </c>
      <c r="DH19" s="60" t="s">
        <v>225</v>
      </c>
      <c r="DI19" s="61" t="s">
        <v>241</v>
      </c>
      <c r="DJ19" s="28">
        <v>2</v>
      </c>
      <c r="DK19" s="10" t="s">
        <v>270</v>
      </c>
      <c r="DL19" s="13">
        <v>234100</v>
      </c>
      <c r="DM19" s="14">
        <v>0.19</v>
      </c>
      <c r="DN19" s="13">
        <f t="shared" si="28"/>
        <v>44479</v>
      </c>
      <c r="DO19" s="13">
        <f t="shared" si="29"/>
        <v>278579</v>
      </c>
      <c r="DP19" s="72">
        <f t="shared" si="30"/>
        <v>557158</v>
      </c>
      <c r="DQ19" s="40" t="s">
        <v>269</v>
      </c>
      <c r="DR19" s="40" t="s">
        <v>127</v>
      </c>
      <c r="DS19" s="28">
        <v>2</v>
      </c>
      <c r="DT19" s="69"/>
      <c r="DU19" s="63"/>
      <c r="DV19" s="64">
        <v>0.19</v>
      </c>
      <c r="DW19" s="63">
        <f t="shared" si="31"/>
        <v>0</v>
      </c>
      <c r="DX19" s="63">
        <f t="shared" si="32"/>
        <v>0</v>
      </c>
      <c r="DY19" s="72"/>
      <c r="DZ19" s="65"/>
      <c r="EA19" s="66"/>
      <c r="EB19" s="77">
        <f t="shared" si="0"/>
        <v>557158</v>
      </c>
      <c r="EC19" s="89" t="str">
        <f t="shared" si="1"/>
        <v>Quantyc</v>
      </c>
      <c r="ED19" s="78">
        <v>750890</v>
      </c>
      <c r="EE19" s="79">
        <f t="shared" si="33"/>
        <v>193732</v>
      </c>
    </row>
    <row r="20" spans="1:135" ht="136" thickBot="1" x14ac:dyDescent="0.25">
      <c r="A20" s="9">
        <v>12</v>
      </c>
      <c r="B20" s="17" t="s">
        <v>45</v>
      </c>
      <c r="C20" s="32" t="s">
        <v>84</v>
      </c>
      <c r="D20" s="18" t="s">
        <v>83</v>
      </c>
      <c r="E20" s="19" t="s">
        <v>15</v>
      </c>
      <c r="F20" s="30">
        <v>3</v>
      </c>
      <c r="G20" s="29" t="s">
        <v>306</v>
      </c>
      <c r="H20" s="13">
        <v>1216000</v>
      </c>
      <c r="I20" s="14">
        <v>0.19</v>
      </c>
      <c r="J20" s="13">
        <f t="shared" si="2"/>
        <v>231040</v>
      </c>
      <c r="K20" s="13">
        <f t="shared" si="3"/>
        <v>1447040</v>
      </c>
      <c r="L20" s="72">
        <f t="shared" si="4"/>
        <v>4341120</v>
      </c>
      <c r="M20" s="40" t="s">
        <v>307</v>
      </c>
      <c r="N20" s="40" t="s">
        <v>290</v>
      </c>
      <c r="O20" s="30">
        <v>3</v>
      </c>
      <c r="P20" s="41" t="s">
        <v>84</v>
      </c>
      <c r="Q20" s="13">
        <v>1208300</v>
      </c>
      <c r="R20" s="14">
        <v>0.19</v>
      </c>
      <c r="S20" s="13">
        <f t="shared" si="5"/>
        <v>229577</v>
      </c>
      <c r="T20" s="13">
        <f t="shared" si="6"/>
        <v>1437877</v>
      </c>
      <c r="U20" s="72">
        <f t="shared" si="7"/>
        <v>4313631</v>
      </c>
      <c r="V20" s="40" t="s">
        <v>96</v>
      </c>
      <c r="W20" s="40" t="s">
        <v>97</v>
      </c>
      <c r="X20" s="30">
        <v>3</v>
      </c>
      <c r="Y20" s="29"/>
      <c r="Z20" s="13"/>
      <c r="AA20" s="14"/>
      <c r="AB20" s="13">
        <f t="shared" si="8"/>
        <v>0</v>
      </c>
      <c r="AC20" s="13">
        <f t="shared" si="9"/>
        <v>0</v>
      </c>
      <c r="AD20" s="72"/>
      <c r="AE20" s="15"/>
      <c r="AF20" s="15"/>
      <c r="AG20" s="30">
        <v>3</v>
      </c>
      <c r="AH20" s="12"/>
      <c r="AI20" s="13"/>
      <c r="AJ20" s="14"/>
      <c r="AK20" s="13">
        <f t="shared" si="10"/>
        <v>0</v>
      </c>
      <c r="AL20" s="13">
        <f t="shared" si="11"/>
        <v>0</v>
      </c>
      <c r="AM20" s="72"/>
      <c r="AN20" s="15"/>
      <c r="AO20" s="15"/>
      <c r="AP20" s="30"/>
      <c r="AQ20" s="29"/>
      <c r="AR20" s="13"/>
      <c r="AS20" s="14"/>
      <c r="AT20" s="13"/>
      <c r="AU20" s="13"/>
      <c r="AV20" s="72"/>
      <c r="AW20" s="15"/>
      <c r="AX20" s="40"/>
      <c r="AY20" s="30">
        <v>3</v>
      </c>
      <c r="AZ20" s="29"/>
      <c r="BA20" s="13"/>
      <c r="BB20" s="14"/>
      <c r="BC20" s="13">
        <f t="shared" si="12"/>
        <v>0</v>
      </c>
      <c r="BD20" s="13">
        <f t="shared" si="13"/>
        <v>0</v>
      </c>
      <c r="BE20" s="72"/>
      <c r="BF20" s="15"/>
      <c r="BG20" s="15"/>
      <c r="BH20" s="30">
        <v>3</v>
      </c>
      <c r="BI20" s="29"/>
      <c r="BJ20" s="13"/>
      <c r="BK20" s="14"/>
      <c r="BL20" s="13">
        <f t="shared" si="15"/>
        <v>0</v>
      </c>
      <c r="BM20" s="13">
        <f t="shared" si="16"/>
        <v>0</v>
      </c>
      <c r="BN20" s="72"/>
      <c r="BO20" s="40"/>
      <c r="BP20" s="50"/>
      <c r="BQ20" s="30">
        <v>3</v>
      </c>
      <c r="BR20" s="41"/>
      <c r="BS20" s="13"/>
      <c r="BT20" s="14"/>
      <c r="BU20" s="13">
        <f t="shared" si="17"/>
        <v>0</v>
      </c>
      <c r="BV20" s="13">
        <f t="shared" si="18"/>
        <v>0</v>
      </c>
      <c r="BW20" s="72"/>
      <c r="BX20" s="40" t="s">
        <v>151</v>
      </c>
      <c r="BY20" s="40" t="s">
        <v>157</v>
      </c>
      <c r="BZ20" s="30">
        <v>3</v>
      </c>
      <c r="CA20" s="29"/>
      <c r="CB20" s="13"/>
      <c r="CC20" s="14"/>
      <c r="CD20" s="13">
        <f t="shared" si="19"/>
        <v>0</v>
      </c>
      <c r="CE20" s="13">
        <f t="shared" si="20"/>
        <v>0</v>
      </c>
      <c r="CF20" s="72"/>
      <c r="CG20" s="40"/>
      <c r="CH20" s="40"/>
      <c r="CI20" s="30">
        <v>3</v>
      </c>
      <c r="CJ20" s="41" t="s">
        <v>84</v>
      </c>
      <c r="CK20" s="13">
        <v>1231069</v>
      </c>
      <c r="CL20" s="14">
        <v>0.19</v>
      </c>
      <c r="CM20" s="13">
        <f t="shared" si="21"/>
        <v>233903.11000000002</v>
      </c>
      <c r="CN20" s="13">
        <f t="shared" si="22"/>
        <v>1464972</v>
      </c>
      <c r="CO20" s="72">
        <f t="shared" si="36"/>
        <v>4394916</v>
      </c>
      <c r="CP20" s="40" t="s">
        <v>184</v>
      </c>
      <c r="CQ20" s="40" t="s">
        <v>120</v>
      </c>
      <c r="CR20" s="30">
        <v>3</v>
      </c>
      <c r="CS20" s="32"/>
      <c r="CT20" s="13"/>
      <c r="CU20" s="14">
        <v>0.19</v>
      </c>
      <c r="CV20" s="13">
        <f t="shared" si="23"/>
        <v>0</v>
      </c>
      <c r="CW20" s="13">
        <f t="shared" si="24"/>
        <v>0</v>
      </c>
      <c r="CX20" s="72"/>
      <c r="CY20" s="15"/>
      <c r="CZ20" s="15"/>
      <c r="DA20" s="30">
        <v>3</v>
      </c>
      <c r="DB20" s="41" t="s">
        <v>242</v>
      </c>
      <c r="DC20" s="58">
        <v>860000</v>
      </c>
      <c r="DD20" s="59">
        <v>0.19</v>
      </c>
      <c r="DE20" s="58">
        <f t="shared" si="25"/>
        <v>163400</v>
      </c>
      <c r="DF20" s="58">
        <f t="shared" si="26"/>
        <v>1023400</v>
      </c>
      <c r="DG20" s="72">
        <f t="shared" si="27"/>
        <v>3070200</v>
      </c>
      <c r="DH20" s="60" t="s">
        <v>243</v>
      </c>
      <c r="DI20" s="61" t="s">
        <v>244</v>
      </c>
      <c r="DJ20" s="30">
        <v>3</v>
      </c>
      <c r="DK20" s="41" t="s">
        <v>84</v>
      </c>
      <c r="DL20" s="13">
        <v>1235955</v>
      </c>
      <c r="DM20" s="14">
        <v>0.19</v>
      </c>
      <c r="DN20" s="13">
        <f t="shared" si="28"/>
        <v>234831.45</v>
      </c>
      <c r="DO20" s="13">
        <f t="shared" si="29"/>
        <v>1470786</v>
      </c>
      <c r="DP20" s="72">
        <f t="shared" si="30"/>
        <v>4412358</v>
      </c>
      <c r="DQ20" s="40" t="s">
        <v>271</v>
      </c>
      <c r="DR20" s="40" t="s">
        <v>120</v>
      </c>
      <c r="DS20" s="30">
        <v>3</v>
      </c>
      <c r="DT20" s="69"/>
      <c r="DU20" s="63"/>
      <c r="DV20" s="64">
        <v>0.19</v>
      </c>
      <c r="DW20" s="63">
        <f t="shared" si="31"/>
        <v>0</v>
      </c>
      <c r="DX20" s="63">
        <f t="shared" si="32"/>
        <v>0</v>
      </c>
      <c r="DY20" s="72"/>
      <c r="DZ20" s="65"/>
      <c r="EA20" s="66"/>
      <c r="EB20" s="77">
        <f t="shared" si="0"/>
        <v>3070200</v>
      </c>
      <c r="EC20" s="89" t="str">
        <f t="shared" si="1"/>
        <v>MultiTintas Ink SAS</v>
      </c>
      <c r="ED20" s="78">
        <v>1770720</v>
      </c>
      <c r="EE20" s="79">
        <f t="shared" si="33"/>
        <v>-1299480</v>
      </c>
    </row>
    <row r="21" spans="1:135" ht="136" thickBot="1" x14ac:dyDescent="0.25">
      <c r="A21" s="9">
        <v>13</v>
      </c>
      <c r="B21" s="20" t="s">
        <v>46</v>
      </c>
      <c r="C21" s="20" t="s">
        <v>47</v>
      </c>
      <c r="D21" s="16" t="s">
        <v>86</v>
      </c>
      <c r="E21" s="9" t="s">
        <v>15</v>
      </c>
      <c r="F21" s="31">
        <v>18</v>
      </c>
      <c r="G21" s="29" t="s">
        <v>308</v>
      </c>
      <c r="H21" s="13">
        <v>1581300</v>
      </c>
      <c r="I21" s="14">
        <v>0.19</v>
      </c>
      <c r="J21" s="13">
        <f t="shared" si="2"/>
        <v>300447</v>
      </c>
      <c r="K21" s="13">
        <f t="shared" si="3"/>
        <v>1881747</v>
      </c>
      <c r="L21" s="72">
        <f t="shared" si="4"/>
        <v>33871446</v>
      </c>
      <c r="M21" s="40" t="s">
        <v>307</v>
      </c>
      <c r="N21" s="40" t="s">
        <v>290</v>
      </c>
      <c r="O21" s="31">
        <v>18</v>
      </c>
      <c r="P21" s="20" t="s">
        <v>47</v>
      </c>
      <c r="Q21" s="13">
        <v>1588800</v>
      </c>
      <c r="R21" s="14">
        <v>0.19</v>
      </c>
      <c r="S21" s="13">
        <f t="shared" si="5"/>
        <v>301872</v>
      </c>
      <c r="T21" s="13">
        <f t="shared" si="6"/>
        <v>1890672</v>
      </c>
      <c r="U21" s="72">
        <f t="shared" si="7"/>
        <v>34032096</v>
      </c>
      <c r="V21" s="40" t="s">
        <v>96</v>
      </c>
      <c r="W21" s="40" t="s">
        <v>97</v>
      </c>
      <c r="X21" s="31">
        <v>18</v>
      </c>
      <c r="Y21" s="29"/>
      <c r="Z21" s="13"/>
      <c r="AA21" s="14"/>
      <c r="AB21" s="13">
        <f t="shared" si="8"/>
        <v>0</v>
      </c>
      <c r="AC21" s="13">
        <f t="shared" si="9"/>
        <v>0</v>
      </c>
      <c r="AD21" s="72"/>
      <c r="AE21" s="15"/>
      <c r="AF21" s="15"/>
      <c r="AG21" s="31">
        <v>18</v>
      </c>
      <c r="AH21" s="12"/>
      <c r="AI21" s="13"/>
      <c r="AJ21" s="14"/>
      <c r="AK21" s="13">
        <f t="shared" si="10"/>
        <v>0</v>
      </c>
      <c r="AL21" s="13">
        <f t="shared" si="11"/>
        <v>0</v>
      </c>
      <c r="AM21" s="72"/>
      <c r="AN21" s="15"/>
      <c r="AO21" s="15"/>
      <c r="AP21" s="31"/>
      <c r="AQ21" s="29"/>
      <c r="AR21" s="13"/>
      <c r="AS21" s="14"/>
      <c r="AT21" s="13"/>
      <c r="AU21" s="13"/>
      <c r="AV21" s="72"/>
      <c r="AW21" s="15"/>
      <c r="AX21" s="40"/>
      <c r="AY21" s="31">
        <v>18</v>
      </c>
      <c r="AZ21" s="29"/>
      <c r="BA21" s="13"/>
      <c r="BB21" s="14"/>
      <c r="BC21" s="13">
        <f t="shared" si="12"/>
        <v>0</v>
      </c>
      <c r="BD21" s="13">
        <f t="shared" si="13"/>
        <v>0</v>
      </c>
      <c r="BE21" s="72"/>
      <c r="BF21" s="15"/>
      <c r="BG21" s="15"/>
      <c r="BH21" s="31">
        <v>18</v>
      </c>
      <c r="BI21" s="29"/>
      <c r="BJ21" s="13"/>
      <c r="BK21" s="14"/>
      <c r="BL21" s="13">
        <f t="shared" si="15"/>
        <v>0</v>
      </c>
      <c r="BM21" s="13">
        <f t="shared" si="16"/>
        <v>0</v>
      </c>
      <c r="BN21" s="72"/>
      <c r="BO21" s="40"/>
      <c r="BP21" s="50"/>
      <c r="BQ21" s="31">
        <v>18</v>
      </c>
      <c r="BR21" s="20"/>
      <c r="BS21" s="13"/>
      <c r="BT21" s="14"/>
      <c r="BU21" s="13">
        <f t="shared" si="17"/>
        <v>0</v>
      </c>
      <c r="BV21" s="13">
        <f t="shared" si="18"/>
        <v>0</v>
      </c>
      <c r="BW21" s="72"/>
      <c r="BX21" s="40" t="s">
        <v>151</v>
      </c>
      <c r="BY21" s="40" t="s">
        <v>157</v>
      </c>
      <c r="BZ21" s="31">
        <v>18</v>
      </c>
      <c r="CA21" s="29"/>
      <c r="CB21" s="13"/>
      <c r="CC21" s="14"/>
      <c r="CD21" s="13">
        <f t="shared" si="19"/>
        <v>0</v>
      </c>
      <c r="CE21" s="13">
        <f t="shared" si="20"/>
        <v>0</v>
      </c>
      <c r="CF21" s="72"/>
      <c r="CG21" s="40"/>
      <c r="CH21" s="40"/>
      <c r="CI21" s="31">
        <v>18</v>
      </c>
      <c r="CJ21" s="83" t="s">
        <v>286</v>
      </c>
      <c r="CK21" s="13"/>
      <c r="CL21" s="14"/>
      <c r="CM21" s="13"/>
      <c r="CN21" s="13"/>
      <c r="CO21" s="72"/>
      <c r="CP21" s="40"/>
      <c r="CQ21" s="40"/>
      <c r="CR21" s="31">
        <v>18</v>
      </c>
      <c r="CS21" s="20"/>
      <c r="CT21" s="13"/>
      <c r="CU21" s="14">
        <v>0.19</v>
      </c>
      <c r="CV21" s="13">
        <f t="shared" si="23"/>
        <v>0</v>
      </c>
      <c r="CW21" s="13">
        <f t="shared" si="24"/>
        <v>0</v>
      </c>
      <c r="CX21" s="72"/>
      <c r="CY21" s="15"/>
      <c r="CZ21" s="15"/>
      <c r="DA21" s="31">
        <v>18</v>
      </c>
      <c r="DB21" s="20" t="s">
        <v>245</v>
      </c>
      <c r="DC21" s="58">
        <v>1088888.8888888888</v>
      </c>
      <c r="DD21" s="59">
        <v>0.19</v>
      </c>
      <c r="DE21" s="58">
        <f t="shared" si="25"/>
        <v>206888.88888888888</v>
      </c>
      <c r="DF21" s="58">
        <f t="shared" si="26"/>
        <v>1295778</v>
      </c>
      <c r="DG21" s="72">
        <f t="shared" si="27"/>
        <v>23324004</v>
      </c>
      <c r="DH21" s="60" t="s">
        <v>243</v>
      </c>
      <c r="DI21" s="61" t="s">
        <v>230</v>
      </c>
      <c r="DJ21" s="31">
        <v>18</v>
      </c>
      <c r="DK21" s="20" t="s">
        <v>47</v>
      </c>
      <c r="DL21" s="13">
        <v>1573034</v>
      </c>
      <c r="DM21" s="14">
        <v>0.19</v>
      </c>
      <c r="DN21" s="13">
        <f t="shared" si="28"/>
        <v>298876.46000000002</v>
      </c>
      <c r="DO21" s="13">
        <f t="shared" si="29"/>
        <v>1871910</v>
      </c>
      <c r="DP21" s="72">
        <f t="shared" si="30"/>
        <v>33694380</v>
      </c>
      <c r="DQ21" s="40" t="s">
        <v>271</v>
      </c>
      <c r="DR21" s="40" t="s">
        <v>120</v>
      </c>
      <c r="DS21" s="31">
        <v>18</v>
      </c>
      <c r="DT21" s="69"/>
      <c r="DU21" s="63"/>
      <c r="DV21" s="64">
        <v>0.19</v>
      </c>
      <c r="DW21" s="63">
        <f t="shared" si="31"/>
        <v>0</v>
      </c>
      <c r="DX21" s="63">
        <f t="shared" si="32"/>
        <v>0</v>
      </c>
      <c r="DY21" s="72"/>
      <c r="DZ21" s="65"/>
      <c r="EA21" s="66"/>
      <c r="EB21" s="77">
        <f t="shared" si="0"/>
        <v>23324004</v>
      </c>
      <c r="EC21" s="89" t="str">
        <f t="shared" si="1"/>
        <v>MultiTintas Ink SAS</v>
      </c>
      <c r="ED21" s="78">
        <v>24840067.140000001</v>
      </c>
      <c r="EE21" s="79">
        <f t="shared" si="33"/>
        <v>1516063.1400000006</v>
      </c>
    </row>
    <row r="22" spans="1:135" ht="72" customHeight="1" thickBot="1" x14ac:dyDescent="0.25">
      <c r="A22" s="9">
        <v>14</v>
      </c>
      <c r="B22" s="20" t="s">
        <v>48</v>
      </c>
      <c r="C22" s="20" t="s">
        <v>48</v>
      </c>
      <c r="D22" s="16" t="s">
        <v>49</v>
      </c>
      <c r="E22" s="9" t="s">
        <v>15</v>
      </c>
      <c r="F22" s="21">
        <v>10</v>
      </c>
      <c r="G22" s="16" t="s">
        <v>309</v>
      </c>
      <c r="H22" s="13">
        <v>85900</v>
      </c>
      <c r="I22" s="14">
        <v>0.19</v>
      </c>
      <c r="J22" s="13">
        <f t="shared" si="2"/>
        <v>16321</v>
      </c>
      <c r="K22" s="13">
        <f t="shared" si="3"/>
        <v>102221</v>
      </c>
      <c r="L22" s="72">
        <f t="shared" si="4"/>
        <v>1022210</v>
      </c>
      <c r="M22" s="40" t="s">
        <v>310</v>
      </c>
      <c r="N22" s="40" t="s">
        <v>290</v>
      </c>
      <c r="O22" s="21">
        <v>10</v>
      </c>
      <c r="P22" s="20" t="s">
        <v>48</v>
      </c>
      <c r="Q22" s="13">
        <v>71700</v>
      </c>
      <c r="R22" s="14">
        <v>0.19</v>
      </c>
      <c r="S22" s="13">
        <f t="shared" si="5"/>
        <v>13623</v>
      </c>
      <c r="T22" s="13">
        <f t="shared" si="6"/>
        <v>85323</v>
      </c>
      <c r="U22" s="72">
        <f t="shared" si="7"/>
        <v>853230</v>
      </c>
      <c r="V22" s="40" t="s">
        <v>96</v>
      </c>
      <c r="W22" s="40" t="s">
        <v>97</v>
      </c>
      <c r="X22" s="21">
        <v>10</v>
      </c>
      <c r="Y22" s="16"/>
      <c r="Z22" s="13"/>
      <c r="AA22" s="14"/>
      <c r="AB22" s="13">
        <f t="shared" si="8"/>
        <v>0</v>
      </c>
      <c r="AC22" s="13">
        <f t="shared" si="9"/>
        <v>0</v>
      </c>
      <c r="AD22" s="72"/>
      <c r="AE22" s="15"/>
      <c r="AF22" s="15"/>
      <c r="AG22" s="21">
        <v>10</v>
      </c>
      <c r="AH22" s="12"/>
      <c r="AI22" s="13"/>
      <c r="AJ22" s="14"/>
      <c r="AK22" s="13">
        <f t="shared" si="10"/>
        <v>0</v>
      </c>
      <c r="AL22" s="13">
        <f t="shared" si="11"/>
        <v>0</v>
      </c>
      <c r="AM22" s="72"/>
      <c r="AN22" s="15"/>
      <c r="AO22" s="15"/>
      <c r="AP22" s="21"/>
      <c r="AQ22" s="16"/>
      <c r="AR22" s="13"/>
      <c r="AS22" s="14"/>
      <c r="AT22" s="13"/>
      <c r="AU22" s="13"/>
      <c r="AV22" s="72"/>
      <c r="AW22" s="15"/>
      <c r="AX22" s="40"/>
      <c r="AY22" s="21">
        <v>10</v>
      </c>
      <c r="AZ22" s="83" t="s">
        <v>281</v>
      </c>
      <c r="BA22" s="13"/>
      <c r="BB22" s="14"/>
      <c r="BC22" s="13"/>
      <c r="BD22" s="13"/>
      <c r="BE22" s="72"/>
      <c r="BF22" s="15"/>
      <c r="BG22" s="15"/>
      <c r="BH22" s="21">
        <v>10</v>
      </c>
      <c r="BI22" s="16"/>
      <c r="BJ22" s="13"/>
      <c r="BK22" s="14"/>
      <c r="BL22" s="13">
        <f t="shared" si="15"/>
        <v>0</v>
      </c>
      <c r="BM22" s="13">
        <f t="shared" si="16"/>
        <v>0</v>
      </c>
      <c r="BN22" s="72"/>
      <c r="BO22" s="40"/>
      <c r="BP22" s="50"/>
      <c r="BQ22" s="21">
        <v>10</v>
      </c>
      <c r="BR22" s="20" t="s">
        <v>158</v>
      </c>
      <c r="BS22" s="13">
        <v>80000</v>
      </c>
      <c r="BT22" s="14">
        <v>0.19</v>
      </c>
      <c r="BU22" s="13">
        <f t="shared" si="17"/>
        <v>15200</v>
      </c>
      <c r="BV22" s="13">
        <f t="shared" si="18"/>
        <v>95200</v>
      </c>
      <c r="BW22" s="72">
        <f t="shared" si="39"/>
        <v>952000</v>
      </c>
      <c r="BX22" s="40" t="s">
        <v>151</v>
      </c>
      <c r="BY22" s="40" t="s">
        <v>122</v>
      </c>
      <c r="BZ22" s="21">
        <v>10</v>
      </c>
      <c r="CA22" s="16" t="s">
        <v>172</v>
      </c>
      <c r="CB22" s="13">
        <v>71500</v>
      </c>
      <c r="CC22" s="14">
        <v>0.19</v>
      </c>
      <c r="CD22" s="13">
        <f t="shared" si="19"/>
        <v>13585</v>
      </c>
      <c r="CE22" s="13">
        <f t="shared" si="20"/>
        <v>85085</v>
      </c>
      <c r="CF22" s="72">
        <f t="shared" si="40"/>
        <v>850850</v>
      </c>
      <c r="CG22" s="45" t="s">
        <v>173</v>
      </c>
      <c r="CH22" s="40" t="s">
        <v>100</v>
      </c>
      <c r="CI22" s="21">
        <v>10</v>
      </c>
      <c r="CJ22" s="20" t="s">
        <v>48</v>
      </c>
      <c r="CK22" s="13">
        <v>154425</v>
      </c>
      <c r="CL22" s="14">
        <v>0.19</v>
      </c>
      <c r="CM22" s="13">
        <f t="shared" si="21"/>
        <v>29340.75</v>
      </c>
      <c r="CN22" s="13">
        <f t="shared" si="22"/>
        <v>183766</v>
      </c>
      <c r="CO22" s="72">
        <f t="shared" si="36"/>
        <v>1837660</v>
      </c>
      <c r="CP22" s="40" t="s">
        <v>184</v>
      </c>
      <c r="CQ22" s="40" t="s">
        <v>120</v>
      </c>
      <c r="CR22" s="21">
        <v>10</v>
      </c>
      <c r="CS22" s="20" t="s">
        <v>209</v>
      </c>
      <c r="CT22" s="13">
        <v>127059</v>
      </c>
      <c r="CU22" s="14">
        <v>0.19</v>
      </c>
      <c r="CV22" s="13">
        <f t="shared" si="23"/>
        <v>24141.21</v>
      </c>
      <c r="CW22" s="13">
        <f t="shared" si="24"/>
        <v>151200</v>
      </c>
      <c r="CX22" s="72">
        <f t="shared" si="37"/>
        <v>1512000</v>
      </c>
      <c r="CY22" s="15" t="s">
        <v>200</v>
      </c>
      <c r="CZ22" s="15" t="s">
        <v>122</v>
      </c>
      <c r="DA22" s="21">
        <v>10</v>
      </c>
      <c r="DB22" s="20" t="s">
        <v>246</v>
      </c>
      <c r="DC22" s="58">
        <v>81252.173913043473</v>
      </c>
      <c r="DD22" s="59">
        <v>0.19</v>
      </c>
      <c r="DE22" s="58">
        <f t="shared" si="25"/>
        <v>15437.91304347826</v>
      </c>
      <c r="DF22" s="58">
        <f t="shared" si="26"/>
        <v>96690</v>
      </c>
      <c r="DG22" s="72">
        <f t="shared" si="27"/>
        <v>966900</v>
      </c>
      <c r="DH22" s="60" t="s">
        <v>225</v>
      </c>
      <c r="DI22" s="61" t="s">
        <v>230</v>
      </c>
      <c r="DJ22" s="21">
        <v>10</v>
      </c>
      <c r="DK22" s="20" t="s">
        <v>48</v>
      </c>
      <c r="DL22" s="13">
        <v>178933</v>
      </c>
      <c r="DM22" s="14">
        <v>0.19</v>
      </c>
      <c r="DN22" s="13">
        <f t="shared" si="28"/>
        <v>33997.269999999997</v>
      </c>
      <c r="DO22" s="13">
        <f t="shared" si="29"/>
        <v>212930</v>
      </c>
      <c r="DP22" s="72">
        <f t="shared" si="30"/>
        <v>2129300</v>
      </c>
      <c r="DQ22" s="40" t="s">
        <v>271</v>
      </c>
      <c r="DR22" s="40" t="s">
        <v>120</v>
      </c>
      <c r="DS22" s="21">
        <v>10</v>
      </c>
      <c r="DT22" s="70"/>
      <c r="DU22" s="63"/>
      <c r="DV22" s="64">
        <v>0.19</v>
      </c>
      <c r="DW22" s="63">
        <f t="shared" si="31"/>
        <v>0</v>
      </c>
      <c r="DX22" s="63">
        <f t="shared" si="32"/>
        <v>0</v>
      </c>
      <c r="DY22" s="72"/>
      <c r="DZ22" s="65"/>
      <c r="EA22" s="66"/>
      <c r="EB22" s="77">
        <f t="shared" si="0"/>
        <v>850850</v>
      </c>
      <c r="EC22" s="89" t="str">
        <f t="shared" si="1"/>
        <v>Sumimas</v>
      </c>
      <c r="ED22" s="78">
        <v>1512490</v>
      </c>
      <c r="EE22" s="79">
        <f t="shared" si="33"/>
        <v>661640</v>
      </c>
    </row>
    <row r="23" spans="1:135" ht="83.25" customHeight="1" thickBot="1" x14ac:dyDescent="0.25">
      <c r="A23" s="9">
        <v>15</v>
      </c>
      <c r="B23" s="34" t="s">
        <v>87</v>
      </c>
      <c r="C23" s="20" t="s">
        <v>50</v>
      </c>
      <c r="D23" s="16" t="s">
        <v>80</v>
      </c>
      <c r="E23" s="9" t="s">
        <v>15</v>
      </c>
      <c r="F23" s="21">
        <v>80</v>
      </c>
      <c r="G23" s="16" t="s">
        <v>311</v>
      </c>
      <c r="H23" s="13">
        <v>136450</v>
      </c>
      <c r="I23" s="14">
        <v>0.19</v>
      </c>
      <c r="J23" s="13">
        <f t="shared" si="2"/>
        <v>25925.5</v>
      </c>
      <c r="K23" s="13">
        <f t="shared" si="3"/>
        <v>162376</v>
      </c>
      <c r="L23" s="72">
        <f t="shared" si="4"/>
        <v>12990080</v>
      </c>
      <c r="M23" s="40" t="s">
        <v>310</v>
      </c>
      <c r="N23" s="40" t="s">
        <v>290</v>
      </c>
      <c r="O23" s="21">
        <v>80</v>
      </c>
      <c r="P23" s="20" t="s">
        <v>50</v>
      </c>
      <c r="Q23" s="13">
        <v>146200</v>
      </c>
      <c r="R23" s="14">
        <v>0.19</v>
      </c>
      <c r="S23" s="13">
        <f t="shared" si="5"/>
        <v>27778</v>
      </c>
      <c r="T23" s="13">
        <f t="shared" si="6"/>
        <v>173978</v>
      </c>
      <c r="U23" s="72">
        <f t="shared" si="7"/>
        <v>13918240</v>
      </c>
      <c r="V23" s="40" t="s">
        <v>96</v>
      </c>
      <c r="W23" s="40" t="s">
        <v>97</v>
      </c>
      <c r="X23" s="21">
        <v>80</v>
      </c>
      <c r="Y23" s="16"/>
      <c r="Z23" s="13"/>
      <c r="AA23" s="14"/>
      <c r="AB23" s="13">
        <f t="shared" si="8"/>
        <v>0</v>
      </c>
      <c r="AC23" s="13">
        <f t="shared" si="9"/>
        <v>0</v>
      </c>
      <c r="AD23" s="72"/>
      <c r="AE23" s="15"/>
      <c r="AF23" s="15"/>
      <c r="AG23" s="21">
        <v>80</v>
      </c>
      <c r="AH23" s="12"/>
      <c r="AI23" s="13"/>
      <c r="AJ23" s="14"/>
      <c r="AK23" s="13">
        <f t="shared" si="10"/>
        <v>0</v>
      </c>
      <c r="AL23" s="13">
        <f t="shared" si="11"/>
        <v>0</v>
      </c>
      <c r="AM23" s="72"/>
      <c r="AN23" s="15"/>
      <c r="AO23" s="15"/>
      <c r="AP23" s="21"/>
      <c r="AQ23" s="16"/>
      <c r="AR23" s="13"/>
      <c r="AS23" s="14"/>
      <c r="AT23" s="13"/>
      <c r="AU23" s="13"/>
      <c r="AV23" s="72"/>
      <c r="AW23" s="15"/>
      <c r="AX23" s="40"/>
      <c r="AY23" s="21">
        <v>80</v>
      </c>
      <c r="AZ23" s="16" t="s">
        <v>129</v>
      </c>
      <c r="BA23" s="13">
        <v>199900</v>
      </c>
      <c r="BB23" s="14">
        <v>0.19</v>
      </c>
      <c r="BC23" s="13">
        <f t="shared" si="12"/>
        <v>37981</v>
      </c>
      <c r="BD23" s="13">
        <f t="shared" si="13"/>
        <v>237881</v>
      </c>
      <c r="BE23" s="72">
        <f t="shared" si="14"/>
        <v>19030480</v>
      </c>
      <c r="BF23" s="15" t="s">
        <v>119</v>
      </c>
      <c r="BG23" s="15" t="s">
        <v>120</v>
      </c>
      <c r="BH23" s="21">
        <v>80</v>
      </c>
      <c r="BI23" s="16" t="s">
        <v>140</v>
      </c>
      <c r="BJ23" s="13">
        <v>113400</v>
      </c>
      <c r="BK23" s="14">
        <v>0.19</v>
      </c>
      <c r="BL23" s="13">
        <f t="shared" si="15"/>
        <v>21546</v>
      </c>
      <c r="BM23" s="13">
        <f t="shared" si="16"/>
        <v>134946</v>
      </c>
      <c r="BN23" s="72">
        <f t="shared" si="35"/>
        <v>10795680</v>
      </c>
      <c r="BO23" s="40">
        <v>8</v>
      </c>
      <c r="BP23" s="50" t="s">
        <v>136</v>
      </c>
      <c r="BQ23" s="21">
        <v>80</v>
      </c>
      <c r="BR23" s="20" t="s">
        <v>159</v>
      </c>
      <c r="BS23" s="13">
        <v>150000</v>
      </c>
      <c r="BT23" s="14">
        <v>0.19</v>
      </c>
      <c r="BU23" s="13">
        <f t="shared" si="17"/>
        <v>28500</v>
      </c>
      <c r="BV23" s="13">
        <f t="shared" si="18"/>
        <v>178500</v>
      </c>
      <c r="BW23" s="72">
        <f t="shared" si="39"/>
        <v>14280000</v>
      </c>
      <c r="BX23" s="40" t="s">
        <v>151</v>
      </c>
      <c r="BY23" s="40" t="s">
        <v>122</v>
      </c>
      <c r="BZ23" s="21">
        <v>80</v>
      </c>
      <c r="CA23" s="16" t="s">
        <v>174</v>
      </c>
      <c r="CB23" s="13">
        <v>131000</v>
      </c>
      <c r="CC23" s="14">
        <v>0.19</v>
      </c>
      <c r="CD23" s="13">
        <f t="shared" si="19"/>
        <v>24890</v>
      </c>
      <c r="CE23" s="13">
        <f t="shared" si="20"/>
        <v>155890</v>
      </c>
      <c r="CF23" s="72">
        <f t="shared" si="40"/>
        <v>12471200</v>
      </c>
      <c r="CG23" s="45" t="s">
        <v>173</v>
      </c>
      <c r="CH23" s="40" t="s">
        <v>100</v>
      </c>
      <c r="CI23" s="21">
        <v>80</v>
      </c>
      <c r="CJ23" s="56" t="s">
        <v>190</v>
      </c>
      <c r="CK23" s="13">
        <v>182978</v>
      </c>
      <c r="CL23" s="14">
        <v>0.19</v>
      </c>
      <c r="CM23" s="13">
        <f t="shared" si="21"/>
        <v>34765.82</v>
      </c>
      <c r="CN23" s="13">
        <f t="shared" si="22"/>
        <v>217744</v>
      </c>
      <c r="CO23" s="72">
        <f t="shared" si="36"/>
        <v>17419520</v>
      </c>
      <c r="CP23" s="40" t="s">
        <v>184</v>
      </c>
      <c r="CQ23" s="40" t="s">
        <v>120</v>
      </c>
      <c r="CR23" s="21">
        <v>80</v>
      </c>
      <c r="CS23" s="20" t="s">
        <v>210</v>
      </c>
      <c r="CT23" s="13">
        <v>199580</v>
      </c>
      <c r="CU23" s="14">
        <v>0.19</v>
      </c>
      <c r="CV23" s="13">
        <f t="shared" si="23"/>
        <v>37920.199999999997</v>
      </c>
      <c r="CW23" s="13">
        <f t="shared" si="24"/>
        <v>237500</v>
      </c>
      <c r="CX23" s="72">
        <f t="shared" si="37"/>
        <v>19000000</v>
      </c>
      <c r="CY23" s="15" t="s">
        <v>200</v>
      </c>
      <c r="CZ23" s="15" t="s">
        <v>122</v>
      </c>
      <c r="DA23" s="21">
        <v>80</v>
      </c>
      <c r="DB23" s="20" t="s">
        <v>247</v>
      </c>
      <c r="DC23" s="58">
        <v>107690.21739130434</v>
      </c>
      <c r="DD23" s="59">
        <v>0.19</v>
      </c>
      <c r="DE23" s="58">
        <f t="shared" si="25"/>
        <v>20461.141304347824</v>
      </c>
      <c r="DF23" s="58">
        <f t="shared" si="26"/>
        <v>128151</v>
      </c>
      <c r="DG23" s="72">
        <f t="shared" si="27"/>
        <v>10252080</v>
      </c>
      <c r="DH23" s="60" t="s">
        <v>225</v>
      </c>
      <c r="DI23" s="61" t="s">
        <v>230</v>
      </c>
      <c r="DJ23" s="21">
        <v>80</v>
      </c>
      <c r="DK23" s="20" t="s">
        <v>272</v>
      </c>
      <c r="DL23" s="13">
        <v>303371</v>
      </c>
      <c r="DM23" s="14">
        <v>0.19</v>
      </c>
      <c r="DN23" s="13">
        <f t="shared" si="28"/>
        <v>57640.49</v>
      </c>
      <c r="DO23" s="13">
        <f t="shared" si="29"/>
        <v>361011</v>
      </c>
      <c r="DP23" s="72">
        <f t="shared" si="30"/>
        <v>28880880</v>
      </c>
      <c r="DQ23" s="40" t="s">
        <v>271</v>
      </c>
      <c r="DR23" s="40" t="s">
        <v>120</v>
      </c>
      <c r="DS23" s="21">
        <v>80</v>
      </c>
      <c r="DT23" s="70"/>
      <c r="DU23" s="63"/>
      <c r="DV23" s="64">
        <v>0.19</v>
      </c>
      <c r="DW23" s="63">
        <f t="shared" si="31"/>
        <v>0</v>
      </c>
      <c r="DX23" s="63">
        <f t="shared" si="32"/>
        <v>0</v>
      </c>
      <c r="DY23" s="72"/>
      <c r="DZ23" s="65"/>
      <c r="EA23" s="66"/>
      <c r="EB23" s="77">
        <f t="shared" si="0"/>
        <v>10252080</v>
      </c>
      <c r="EC23" s="89" t="str">
        <f t="shared" si="1"/>
        <v>MultiTintas Ink SAS</v>
      </c>
      <c r="ED23" s="78">
        <v>19830160</v>
      </c>
      <c r="EE23" s="79">
        <f t="shared" si="33"/>
        <v>9578080</v>
      </c>
    </row>
    <row r="24" spans="1:135" ht="166" thickBot="1" x14ac:dyDescent="0.25">
      <c r="A24" s="9">
        <v>16</v>
      </c>
      <c r="B24" s="20" t="s">
        <v>51</v>
      </c>
      <c r="C24" s="34" t="s">
        <v>89</v>
      </c>
      <c r="D24" s="35" t="s">
        <v>88</v>
      </c>
      <c r="E24" s="9" t="s">
        <v>15</v>
      </c>
      <c r="F24" s="21">
        <v>3</v>
      </c>
      <c r="G24" s="16"/>
      <c r="H24" s="13"/>
      <c r="I24" s="14"/>
      <c r="J24" s="13">
        <f t="shared" si="2"/>
        <v>0</v>
      </c>
      <c r="K24" s="13">
        <f t="shared" si="3"/>
        <v>0</v>
      </c>
      <c r="L24" s="72"/>
      <c r="M24" s="15"/>
      <c r="N24" s="15"/>
      <c r="O24" s="21">
        <v>3</v>
      </c>
      <c r="P24" s="42" t="s">
        <v>89</v>
      </c>
      <c r="Q24" s="13">
        <v>1067400</v>
      </c>
      <c r="R24" s="14">
        <v>0.19</v>
      </c>
      <c r="S24" s="13">
        <f t="shared" si="5"/>
        <v>202806</v>
      </c>
      <c r="T24" s="13">
        <f t="shared" si="6"/>
        <v>1270206</v>
      </c>
      <c r="U24" s="72">
        <f t="shared" si="7"/>
        <v>3810618</v>
      </c>
      <c r="V24" s="40" t="s">
        <v>96</v>
      </c>
      <c r="W24" s="40" t="s">
        <v>97</v>
      </c>
      <c r="X24" s="21">
        <v>3</v>
      </c>
      <c r="Y24" s="16" t="s">
        <v>112</v>
      </c>
      <c r="Z24" s="13">
        <v>940078</v>
      </c>
      <c r="AA24" s="14">
        <v>0.19</v>
      </c>
      <c r="AB24" s="13">
        <f t="shared" si="8"/>
        <v>178614.82</v>
      </c>
      <c r="AC24" s="13">
        <f t="shared" si="9"/>
        <v>1118693</v>
      </c>
      <c r="AD24" s="72">
        <f t="shared" si="34"/>
        <v>3356079</v>
      </c>
      <c r="AE24" s="40" t="s">
        <v>108</v>
      </c>
      <c r="AF24" s="40" t="s">
        <v>103</v>
      </c>
      <c r="AG24" s="21">
        <v>3</v>
      </c>
      <c r="AH24" s="12"/>
      <c r="AI24" s="13"/>
      <c r="AJ24" s="14"/>
      <c r="AK24" s="13">
        <f t="shared" si="10"/>
        <v>0</v>
      </c>
      <c r="AL24" s="13">
        <f t="shared" si="11"/>
        <v>0</v>
      </c>
      <c r="AM24" s="72"/>
      <c r="AN24" s="15"/>
      <c r="AO24" s="15"/>
      <c r="AP24" s="21"/>
      <c r="AQ24" s="16"/>
      <c r="AR24" s="13"/>
      <c r="AS24" s="14"/>
      <c r="AT24" s="13"/>
      <c r="AU24" s="13"/>
      <c r="AV24" s="72"/>
      <c r="AW24" s="15"/>
      <c r="AX24" s="40"/>
      <c r="AY24" s="21">
        <v>3</v>
      </c>
      <c r="AZ24" s="83" t="s">
        <v>282</v>
      </c>
      <c r="BA24" s="13"/>
      <c r="BB24" s="14"/>
      <c r="BC24" s="13"/>
      <c r="BD24" s="13"/>
      <c r="BE24" s="72"/>
      <c r="BF24" s="15"/>
      <c r="BG24" s="15"/>
      <c r="BH24" s="21">
        <v>3</v>
      </c>
      <c r="BI24" s="16" t="s">
        <v>141</v>
      </c>
      <c r="BJ24" s="13">
        <v>980817</v>
      </c>
      <c r="BK24" s="14">
        <v>0.19</v>
      </c>
      <c r="BL24" s="13">
        <f t="shared" si="15"/>
        <v>186355.23</v>
      </c>
      <c r="BM24" s="13">
        <f t="shared" si="16"/>
        <v>1167172</v>
      </c>
      <c r="BN24" s="72">
        <f t="shared" si="35"/>
        <v>3501516</v>
      </c>
      <c r="BO24" s="40">
        <v>8</v>
      </c>
      <c r="BP24" s="50" t="s">
        <v>142</v>
      </c>
      <c r="BQ24" s="21">
        <v>3</v>
      </c>
      <c r="BR24" s="42" t="s">
        <v>160</v>
      </c>
      <c r="BS24" s="13">
        <v>1150000</v>
      </c>
      <c r="BT24" s="14">
        <v>0.19</v>
      </c>
      <c r="BU24" s="13">
        <f t="shared" si="17"/>
        <v>218500</v>
      </c>
      <c r="BV24" s="13">
        <f t="shared" si="18"/>
        <v>1368500</v>
      </c>
      <c r="BW24" s="72">
        <f t="shared" si="39"/>
        <v>4105500</v>
      </c>
      <c r="BX24" s="40" t="s">
        <v>151</v>
      </c>
      <c r="BY24" s="40" t="s">
        <v>122</v>
      </c>
      <c r="BZ24" s="21">
        <v>3</v>
      </c>
      <c r="CA24" s="16"/>
      <c r="CB24" s="13"/>
      <c r="CC24" s="14"/>
      <c r="CD24" s="13">
        <f t="shared" si="19"/>
        <v>0</v>
      </c>
      <c r="CE24" s="13">
        <f t="shared" si="20"/>
        <v>0</v>
      </c>
      <c r="CF24" s="72"/>
      <c r="CG24" s="45"/>
      <c r="CH24" s="40"/>
      <c r="CI24" s="21">
        <v>3</v>
      </c>
      <c r="CJ24" s="16" t="s">
        <v>89</v>
      </c>
      <c r="CK24" s="13">
        <v>1459572</v>
      </c>
      <c r="CL24" s="14">
        <v>0.19</v>
      </c>
      <c r="CM24" s="13">
        <f t="shared" si="21"/>
        <v>277318.68</v>
      </c>
      <c r="CN24" s="13">
        <f t="shared" si="22"/>
        <v>1736891</v>
      </c>
      <c r="CO24" s="72">
        <f t="shared" si="36"/>
        <v>5210673</v>
      </c>
      <c r="CP24" s="40" t="s">
        <v>184</v>
      </c>
      <c r="CQ24" s="40" t="s">
        <v>120</v>
      </c>
      <c r="CR24" s="21">
        <v>3</v>
      </c>
      <c r="CS24" s="34" t="s">
        <v>211</v>
      </c>
      <c r="CT24" s="13">
        <v>1397760</v>
      </c>
      <c r="CU24" s="14">
        <v>0.19</v>
      </c>
      <c r="CV24" s="13">
        <f t="shared" si="23"/>
        <v>265574.40000000002</v>
      </c>
      <c r="CW24" s="13">
        <f t="shared" si="24"/>
        <v>1663334</v>
      </c>
      <c r="CX24" s="72">
        <f t="shared" si="37"/>
        <v>4990002</v>
      </c>
      <c r="CY24" s="15" t="s">
        <v>200</v>
      </c>
      <c r="CZ24" s="15" t="s">
        <v>122</v>
      </c>
      <c r="DA24" s="21">
        <v>3</v>
      </c>
      <c r="DB24" s="42" t="s">
        <v>248</v>
      </c>
      <c r="DC24" s="58">
        <v>766666.66666666663</v>
      </c>
      <c r="DD24" s="59">
        <v>0.19</v>
      </c>
      <c r="DE24" s="58">
        <f t="shared" si="25"/>
        <v>145666.66666666666</v>
      </c>
      <c r="DF24" s="58">
        <f t="shared" si="26"/>
        <v>912333</v>
      </c>
      <c r="DG24" s="72">
        <f t="shared" si="27"/>
        <v>2736999</v>
      </c>
      <c r="DH24" s="60" t="s">
        <v>243</v>
      </c>
      <c r="DI24" s="61" t="s">
        <v>230</v>
      </c>
      <c r="DJ24" s="21">
        <v>3</v>
      </c>
      <c r="DK24" s="42" t="s">
        <v>89</v>
      </c>
      <c r="DL24" s="13">
        <v>1078600</v>
      </c>
      <c r="DM24" s="14">
        <v>0.19</v>
      </c>
      <c r="DN24" s="13">
        <f t="shared" si="28"/>
        <v>204934</v>
      </c>
      <c r="DO24" s="13">
        <f t="shared" si="29"/>
        <v>1283534</v>
      </c>
      <c r="DP24" s="72">
        <f t="shared" si="30"/>
        <v>3850602</v>
      </c>
      <c r="DQ24" s="40" t="s">
        <v>264</v>
      </c>
      <c r="DR24" s="40" t="s">
        <v>120</v>
      </c>
      <c r="DS24" s="21">
        <v>3</v>
      </c>
      <c r="DT24" s="70"/>
      <c r="DU24" s="63"/>
      <c r="DV24" s="64">
        <v>0.19</v>
      </c>
      <c r="DW24" s="63">
        <f t="shared" si="31"/>
        <v>0</v>
      </c>
      <c r="DX24" s="63">
        <f t="shared" si="32"/>
        <v>0</v>
      </c>
      <c r="DY24" s="72"/>
      <c r="DZ24" s="65"/>
      <c r="EA24" s="66"/>
      <c r="EB24" s="77">
        <f t="shared" si="0"/>
        <v>2736999</v>
      </c>
      <c r="EC24" s="89" t="str">
        <f t="shared" si="1"/>
        <v>MultiTintas Ink SAS</v>
      </c>
      <c r="ED24" s="78">
        <v>5040483</v>
      </c>
      <c r="EE24" s="79">
        <f t="shared" si="33"/>
        <v>2303484</v>
      </c>
    </row>
    <row r="25" spans="1:135" ht="60.75" customHeight="1" thickBot="1" x14ac:dyDescent="0.25">
      <c r="A25" s="9">
        <v>17</v>
      </c>
      <c r="B25" s="20" t="s">
        <v>52</v>
      </c>
      <c r="C25" s="20" t="s">
        <v>53</v>
      </c>
      <c r="D25" s="16" t="s">
        <v>14</v>
      </c>
      <c r="E25" s="9" t="s">
        <v>15</v>
      </c>
      <c r="F25" s="21">
        <v>3</v>
      </c>
      <c r="G25" s="16" t="s">
        <v>312</v>
      </c>
      <c r="H25" s="13">
        <v>4938600</v>
      </c>
      <c r="I25" s="14">
        <v>0.19</v>
      </c>
      <c r="J25" s="13">
        <f t="shared" si="2"/>
        <v>938334</v>
      </c>
      <c r="K25" s="13">
        <f t="shared" si="3"/>
        <v>5876934</v>
      </c>
      <c r="L25" s="72">
        <f t="shared" si="4"/>
        <v>17630802</v>
      </c>
      <c r="M25" s="40" t="s">
        <v>310</v>
      </c>
      <c r="N25" s="40" t="s">
        <v>142</v>
      </c>
      <c r="O25" s="21">
        <v>3</v>
      </c>
      <c r="P25" s="20" t="s">
        <v>53</v>
      </c>
      <c r="Q25" s="13">
        <v>4677400</v>
      </c>
      <c r="R25" s="14">
        <v>0.19</v>
      </c>
      <c r="S25" s="13">
        <f t="shared" si="5"/>
        <v>888706</v>
      </c>
      <c r="T25" s="13">
        <f t="shared" si="6"/>
        <v>5566106</v>
      </c>
      <c r="U25" s="72">
        <f t="shared" si="7"/>
        <v>16698318</v>
      </c>
      <c r="V25" s="40" t="s">
        <v>96</v>
      </c>
      <c r="W25" s="40" t="s">
        <v>104</v>
      </c>
      <c r="X25" s="21">
        <v>3</v>
      </c>
      <c r="Y25" s="20" t="s">
        <v>53</v>
      </c>
      <c r="Z25" s="43">
        <v>4095750</v>
      </c>
      <c r="AA25" s="44">
        <v>0.19</v>
      </c>
      <c r="AB25" s="43">
        <f t="shared" si="8"/>
        <v>778192.5</v>
      </c>
      <c r="AC25" s="43">
        <f t="shared" si="9"/>
        <v>4873943</v>
      </c>
      <c r="AD25" s="72">
        <f t="shared" si="34"/>
        <v>14621829</v>
      </c>
      <c r="AE25" s="45" t="s">
        <v>96</v>
      </c>
      <c r="AF25" s="45" t="s">
        <v>104</v>
      </c>
      <c r="AG25" s="21">
        <v>3</v>
      </c>
      <c r="AH25" s="12"/>
      <c r="AI25" s="13"/>
      <c r="AJ25" s="14"/>
      <c r="AK25" s="13">
        <f t="shared" si="10"/>
        <v>0</v>
      </c>
      <c r="AL25" s="13">
        <f t="shared" si="11"/>
        <v>0</v>
      </c>
      <c r="AM25" s="72"/>
      <c r="AN25" s="15"/>
      <c r="AO25" s="15"/>
      <c r="AP25" s="21"/>
      <c r="AQ25" s="16"/>
      <c r="AR25" s="48"/>
      <c r="AS25" s="14"/>
      <c r="AT25" s="13"/>
      <c r="AU25" s="13"/>
      <c r="AV25" s="72"/>
      <c r="AW25" s="40"/>
      <c r="AX25" s="40"/>
      <c r="AY25" s="21">
        <v>3</v>
      </c>
      <c r="AZ25" s="16" t="s">
        <v>130</v>
      </c>
      <c r="BA25" s="13">
        <v>4298700</v>
      </c>
      <c r="BB25" s="14">
        <v>0.19</v>
      </c>
      <c r="BC25" s="13">
        <f t="shared" si="12"/>
        <v>816753</v>
      </c>
      <c r="BD25" s="13">
        <f t="shared" si="13"/>
        <v>5115453</v>
      </c>
      <c r="BE25" s="72">
        <f t="shared" si="14"/>
        <v>15346359</v>
      </c>
      <c r="BF25" s="15" t="s">
        <v>119</v>
      </c>
      <c r="BG25" s="15" t="s">
        <v>120</v>
      </c>
      <c r="BH25" s="21">
        <v>3</v>
      </c>
      <c r="BI25" s="16" t="s">
        <v>143</v>
      </c>
      <c r="BJ25" s="13">
        <v>4360638</v>
      </c>
      <c r="BK25" s="14">
        <v>0.19</v>
      </c>
      <c r="BL25" s="13">
        <f t="shared" si="15"/>
        <v>828521.22</v>
      </c>
      <c r="BM25" s="13">
        <f t="shared" si="16"/>
        <v>5189159</v>
      </c>
      <c r="BN25" s="72">
        <f t="shared" si="35"/>
        <v>15567477</v>
      </c>
      <c r="BO25" s="45">
        <v>60</v>
      </c>
      <c r="BP25" s="50" t="s">
        <v>104</v>
      </c>
      <c r="BQ25" s="21">
        <v>3</v>
      </c>
      <c r="BR25" s="20" t="s">
        <v>161</v>
      </c>
      <c r="BS25" s="13">
        <v>4400000</v>
      </c>
      <c r="BT25" s="14">
        <v>0.19</v>
      </c>
      <c r="BU25" s="13">
        <f t="shared" si="17"/>
        <v>836000</v>
      </c>
      <c r="BV25" s="13">
        <f t="shared" si="18"/>
        <v>5236000</v>
      </c>
      <c r="BW25" s="72">
        <f t="shared" si="39"/>
        <v>15708000</v>
      </c>
      <c r="BX25" s="40" t="s">
        <v>162</v>
      </c>
      <c r="BY25" s="40" t="s">
        <v>120</v>
      </c>
      <c r="BZ25" s="21">
        <v>3</v>
      </c>
      <c r="CA25" s="16" t="s">
        <v>175</v>
      </c>
      <c r="CB25" s="13">
        <v>4150000</v>
      </c>
      <c r="CC25" s="14">
        <v>0.19</v>
      </c>
      <c r="CD25" s="13">
        <f t="shared" si="19"/>
        <v>788500</v>
      </c>
      <c r="CE25" s="13">
        <f t="shared" si="20"/>
        <v>4938500</v>
      </c>
      <c r="CF25" s="72">
        <f t="shared" si="40"/>
        <v>14815500</v>
      </c>
      <c r="CG25" s="45" t="s">
        <v>173</v>
      </c>
      <c r="CH25" s="40" t="s">
        <v>104</v>
      </c>
      <c r="CI25" s="21">
        <v>3</v>
      </c>
      <c r="CJ25" s="56" t="s">
        <v>191</v>
      </c>
      <c r="CK25" s="13">
        <v>4789968</v>
      </c>
      <c r="CL25" s="14">
        <v>0.19</v>
      </c>
      <c r="CM25" s="13">
        <f t="shared" si="21"/>
        <v>910093.92</v>
      </c>
      <c r="CN25" s="13">
        <f t="shared" si="22"/>
        <v>5700062</v>
      </c>
      <c r="CO25" s="72">
        <f t="shared" si="36"/>
        <v>17100186</v>
      </c>
      <c r="CP25" s="40" t="s">
        <v>184</v>
      </c>
      <c r="CQ25" s="40" t="s">
        <v>120</v>
      </c>
      <c r="CR25" s="21">
        <v>3</v>
      </c>
      <c r="CS25" s="20" t="s">
        <v>212</v>
      </c>
      <c r="CT25" s="13">
        <v>4453782</v>
      </c>
      <c r="CU25" s="14">
        <v>0.19</v>
      </c>
      <c r="CV25" s="13">
        <f t="shared" si="23"/>
        <v>846218.58</v>
      </c>
      <c r="CW25" s="13">
        <f t="shared" si="24"/>
        <v>5300001</v>
      </c>
      <c r="CX25" s="72">
        <f t="shared" si="37"/>
        <v>15900003</v>
      </c>
      <c r="CY25" s="15" t="s">
        <v>200</v>
      </c>
      <c r="CZ25" s="15" t="s">
        <v>120</v>
      </c>
      <c r="DA25" s="21">
        <v>3</v>
      </c>
      <c r="DB25" s="20" t="s">
        <v>249</v>
      </c>
      <c r="DC25" s="58">
        <v>2872350</v>
      </c>
      <c r="DD25" s="59">
        <v>0.19</v>
      </c>
      <c r="DE25" s="58">
        <f t="shared" si="25"/>
        <v>545746.5</v>
      </c>
      <c r="DF25" s="58">
        <f t="shared" si="26"/>
        <v>3418097</v>
      </c>
      <c r="DG25" s="72">
        <f t="shared" si="27"/>
        <v>10254291</v>
      </c>
      <c r="DH25" s="60" t="s">
        <v>225</v>
      </c>
      <c r="DI25" s="61" t="s">
        <v>226</v>
      </c>
      <c r="DJ25" s="21">
        <v>3</v>
      </c>
      <c r="DK25" s="20" t="s">
        <v>53</v>
      </c>
      <c r="DL25" s="13">
        <v>6550562</v>
      </c>
      <c r="DM25" s="14">
        <v>0.19</v>
      </c>
      <c r="DN25" s="13">
        <f t="shared" si="28"/>
        <v>1244606.78</v>
      </c>
      <c r="DO25" s="13">
        <f t="shared" si="29"/>
        <v>7795169</v>
      </c>
      <c r="DP25" s="72">
        <f t="shared" si="30"/>
        <v>23385507</v>
      </c>
      <c r="DQ25" s="40" t="s">
        <v>271</v>
      </c>
      <c r="DR25" s="40" t="s">
        <v>120</v>
      </c>
      <c r="DS25" s="21">
        <v>3</v>
      </c>
      <c r="DT25" s="70"/>
      <c r="DU25" s="63"/>
      <c r="DV25" s="64">
        <v>0.19</v>
      </c>
      <c r="DW25" s="63">
        <f t="shared" si="31"/>
        <v>0</v>
      </c>
      <c r="DX25" s="63">
        <f t="shared" si="32"/>
        <v>0</v>
      </c>
      <c r="DY25" s="72"/>
      <c r="DZ25" s="65"/>
      <c r="EA25" s="66"/>
      <c r="EB25" s="77">
        <f t="shared" si="0"/>
        <v>10254291</v>
      </c>
      <c r="EC25" s="89" t="str">
        <f t="shared" si="1"/>
        <v>MultiTintas Ink SAS</v>
      </c>
      <c r="ED25" s="78">
        <v>15921546.690000001</v>
      </c>
      <c r="EE25" s="79">
        <f t="shared" si="33"/>
        <v>5667255.6900000013</v>
      </c>
    </row>
    <row r="26" spans="1:135" ht="82.5" customHeight="1" thickBot="1" x14ac:dyDescent="0.25">
      <c r="A26" s="9">
        <v>18</v>
      </c>
      <c r="B26" s="20" t="s">
        <v>54</v>
      </c>
      <c r="C26" s="20" t="s">
        <v>55</v>
      </c>
      <c r="D26" s="16" t="s">
        <v>14</v>
      </c>
      <c r="E26" s="9" t="s">
        <v>15</v>
      </c>
      <c r="F26" s="21">
        <v>3</v>
      </c>
      <c r="G26" s="16" t="s">
        <v>313</v>
      </c>
      <c r="H26" s="13">
        <v>6255000</v>
      </c>
      <c r="I26" s="14">
        <v>0.19</v>
      </c>
      <c r="J26" s="13">
        <f t="shared" si="2"/>
        <v>1188450</v>
      </c>
      <c r="K26" s="13">
        <f t="shared" si="3"/>
        <v>7443450</v>
      </c>
      <c r="L26" s="72">
        <f t="shared" si="4"/>
        <v>22330350</v>
      </c>
      <c r="M26" s="40" t="s">
        <v>314</v>
      </c>
      <c r="N26" s="40" t="s">
        <v>142</v>
      </c>
      <c r="O26" s="21">
        <v>3</v>
      </c>
      <c r="P26" s="20" t="s">
        <v>55</v>
      </c>
      <c r="Q26" s="13">
        <v>5885600</v>
      </c>
      <c r="R26" s="14">
        <v>0.19</v>
      </c>
      <c r="S26" s="13">
        <f t="shared" si="5"/>
        <v>1118264</v>
      </c>
      <c r="T26" s="13">
        <f t="shared" si="6"/>
        <v>7003864</v>
      </c>
      <c r="U26" s="72">
        <f t="shared" si="7"/>
        <v>21011592</v>
      </c>
      <c r="V26" s="40" t="s">
        <v>96</v>
      </c>
      <c r="W26" s="40" t="s">
        <v>104</v>
      </c>
      <c r="X26" s="21">
        <v>3</v>
      </c>
      <c r="Y26" s="20" t="s">
        <v>55</v>
      </c>
      <c r="Z26" s="43">
        <v>5319150</v>
      </c>
      <c r="AA26" s="44">
        <v>0.19</v>
      </c>
      <c r="AB26" s="43">
        <f t="shared" si="8"/>
        <v>1010638.5</v>
      </c>
      <c r="AC26" s="43">
        <f t="shared" si="9"/>
        <v>6329789</v>
      </c>
      <c r="AD26" s="72">
        <f t="shared" si="34"/>
        <v>18989367</v>
      </c>
      <c r="AE26" s="45" t="s">
        <v>96</v>
      </c>
      <c r="AF26" s="45" t="s">
        <v>104</v>
      </c>
      <c r="AG26" s="21">
        <v>3</v>
      </c>
      <c r="AH26" s="12"/>
      <c r="AI26" s="13"/>
      <c r="AJ26" s="14"/>
      <c r="AK26" s="13">
        <f t="shared" si="10"/>
        <v>0</v>
      </c>
      <c r="AL26" s="13">
        <f t="shared" si="11"/>
        <v>0</v>
      </c>
      <c r="AM26" s="72"/>
      <c r="AN26" s="15"/>
      <c r="AO26" s="15"/>
      <c r="AP26" s="21"/>
      <c r="AQ26" s="16"/>
      <c r="AR26" s="49"/>
      <c r="AS26" s="14"/>
      <c r="AT26" s="13"/>
      <c r="AU26" s="13"/>
      <c r="AV26" s="72"/>
      <c r="AW26" s="40"/>
      <c r="AX26" s="40"/>
      <c r="AY26" s="21">
        <v>3</v>
      </c>
      <c r="AZ26" s="16"/>
      <c r="BA26" s="13"/>
      <c r="BB26" s="14"/>
      <c r="BC26" s="13">
        <f t="shared" si="12"/>
        <v>0</v>
      </c>
      <c r="BD26" s="13">
        <f t="shared" si="13"/>
        <v>0</v>
      </c>
      <c r="BE26" s="72"/>
      <c r="BF26" s="15"/>
      <c r="BG26" s="15"/>
      <c r="BH26" s="21">
        <v>3</v>
      </c>
      <c r="BI26" s="16" t="s">
        <v>144</v>
      </c>
      <c r="BJ26" s="13">
        <v>5728210</v>
      </c>
      <c r="BK26" s="14">
        <v>0.19</v>
      </c>
      <c r="BL26" s="13">
        <f t="shared" si="15"/>
        <v>1088359.8999999999</v>
      </c>
      <c r="BM26" s="13">
        <f t="shared" si="16"/>
        <v>6816570</v>
      </c>
      <c r="BN26" s="72">
        <f t="shared" si="35"/>
        <v>20449710</v>
      </c>
      <c r="BO26" s="40">
        <v>60</v>
      </c>
      <c r="BP26" s="50" t="s">
        <v>104</v>
      </c>
      <c r="BQ26" s="21">
        <v>3</v>
      </c>
      <c r="BR26" s="20"/>
      <c r="BS26" s="13"/>
      <c r="BT26" s="14"/>
      <c r="BU26" s="13">
        <f t="shared" si="17"/>
        <v>0</v>
      </c>
      <c r="BV26" s="13">
        <f t="shared" si="18"/>
        <v>0</v>
      </c>
      <c r="BW26" s="72"/>
      <c r="BX26" s="40" t="s">
        <v>162</v>
      </c>
      <c r="BY26" s="40" t="s">
        <v>120</v>
      </c>
      <c r="BZ26" s="21">
        <v>3</v>
      </c>
      <c r="CA26" s="16" t="s">
        <v>176</v>
      </c>
      <c r="CB26" s="13">
        <v>4157000</v>
      </c>
      <c r="CC26" s="14">
        <v>0.19</v>
      </c>
      <c r="CD26" s="13">
        <f t="shared" si="19"/>
        <v>789830</v>
      </c>
      <c r="CE26" s="13">
        <f t="shared" si="20"/>
        <v>4946830</v>
      </c>
      <c r="CF26" s="72">
        <f t="shared" si="40"/>
        <v>14840490</v>
      </c>
      <c r="CG26" s="38" t="s">
        <v>177</v>
      </c>
      <c r="CH26" s="40" t="s">
        <v>104</v>
      </c>
      <c r="CI26" s="21">
        <v>3</v>
      </c>
      <c r="CJ26" s="20" t="s">
        <v>55</v>
      </c>
      <c r="CK26" s="13">
        <v>7345716</v>
      </c>
      <c r="CL26" s="14">
        <v>0.19</v>
      </c>
      <c r="CM26" s="13">
        <f t="shared" si="21"/>
        <v>1395686.04</v>
      </c>
      <c r="CN26" s="13">
        <f t="shared" si="22"/>
        <v>8741402</v>
      </c>
      <c r="CO26" s="72">
        <f t="shared" si="36"/>
        <v>26224206</v>
      </c>
      <c r="CP26" s="40" t="s">
        <v>184</v>
      </c>
      <c r="CQ26" s="40" t="s">
        <v>120</v>
      </c>
      <c r="CR26" s="21">
        <v>3</v>
      </c>
      <c r="CS26" s="20" t="s">
        <v>213</v>
      </c>
      <c r="CT26" s="13">
        <v>5784314</v>
      </c>
      <c r="CU26" s="14">
        <v>0.19</v>
      </c>
      <c r="CV26" s="13">
        <f t="shared" si="23"/>
        <v>1099019.6599999999</v>
      </c>
      <c r="CW26" s="13">
        <f t="shared" si="24"/>
        <v>6883334</v>
      </c>
      <c r="CX26" s="72">
        <f t="shared" si="37"/>
        <v>20650002</v>
      </c>
      <c r="CY26" s="15" t="s">
        <v>214</v>
      </c>
      <c r="CZ26" s="15" t="s">
        <v>120</v>
      </c>
      <c r="DA26" s="21">
        <v>3</v>
      </c>
      <c r="DB26" s="20" t="s">
        <v>55</v>
      </c>
      <c r="DC26" s="58">
        <v>3861700</v>
      </c>
      <c r="DD26" s="59">
        <v>0.19</v>
      </c>
      <c r="DE26" s="58">
        <f t="shared" si="25"/>
        <v>733723</v>
      </c>
      <c r="DF26" s="58">
        <f t="shared" si="26"/>
        <v>4595423</v>
      </c>
      <c r="DG26" s="72">
        <f t="shared" si="27"/>
        <v>13786269</v>
      </c>
      <c r="DH26" s="60" t="s">
        <v>225</v>
      </c>
      <c r="DI26" s="61" t="s">
        <v>226</v>
      </c>
      <c r="DJ26" s="21">
        <v>3</v>
      </c>
      <c r="DK26" s="20" t="s">
        <v>55</v>
      </c>
      <c r="DL26" s="13">
        <v>6573034</v>
      </c>
      <c r="DM26" s="14">
        <v>0.19</v>
      </c>
      <c r="DN26" s="13">
        <f t="shared" si="28"/>
        <v>1248876.46</v>
      </c>
      <c r="DO26" s="13">
        <f t="shared" si="29"/>
        <v>7821910</v>
      </c>
      <c r="DP26" s="72">
        <f t="shared" si="30"/>
        <v>23465730</v>
      </c>
      <c r="DQ26" s="40" t="s">
        <v>273</v>
      </c>
      <c r="DR26" s="40" t="s">
        <v>120</v>
      </c>
      <c r="DS26" s="21">
        <v>3</v>
      </c>
      <c r="DT26" s="70"/>
      <c r="DU26" s="63"/>
      <c r="DV26" s="64">
        <v>0.19</v>
      </c>
      <c r="DW26" s="63">
        <f t="shared" si="31"/>
        <v>0</v>
      </c>
      <c r="DX26" s="63">
        <f t="shared" si="32"/>
        <v>0</v>
      </c>
      <c r="DY26" s="72"/>
      <c r="DZ26" s="65"/>
      <c r="EA26" s="66"/>
      <c r="EB26" s="77">
        <f t="shared" si="0"/>
        <v>13786269</v>
      </c>
      <c r="EC26" s="89" t="str">
        <f t="shared" si="1"/>
        <v>MultiTintas Ink SAS</v>
      </c>
      <c r="ED26" s="78">
        <v>20677311.48</v>
      </c>
      <c r="EE26" s="79">
        <f t="shared" si="33"/>
        <v>6891042.4800000004</v>
      </c>
    </row>
    <row r="27" spans="1:135" ht="409.6" thickBot="1" x14ac:dyDescent="0.25">
      <c r="A27" s="9">
        <v>19</v>
      </c>
      <c r="B27" s="20" t="s">
        <v>56</v>
      </c>
      <c r="C27" s="20" t="s">
        <v>57</v>
      </c>
      <c r="D27" s="16" t="s">
        <v>14</v>
      </c>
      <c r="E27" s="9" t="s">
        <v>15</v>
      </c>
      <c r="F27" s="31">
        <v>17</v>
      </c>
      <c r="G27" s="16" t="s">
        <v>315</v>
      </c>
      <c r="H27" s="13">
        <v>1323800</v>
      </c>
      <c r="I27" s="14">
        <v>0.19</v>
      </c>
      <c r="J27" s="13">
        <f t="shared" si="2"/>
        <v>251522</v>
      </c>
      <c r="K27" s="13">
        <f t="shared" si="3"/>
        <v>1575322</v>
      </c>
      <c r="L27" s="72">
        <f t="shared" si="4"/>
        <v>26780474</v>
      </c>
      <c r="M27" s="40" t="s">
        <v>310</v>
      </c>
      <c r="N27" s="40" t="s">
        <v>142</v>
      </c>
      <c r="O27" s="31">
        <v>17</v>
      </c>
      <c r="P27" s="83" t="s">
        <v>277</v>
      </c>
      <c r="Q27" s="13"/>
      <c r="R27" s="14"/>
      <c r="S27" s="13"/>
      <c r="T27" s="13"/>
      <c r="U27" s="72"/>
      <c r="V27" s="40"/>
      <c r="W27" s="40"/>
      <c r="X27" s="31">
        <v>17</v>
      </c>
      <c r="Y27" s="20" t="s">
        <v>113</v>
      </c>
      <c r="Z27" s="43">
        <v>2127650</v>
      </c>
      <c r="AA27" s="44">
        <v>0.19</v>
      </c>
      <c r="AB27" s="43">
        <f t="shared" si="8"/>
        <v>404253.5</v>
      </c>
      <c r="AC27" s="43">
        <f t="shared" si="9"/>
        <v>2531904</v>
      </c>
      <c r="AD27" s="72">
        <f t="shared" si="34"/>
        <v>43042368</v>
      </c>
      <c r="AE27" s="45" t="s">
        <v>96</v>
      </c>
      <c r="AF27" s="45" t="s">
        <v>104</v>
      </c>
      <c r="AG27" s="31">
        <v>17</v>
      </c>
      <c r="AH27" s="12"/>
      <c r="AI27" s="13"/>
      <c r="AJ27" s="14"/>
      <c r="AK27" s="13">
        <f t="shared" si="10"/>
        <v>0</v>
      </c>
      <c r="AL27" s="13">
        <f t="shared" si="11"/>
        <v>0</v>
      </c>
      <c r="AM27" s="72"/>
      <c r="AN27" s="15"/>
      <c r="AO27" s="15"/>
      <c r="AP27" s="31"/>
      <c r="AQ27" s="16"/>
      <c r="AR27" s="13"/>
      <c r="AS27" s="14"/>
      <c r="AT27" s="13"/>
      <c r="AU27" s="13"/>
      <c r="AV27" s="72"/>
      <c r="AW27" s="15"/>
      <c r="AX27" s="40"/>
      <c r="AY27" s="31">
        <v>17</v>
      </c>
      <c r="AZ27" s="16"/>
      <c r="BA27" s="13"/>
      <c r="BB27" s="14"/>
      <c r="BC27" s="13">
        <f t="shared" si="12"/>
        <v>0</v>
      </c>
      <c r="BD27" s="13">
        <f t="shared" si="13"/>
        <v>0</v>
      </c>
      <c r="BE27" s="72"/>
      <c r="BF27" s="15"/>
      <c r="BG27" s="15"/>
      <c r="BH27" s="31">
        <v>17</v>
      </c>
      <c r="BI27" s="16" t="s">
        <v>145</v>
      </c>
      <c r="BJ27" s="13">
        <v>2251579</v>
      </c>
      <c r="BK27" s="14">
        <v>0.19</v>
      </c>
      <c r="BL27" s="13">
        <f t="shared" si="15"/>
        <v>427800.01</v>
      </c>
      <c r="BM27" s="13">
        <f t="shared" si="16"/>
        <v>2679379</v>
      </c>
      <c r="BN27" s="72">
        <f t="shared" si="35"/>
        <v>45549443</v>
      </c>
      <c r="BO27" s="40">
        <v>180</v>
      </c>
      <c r="BP27" s="50" t="s">
        <v>104</v>
      </c>
      <c r="BQ27" s="31">
        <v>17</v>
      </c>
      <c r="BR27" s="20" t="s">
        <v>163</v>
      </c>
      <c r="BS27" s="13">
        <v>1850000</v>
      </c>
      <c r="BT27" s="14">
        <v>0.19</v>
      </c>
      <c r="BU27" s="13">
        <f t="shared" si="17"/>
        <v>351500</v>
      </c>
      <c r="BV27" s="13">
        <f t="shared" si="18"/>
        <v>2201500</v>
      </c>
      <c r="BW27" s="72">
        <f t="shared" si="39"/>
        <v>37425500</v>
      </c>
      <c r="BX27" s="40" t="s">
        <v>151</v>
      </c>
      <c r="BY27" s="40" t="s">
        <v>120</v>
      </c>
      <c r="BZ27" s="31">
        <v>17</v>
      </c>
      <c r="CA27" s="16" t="s">
        <v>178</v>
      </c>
      <c r="CB27" s="13">
        <v>1699000</v>
      </c>
      <c r="CC27" s="14">
        <v>0.19</v>
      </c>
      <c r="CD27" s="13">
        <f t="shared" si="19"/>
        <v>322810</v>
      </c>
      <c r="CE27" s="13">
        <f t="shared" si="20"/>
        <v>2021810</v>
      </c>
      <c r="CF27" s="72">
        <f t="shared" si="40"/>
        <v>34370770</v>
      </c>
      <c r="CG27" s="38" t="s">
        <v>177</v>
      </c>
      <c r="CH27" s="40" t="s">
        <v>104</v>
      </c>
      <c r="CI27" s="31">
        <v>17</v>
      </c>
      <c r="CJ27" s="20" t="s">
        <v>192</v>
      </c>
      <c r="CK27" s="13">
        <v>2697962</v>
      </c>
      <c r="CL27" s="14">
        <v>0.19</v>
      </c>
      <c r="CM27" s="13">
        <f t="shared" si="21"/>
        <v>512612.78</v>
      </c>
      <c r="CN27" s="13">
        <f t="shared" si="22"/>
        <v>3210575</v>
      </c>
      <c r="CO27" s="72">
        <f t="shared" si="36"/>
        <v>54579775</v>
      </c>
      <c r="CP27" s="40" t="s">
        <v>184</v>
      </c>
      <c r="CQ27" s="40" t="s">
        <v>120</v>
      </c>
      <c r="CR27" s="31">
        <v>17</v>
      </c>
      <c r="CS27" s="20"/>
      <c r="CT27" s="13"/>
      <c r="CU27" s="14">
        <v>0.19</v>
      </c>
      <c r="CV27" s="13">
        <f t="shared" si="23"/>
        <v>0</v>
      </c>
      <c r="CW27" s="13">
        <f t="shared" si="24"/>
        <v>0</v>
      </c>
      <c r="CX27" s="72"/>
      <c r="CY27" s="15"/>
      <c r="CZ27" s="15"/>
      <c r="DA27" s="31">
        <v>17</v>
      </c>
      <c r="DB27" s="20" t="s">
        <v>250</v>
      </c>
      <c r="DC27" s="58">
        <v>1739350</v>
      </c>
      <c r="DD27" s="59">
        <v>0.19</v>
      </c>
      <c r="DE27" s="58">
        <f t="shared" si="25"/>
        <v>330476.5</v>
      </c>
      <c r="DF27" s="58">
        <f t="shared" si="26"/>
        <v>2069827</v>
      </c>
      <c r="DG27" s="72">
        <f t="shared" si="27"/>
        <v>35187059</v>
      </c>
      <c r="DH27" s="60" t="s">
        <v>225</v>
      </c>
      <c r="DI27" s="61" t="s">
        <v>226</v>
      </c>
      <c r="DJ27" s="31">
        <v>17</v>
      </c>
      <c r="DK27" s="20" t="s">
        <v>57</v>
      </c>
      <c r="DL27" s="13">
        <v>2584270</v>
      </c>
      <c r="DM27" s="14">
        <v>0.19</v>
      </c>
      <c r="DN27" s="13">
        <f t="shared" si="28"/>
        <v>491011.3</v>
      </c>
      <c r="DO27" s="13">
        <f t="shared" si="29"/>
        <v>3075281</v>
      </c>
      <c r="DP27" s="72">
        <f t="shared" si="30"/>
        <v>52279777</v>
      </c>
      <c r="DQ27" s="40" t="s">
        <v>273</v>
      </c>
      <c r="DR27" s="40" t="s">
        <v>120</v>
      </c>
      <c r="DS27" s="31">
        <v>17</v>
      </c>
      <c r="DT27" s="70"/>
      <c r="DU27" s="63"/>
      <c r="DV27" s="64">
        <v>0.19</v>
      </c>
      <c r="DW27" s="63">
        <f t="shared" si="31"/>
        <v>0</v>
      </c>
      <c r="DX27" s="63">
        <f t="shared" si="32"/>
        <v>0</v>
      </c>
      <c r="DY27" s="72"/>
      <c r="DZ27" s="65"/>
      <c r="EA27" s="66"/>
      <c r="EB27" s="77">
        <f t="shared" si="0"/>
        <v>26780474</v>
      </c>
      <c r="EC27" s="89" t="str">
        <f t="shared" si="1"/>
        <v xml:space="preserve"> Tek Soluciones</v>
      </c>
      <c r="ED27" s="78">
        <v>46868358.25</v>
      </c>
      <c r="EE27" s="79">
        <f t="shared" si="33"/>
        <v>20087884.25</v>
      </c>
    </row>
    <row r="28" spans="1:135" ht="186" customHeight="1" thickBot="1" x14ac:dyDescent="0.25">
      <c r="A28" s="9">
        <v>20</v>
      </c>
      <c r="B28" s="20" t="s">
        <v>58</v>
      </c>
      <c r="C28" s="20" t="s">
        <v>77</v>
      </c>
      <c r="D28" s="16" t="s">
        <v>59</v>
      </c>
      <c r="E28" s="9" t="s">
        <v>15</v>
      </c>
      <c r="F28" s="21">
        <v>3</v>
      </c>
      <c r="G28" s="16" t="s">
        <v>316</v>
      </c>
      <c r="H28" s="13">
        <v>10518100</v>
      </c>
      <c r="I28" s="14">
        <v>0.19</v>
      </c>
      <c r="J28" s="13">
        <f t="shared" si="2"/>
        <v>1998439</v>
      </c>
      <c r="K28" s="13">
        <f t="shared" si="3"/>
        <v>12516539</v>
      </c>
      <c r="L28" s="72">
        <f t="shared" si="4"/>
        <v>37549617</v>
      </c>
      <c r="M28" s="40" t="s">
        <v>310</v>
      </c>
      <c r="N28" s="38" t="s">
        <v>295</v>
      </c>
      <c r="O28" s="21">
        <v>3</v>
      </c>
      <c r="P28" s="20" t="s">
        <v>77</v>
      </c>
      <c r="Q28" s="13">
        <v>10835400</v>
      </c>
      <c r="R28" s="14">
        <v>0.19</v>
      </c>
      <c r="S28" s="13">
        <f t="shared" si="5"/>
        <v>2058726</v>
      </c>
      <c r="T28" s="13">
        <f t="shared" si="6"/>
        <v>12894126</v>
      </c>
      <c r="U28" s="72">
        <f t="shared" si="7"/>
        <v>38682378</v>
      </c>
      <c r="V28" s="40" t="s">
        <v>96</v>
      </c>
      <c r="W28" s="40" t="s">
        <v>100</v>
      </c>
      <c r="X28" s="21">
        <v>3</v>
      </c>
      <c r="Y28" s="20" t="s">
        <v>114</v>
      </c>
      <c r="Z28" s="43">
        <v>10144137</v>
      </c>
      <c r="AA28" s="44">
        <v>0.19</v>
      </c>
      <c r="AB28" s="43">
        <f t="shared" si="8"/>
        <v>1927386.03</v>
      </c>
      <c r="AC28" s="43">
        <f t="shared" si="9"/>
        <v>12071523</v>
      </c>
      <c r="AD28" s="72">
        <f t="shared" si="34"/>
        <v>36214569</v>
      </c>
      <c r="AE28" s="45" t="s">
        <v>96</v>
      </c>
      <c r="AF28" s="45" t="s">
        <v>100</v>
      </c>
      <c r="AG28" s="21">
        <v>3</v>
      </c>
      <c r="AH28" s="12"/>
      <c r="AI28" s="13"/>
      <c r="AJ28" s="14"/>
      <c r="AK28" s="13">
        <f t="shared" si="10"/>
        <v>0</v>
      </c>
      <c r="AL28" s="13">
        <f t="shared" si="11"/>
        <v>0</v>
      </c>
      <c r="AM28" s="72"/>
      <c r="AN28" s="15"/>
      <c r="AO28" s="15"/>
      <c r="AP28" s="21"/>
      <c r="AQ28" s="16"/>
      <c r="AR28" s="13"/>
      <c r="AS28" s="14"/>
      <c r="AT28" s="13"/>
      <c r="AU28" s="13"/>
      <c r="AV28" s="72"/>
      <c r="AW28" s="40"/>
      <c r="AX28" s="40"/>
      <c r="AY28" s="21">
        <v>3</v>
      </c>
      <c r="AZ28" s="16" t="s">
        <v>77</v>
      </c>
      <c r="BA28" s="13">
        <v>9518200</v>
      </c>
      <c r="BB28" s="14">
        <v>0.19</v>
      </c>
      <c r="BC28" s="13">
        <f t="shared" si="12"/>
        <v>1808458</v>
      </c>
      <c r="BD28" s="13">
        <f t="shared" si="13"/>
        <v>11326658</v>
      </c>
      <c r="BE28" s="72">
        <f t="shared" si="14"/>
        <v>33979974</v>
      </c>
      <c r="BF28" s="15" t="s">
        <v>119</v>
      </c>
      <c r="BG28" s="15" t="s">
        <v>122</v>
      </c>
      <c r="BH28" s="21">
        <v>3</v>
      </c>
      <c r="BI28" s="53" t="s">
        <v>146</v>
      </c>
      <c r="BJ28" s="13">
        <v>9307181</v>
      </c>
      <c r="BK28" s="14">
        <v>0.19</v>
      </c>
      <c r="BL28" s="13">
        <v>1707549</v>
      </c>
      <c r="BM28" s="13">
        <f t="shared" si="16"/>
        <v>11014730</v>
      </c>
      <c r="BN28" s="72">
        <f t="shared" si="35"/>
        <v>33044190</v>
      </c>
      <c r="BO28" s="40">
        <v>90</v>
      </c>
      <c r="BP28" s="50" t="s">
        <v>100</v>
      </c>
      <c r="BQ28" s="21">
        <v>3</v>
      </c>
      <c r="BR28" s="20"/>
      <c r="BS28" s="13"/>
      <c r="BT28" s="14"/>
      <c r="BU28" s="13">
        <f t="shared" si="17"/>
        <v>0</v>
      </c>
      <c r="BV28" s="13">
        <f t="shared" si="18"/>
        <v>0</v>
      </c>
      <c r="BW28" s="72"/>
      <c r="BX28" s="40" t="s">
        <v>151</v>
      </c>
      <c r="BY28" s="40" t="s">
        <v>122</v>
      </c>
      <c r="BZ28" s="21">
        <v>3</v>
      </c>
      <c r="CA28" s="16"/>
      <c r="CB28" s="13"/>
      <c r="CC28" s="14"/>
      <c r="CD28" s="13">
        <f t="shared" si="19"/>
        <v>0</v>
      </c>
      <c r="CE28" s="13">
        <f t="shared" si="20"/>
        <v>0</v>
      </c>
      <c r="CF28" s="72"/>
      <c r="CG28" s="40"/>
      <c r="CH28" s="40"/>
      <c r="CI28" s="21">
        <v>3</v>
      </c>
      <c r="CJ28" s="16" t="s">
        <v>193</v>
      </c>
      <c r="CK28" s="13">
        <v>10070004</v>
      </c>
      <c r="CL28" s="14">
        <v>0.19</v>
      </c>
      <c r="CM28" s="13">
        <f t="shared" si="21"/>
        <v>1913300.76</v>
      </c>
      <c r="CN28" s="13">
        <f t="shared" si="22"/>
        <v>11983305</v>
      </c>
      <c r="CO28" s="72">
        <f t="shared" si="36"/>
        <v>35949915</v>
      </c>
      <c r="CP28" s="40" t="s">
        <v>184</v>
      </c>
      <c r="CQ28" s="40" t="s">
        <v>122</v>
      </c>
      <c r="CR28" s="21">
        <v>3</v>
      </c>
      <c r="CS28" s="20"/>
      <c r="CT28" s="13"/>
      <c r="CU28" s="14">
        <v>0.19</v>
      </c>
      <c r="CV28" s="13">
        <f t="shared" si="23"/>
        <v>0</v>
      </c>
      <c r="CW28" s="13">
        <f t="shared" si="24"/>
        <v>0</v>
      </c>
      <c r="CX28" s="72"/>
      <c r="CY28" s="15"/>
      <c r="CZ28" s="15"/>
      <c r="DA28" s="21">
        <v>3</v>
      </c>
      <c r="DB28" s="20" t="s">
        <v>251</v>
      </c>
      <c r="DC28" s="58">
        <v>9178312.7659574468</v>
      </c>
      <c r="DD28" s="59">
        <v>0.19</v>
      </c>
      <c r="DE28" s="58">
        <f t="shared" si="25"/>
        <v>1743879.4255319149</v>
      </c>
      <c r="DF28" s="58">
        <f t="shared" si="26"/>
        <v>10922192</v>
      </c>
      <c r="DG28" s="72">
        <f t="shared" si="27"/>
        <v>32766576</v>
      </c>
      <c r="DH28" s="60" t="s">
        <v>232</v>
      </c>
      <c r="DI28" s="61" t="s">
        <v>230</v>
      </c>
      <c r="DJ28" s="21">
        <v>3</v>
      </c>
      <c r="DK28" s="20" t="s">
        <v>274</v>
      </c>
      <c r="DL28" s="13">
        <v>10809908</v>
      </c>
      <c r="DM28" s="14">
        <v>0.19</v>
      </c>
      <c r="DN28" s="13">
        <f t="shared" si="28"/>
        <v>2053882.52</v>
      </c>
      <c r="DO28" s="13">
        <f t="shared" si="29"/>
        <v>12863791</v>
      </c>
      <c r="DP28" s="72">
        <f t="shared" si="30"/>
        <v>38591373</v>
      </c>
      <c r="DQ28" s="40" t="s">
        <v>264</v>
      </c>
      <c r="DR28" s="40" t="s">
        <v>122</v>
      </c>
      <c r="DS28" s="21">
        <v>3</v>
      </c>
      <c r="DT28" s="70"/>
      <c r="DU28" s="63"/>
      <c r="DV28" s="64">
        <v>0.19</v>
      </c>
      <c r="DW28" s="63">
        <f t="shared" si="31"/>
        <v>0</v>
      </c>
      <c r="DX28" s="63">
        <f t="shared" si="32"/>
        <v>0</v>
      </c>
      <c r="DY28" s="72"/>
      <c r="DZ28" s="65"/>
      <c r="EA28" s="66"/>
      <c r="EB28" s="77">
        <f t="shared" si="0"/>
        <v>32766576</v>
      </c>
      <c r="EC28" s="89" t="str">
        <f t="shared" si="1"/>
        <v>MultiTintas Ink SAS</v>
      </c>
      <c r="ED28" s="78">
        <v>34000680</v>
      </c>
      <c r="EE28" s="79">
        <f t="shared" si="33"/>
        <v>1234104</v>
      </c>
    </row>
    <row r="29" spans="1:135" ht="44.25" customHeight="1" thickBot="1" x14ac:dyDescent="0.25">
      <c r="A29" s="9">
        <v>21</v>
      </c>
      <c r="B29" s="20" t="s">
        <v>60</v>
      </c>
      <c r="C29" s="20" t="s">
        <v>61</v>
      </c>
      <c r="D29" s="16" t="s">
        <v>14</v>
      </c>
      <c r="E29" s="9" t="s">
        <v>15</v>
      </c>
      <c r="F29" s="21">
        <v>1</v>
      </c>
      <c r="G29" s="16"/>
      <c r="H29" s="13"/>
      <c r="I29" s="14"/>
      <c r="J29" s="13">
        <f t="shared" si="2"/>
        <v>0</v>
      </c>
      <c r="K29" s="13">
        <f t="shared" si="3"/>
        <v>0</v>
      </c>
      <c r="L29" s="72"/>
      <c r="M29" s="15"/>
      <c r="N29" s="15"/>
      <c r="O29" s="21">
        <v>1</v>
      </c>
      <c r="P29" s="20" t="s">
        <v>61</v>
      </c>
      <c r="Q29" s="13">
        <v>11034900</v>
      </c>
      <c r="R29" s="14">
        <v>0.19</v>
      </c>
      <c r="S29" s="13">
        <f t="shared" si="5"/>
        <v>2096631</v>
      </c>
      <c r="T29" s="13">
        <f t="shared" si="6"/>
        <v>13131531</v>
      </c>
      <c r="U29" s="72">
        <f t="shared" si="7"/>
        <v>13131531</v>
      </c>
      <c r="V29" s="40" t="s">
        <v>96</v>
      </c>
      <c r="W29" s="40" t="s">
        <v>100</v>
      </c>
      <c r="X29" s="21">
        <v>1</v>
      </c>
      <c r="Y29" s="83" t="s">
        <v>278</v>
      </c>
      <c r="Z29" s="43"/>
      <c r="AA29" s="44"/>
      <c r="AB29" s="43"/>
      <c r="AC29" s="43"/>
      <c r="AD29" s="72"/>
      <c r="AE29" s="45"/>
      <c r="AF29" s="45"/>
      <c r="AG29" s="21">
        <v>1</v>
      </c>
      <c r="AH29" s="12"/>
      <c r="AI29" s="13"/>
      <c r="AJ29" s="14"/>
      <c r="AK29" s="13">
        <f t="shared" si="10"/>
        <v>0</v>
      </c>
      <c r="AL29" s="13">
        <f t="shared" si="11"/>
        <v>0</v>
      </c>
      <c r="AM29" s="72"/>
      <c r="AN29" s="15"/>
      <c r="AO29" s="15"/>
      <c r="AP29" s="21"/>
      <c r="AQ29" s="16"/>
      <c r="AR29" s="13"/>
      <c r="AS29" s="14"/>
      <c r="AT29" s="13"/>
      <c r="AU29" s="13"/>
      <c r="AV29" s="72"/>
      <c r="AW29" s="50"/>
      <c r="AX29" s="40"/>
      <c r="AY29" s="21">
        <v>1</v>
      </c>
      <c r="AZ29" s="16"/>
      <c r="BA29" s="13"/>
      <c r="BB29" s="14"/>
      <c r="BC29" s="13">
        <f t="shared" si="12"/>
        <v>0</v>
      </c>
      <c r="BD29" s="13">
        <f t="shared" si="13"/>
        <v>0</v>
      </c>
      <c r="BE29" s="72"/>
      <c r="BF29" s="15"/>
      <c r="BG29" s="15"/>
      <c r="BH29" s="21">
        <v>1</v>
      </c>
      <c r="BI29" s="16"/>
      <c r="BJ29" s="13"/>
      <c r="BK29" s="14"/>
      <c r="BL29" s="13">
        <f t="shared" si="15"/>
        <v>0</v>
      </c>
      <c r="BM29" s="13">
        <f t="shared" si="16"/>
        <v>0</v>
      </c>
      <c r="BN29" s="72"/>
      <c r="BO29" s="40"/>
      <c r="BP29" s="50"/>
      <c r="BQ29" s="21">
        <v>1</v>
      </c>
      <c r="BR29" s="20" t="s">
        <v>164</v>
      </c>
      <c r="BS29" s="13">
        <v>12099000</v>
      </c>
      <c r="BT29" s="14">
        <v>0.19</v>
      </c>
      <c r="BU29" s="13">
        <f t="shared" si="17"/>
        <v>2298810</v>
      </c>
      <c r="BV29" s="13">
        <f t="shared" si="18"/>
        <v>14397810</v>
      </c>
      <c r="BW29" s="72">
        <f t="shared" si="39"/>
        <v>14397810</v>
      </c>
      <c r="BX29" s="40" t="s">
        <v>151</v>
      </c>
      <c r="BY29" s="40" t="s">
        <v>122</v>
      </c>
      <c r="BZ29" s="21">
        <v>1</v>
      </c>
      <c r="CA29" s="16" t="s">
        <v>179</v>
      </c>
      <c r="CB29" s="13">
        <v>13410000</v>
      </c>
      <c r="CC29" s="14">
        <v>0.19</v>
      </c>
      <c r="CD29" s="13">
        <f t="shared" si="19"/>
        <v>2547900</v>
      </c>
      <c r="CE29" s="13">
        <f t="shared" si="20"/>
        <v>15957900</v>
      </c>
      <c r="CF29" s="72">
        <f t="shared" si="40"/>
        <v>15957900</v>
      </c>
      <c r="CG29" s="38" t="s">
        <v>177</v>
      </c>
      <c r="CH29" s="40" t="s">
        <v>100</v>
      </c>
      <c r="CI29" s="21">
        <v>1</v>
      </c>
      <c r="CJ29" s="16" t="s">
        <v>194</v>
      </c>
      <c r="CK29" s="13">
        <v>29396543</v>
      </c>
      <c r="CL29" s="14">
        <v>0.19</v>
      </c>
      <c r="CM29" s="13">
        <f t="shared" si="21"/>
        <v>5585343.1699999999</v>
      </c>
      <c r="CN29" s="13">
        <f t="shared" si="22"/>
        <v>34981886</v>
      </c>
      <c r="CO29" s="72">
        <f t="shared" si="36"/>
        <v>34981886</v>
      </c>
      <c r="CP29" s="40" t="s">
        <v>184</v>
      </c>
      <c r="CQ29" s="40" t="s">
        <v>122</v>
      </c>
      <c r="CR29" s="21">
        <v>1</v>
      </c>
      <c r="CS29" s="20" t="s">
        <v>215</v>
      </c>
      <c r="CT29" s="13">
        <v>12487395</v>
      </c>
      <c r="CU29" s="14">
        <v>0.19</v>
      </c>
      <c r="CV29" s="13">
        <f t="shared" si="23"/>
        <v>2372605.0499999998</v>
      </c>
      <c r="CW29" s="13">
        <f t="shared" si="24"/>
        <v>14860000</v>
      </c>
      <c r="CX29" s="72">
        <f t="shared" si="37"/>
        <v>14860000</v>
      </c>
      <c r="CY29" s="15" t="s">
        <v>214</v>
      </c>
      <c r="CZ29" s="15" t="s">
        <v>122</v>
      </c>
      <c r="DA29" s="21">
        <v>1</v>
      </c>
      <c r="DB29" s="87" t="s">
        <v>323</v>
      </c>
      <c r="DC29" s="58"/>
      <c r="DD29" s="59"/>
      <c r="DE29" s="58"/>
      <c r="DF29" s="58"/>
      <c r="DG29" s="72"/>
      <c r="DH29" s="60"/>
      <c r="DI29" s="61"/>
      <c r="DJ29" s="21">
        <v>1</v>
      </c>
      <c r="DK29" s="20" t="s">
        <v>61</v>
      </c>
      <c r="DL29" s="13">
        <v>0</v>
      </c>
      <c r="DM29" s="14">
        <v>0.19</v>
      </c>
      <c r="DN29" s="13">
        <f t="shared" si="28"/>
        <v>0</v>
      </c>
      <c r="DO29" s="13">
        <f t="shared" si="29"/>
        <v>0</v>
      </c>
      <c r="DP29" s="72"/>
      <c r="DQ29" s="40" t="s">
        <v>275</v>
      </c>
      <c r="DR29" s="40" t="s">
        <v>275</v>
      </c>
      <c r="DS29" s="21">
        <v>1</v>
      </c>
      <c r="DT29" s="70"/>
      <c r="DU29" s="63"/>
      <c r="DV29" s="64">
        <v>0.19</v>
      </c>
      <c r="DW29" s="63">
        <f t="shared" si="31"/>
        <v>0</v>
      </c>
      <c r="DX29" s="63">
        <f t="shared" si="32"/>
        <v>0</v>
      </c>
      <c r="DY29" s="72"/>
      <c r="DZ29" s="65"/>
      <c r="EA29" s="66"/>
      <c r="EB29" s="77">
        <f t="shared" si="0"/>
        <v>13131531</v>
      </c>
      <c r="EC29" s="89" t="str">
        <f t="shared" si="1"/>
        <v>Sistetronics</v>
      </c>
      <c r="ED29" s="78">
        <v>14868402.640000001</v>
      </c>
      <c r="EE29" s="79">
        <f t="shared" si="33"/>
        <v>1736871.6400000006</v>
      </c>
    </row>
    <row r="30" spans="1:135" ht="70.5" customHeight="1" thickBot="1" x14ac:dyDescent="0.25">
      <c r="A30" s="9">
        <v>22</v>
      </c>
      <c r="B30" s="20" t="s">
        <v>62</v>
      </c>
      <c r="C30" s="20" t="s">
        <v>63</v>
      </c>
      <c r="D30" s="16" t="s">
        <v>14</v>
      </c>
      <c r="E30" s="9" t="s">
        <v>15</v>
      </c>
      <c r="F30" s="21">
        <v>4</v>
      </c>
      <c r="G30" s="16" t="s">
        <v>317</v>
      </c>
      <c r="H30" s="13">
        <v>2579101</v>
      </c>
      <c r="I30" s="14">
        <v>0.19</v>
      </c>
      <c r="J30" s="13">
        <f t="shared" si="2"/>
        <v>490029.19</v>
      </c>
      <c r="K30" s="13">
        <f t="shared" si="3"/>
        <v>3069130</v>
      </c>
      <c r="L30" s="72">
        <f t="shared" si="4"/>
        <v>12276520</v>
      </c>
      <c r="M30" s="40" t="s">
        <v>289</v>
      </c>
      <c r="N30" s="40" t="s">
        <v>142</v>
      </c>
      <c r="O30" s="21">
        <v>4</v>
      </c>
      <c r="P30" s="20" t="s">
        <v>63</v>
      </c>
      <c r="Q30" s="13">
        <v>535100</v>
      </c>
      <c r="R30" s="14">
        <v>0.19</v>
      </c>
      <c r="S30" s="13">
        <f t="shared" si="5"/>
        <v>101669</v>
      </c>
      <c r="T30" s="13">
        <f t="shared" si="6"/>
        <v>636769</v>
      </c>
      <c r="U30" s="72">
        <f t="shared" si="7"/>
        <v>2547076</v>
      </c>
      <c r="V30" s="40" t="s">
        <v>96</v>
      </c>
      <c r="W30" s="40" t="s">
        <v>104</v>
      </c>
      <c r="X30" s="21">
        <v>4</v>
      </c>
      <c r="Y30" s="20" t="s">
        <v>63</v>
      </c>
      <c r="Z30" s="43">
        <v>492450</v>
      </c>
      <c r="AA30" s="44">
        <v>0.19</v>
      </c>
      <c r="AB30" s="43">
        <f t="shared" si="8"/>
        <v>93565.5</v>
      </c>
      <c r="AC30" s="43">
        <f t="shared" si="9"/>
        <v>586016</v>
      </c>
      <c r="AD30" s="72">
        <f t="shared" si="34"/>
        <v>2344064</v>
      </c>
      <c r="AE30" s="45" t="s">
        <v>96</v>
      </c>
      <c r="AF30" s="45" t="s">
        <v>104</v>
      </c>
      <c r="AG30" s="21">
        <v>4</v>
      </c>
      <c r="AH30" s="12"/>
      <c r="AI30" s="13"/>
      <c r="AJ30" s="14"/>
      <c r="AK30" s="13">
        <f t="shared" si="10"/>
        <v>0</v>
      </c>
      <c r="AL30" s="13">
        <f t="shared" si="11"/>
        <v>0</v>
      </c>
      <c r="AM30" s="72"/>
      <c r="AN30" s="15"/>
      <c r="AO30" s="15"/>
      <c r="AP30" s="21"/>
      <c r="AQ30" s="16"/>
      <c r="AR30" s="13"/>
      <c r="AS30" s="14"/>
      <c r="AT30" s="13"/>
      <c r="AU30" s="13"/>
      <c r="AV30" s="72"/>
      <c r="AW30" s="15"/>
      <c r="AX30" s="40"/>
      <c r="AY30" s="21">
        <v>4</v>
      </c>
      <c r="AZ30" s="16" t="s">
        <v>131</v>
      </c>
      <c r="BA30" s="13">
        <v>536200</v>
      </c>
      <c r="BB30" s="14">
        <v>0.19</v>
      </c>
      <c r="BC30" s="13">
        <f t="shared" si="12"/>
        <v>101878</v>
      </c>
      <c r="BD30" s="13">
        <f t="shared" si="13"/>
        <v>638078</v>
      </c>
      <c r="BE30" s="72">
        <f t="shared" si="14"/>
        <v>2552312</v>
      </c>
      <c r="BF30" s="15" t="s">
        <v>119</v>
      </c>
      <c r="BG30" s="15" t="s">
        <v>120</v>
      </c>
      <c r="BH30" s="21">
        <v>4</v>
      </c>
      <c r="BI30" s="53" t="s">
        <v>147</v>
      </c>
      <c r="BJ30" s="13">
        <v>536000</v>
      </c>
      <c r="BK30" s="14">
        <v>0.19</v>
      </c>
      <c r="BL30" s="13">
        <f t="shared" si="15"/>
        <v>101840</v>
      </c>
      <c r="BM30" s="13">
        <f t="shared" si="16"/>
        <v>637840</v>
      </c>
      <c r="BN30" s="72">
        <f t="shared" si="35"/>
        <v>2551360</v>
      </c>
      <c r="BO30" s="40">
        <v>30</v>
      </c>
      <c r="BP30" s="50" t="s">
        <v>104</v>
      </c>
      <c r="BQ30" s="21">
        <v>4</v>
      </c>
      <c r="BR30" s="20"/>
      <c r="BS30" s="13"/>
      <c r="BT30" s="14"/>
      <c r="BU30" s="13">
        <f t="shared" si="17"/>
        <v>0</v>
      </c>
      <c r="BV30" s="13">
        <f t="shared" si="18"/>
        <v>0</v>
      </c>
      <c r="BW30" s="72"/>
      <c r="BX30" s="40" t="s">
        <v>151</v>
      </c>
      <c r="BY30" s="40" t="s">
        <v>120</v>
      </c>
      <c r="BZ30" s="21">
        <v>4</v>
      </c>
      <c r="CA30" s="16"/>
      <c r="CB30" s="13"/>
      <c r="CC30" s="14"/>
      <c r="CD30" s="13">
        <f t="shared" si="19"/>
        <v>0</v>
      </c>
      <c r="CE30" s="13">
        <f t="shared" si="20"/>
        <v>0</v>
      </c>
      <c r="CF30" s="72"/>
      <c r="CG30" s="40"/>
      <c r="CH30" s="40"/>
      <c r="CI30" s="21">
        <v>4</v>
      </c>
      <c r="CJ30" s="20" t="s">
        <v>195</v>
      </c>
      <c r="CK30" s="13">
        <v>701119</v>
      </c>
      <c r="CL30" s="14">
        <v>0.19</v>
      </c>
      <c r="CM30" s="13">
        <f t="shared" si="21"/>
        <v>133212.61000000002</v>
      </c>
      <c r="CN30" s="13">
        <f t="shared" si="22"/>
        <v>834332</v>
      </c>
      <c r="CO30" s="72">
        <f t="shared" si="36"/>
        <v>3337328</v>
      </c>
      <c r="CP30" s="40" t="s">
        <v>184</v>
      </c>
      <c r="CQ30" s="40" t="s">
        <v>120</v>
      </c>
      <c r="CR30" s="21">
        <v>4</v>
      </c>
      <c r="CS30" s="20" t="s">
        <v>216</v>
      </c>
      <c r="CT30" s="13">
        <v>536135</v>
      </c>
      <c r="CU30" s="14">
        <v>0.19</v>
      </c>
      <c r="CV30" s="13">
        <f t="shared" si="23"/>
        <v>101865.65</v>
      </c>
      <c r="CW30" s="13">
        <f t="shared" si="24"/>
        <v>638001</v>
      </c>
      <c r="CX30" s="72">
        <f t="shared" si="37"/>
        <v>2552004</v>
      </c>
      <c r="CY30" s="15" t="s">
        <v>214</v>
      </c>
      <c r="CZ30" s="15" t="s">
        <v>120</v>
      </c>
      <c r="DA30" s="21">
        <v>4</v>
      </c>
      <c r="DB30" s="20" t="s">
        <v>252</v>
      </c>
      <c r="DC30" s="58">
        <v>530851.06382978731</v>
      </c>
      <c r="DD30" s="59">
        <v>0.19</v>
      </c>
      <c r="DE30" s="58">
        <f t="shared" si="25"/>
        <v>100861.70212765959</v>
      </c>
      <c r="DF30" s="58">
        <f t="shared" si="26"/>
        <v>631713</v>
      </c>
      <c r="DG30" s="72">
        <f t="shared" si="27"/>
        <v>2526852</v>
      </c>
      <c r="DH30" s="60" t="s">
        <v>243</v>
      </c>
      <c r="DI30" s="61" t="s">
        <v>226</v>
      </c>
      <c r="DJ30" s="21">
        <v>4</v>
      </c>
      <c r="DK30" s="20" t="s">
        <v>63</v>
      </c>
      <c r="DL30" s="13">
        <v>820225</v>
      </c>
      <c r="DM30" s="14">
        <v>0.19</v>
      </c>
      <c r="DN30" s="13">
        <f t="shared" si="28"/>
        <v>155842.75</v>
      </c>
      <c r="DO30" s="13">
        <f t="shared" si="29"/>
        <v>976068</v>
      </c>
      <c r="DP30" s="72">
        <f t="shared" si="30"/>
        <v>3904272</v>
      </c>
      <c r="DQ30" s="40" t="s">
        <v>273</v>
      </c>
      <c r="DR30" s="40" t="s">
        <v>120</v>
      </c>
      <c r="DS30" s="21">
        <v>4</v>
      </c>
      <c r="DT30" s="70"/>
      <c r="DU30" s="63"/>
      <c r="DV30" s="64">
        <v>0.19</v>
      </c>
      <c r="DW30" s="63">
        <f t="shared" si="31"/>
        <v>0</v>
      </c>
      <c r="DX30" s="63">
        <f t="shared" si="32"/>
        <v>0</v>
      </c>
      <c r="DY30" s="72"/>
      <c r="DZ30" s="65"/>
      <c r="EA30" s="66"/>
      <c r="EB30" s="77">
        <f t="shared" si="0"/>
        <v>2344064</v>
      </c>
      <c r="EC30" s="89" t="str">
        <f t="shared" si="1"/>
        <v>Uniples</v>
      </c>
      <c r="ED30" s="78">
        <v>2552426.2400000002</v>
      </c>
      <c r="EE30" s="79">
        <f t="shared" si="33"/>
        <v>208362.24000000022</v>
      </c>
    </row>
    <row r="31" spans="1:135" ht="35.25" customHeight="1" thickBot="1" x14ac:dyDescent="0.25">
      <c r="A31" s="9">
        <v>23</v>
      </c>
      <c r="B31" s="20" t="s">
        <v>64</v>
      </c>
      <c r="C31" s="20" t="s">
        <v>65</v>
      </c>
      <c r="D31" s="16" t="s">
        <v>66</v>
      </c>
      <c r="E31" s="9" t="s">
        <v>15</v>
      </c>
      <c r="F31" s="21">
        <v>1</v>
      </c>
      <c r="G31" s="16" t="s">
        <v>318</v>
      </c>
      <c r="H31" s="13">
        <v>4225850</v>
      </c>
      <c r="I31" s="14">
        <v>0.19</v>
      </c>
      <c r="J31" s="13">
        <f t="shared" si="2"/>
        <v>802911.5</v>
      </c>
      <c r="K31" s="13">
        <f t="shared" si="3"/>
        <v>5028762</v>
      </c>
      <c r="L31" s="72">
        <f t="shared" si="4"/>
        <v>5028762</v>
      </c>
      <c r="M31" s="40" t="s">
        <v>310</v>
      </c>
      <c r="N31" s="40" t="s">
        <v>138</v>
      </c>
      <c r="O31" s="21">
        <v>1</v>
      </c>
      <c r="P31" s="20" t="s">
        <v>65</v>
      </c>
      <c r="Q31" s="13">
        <v>5449500</v>
      </c>
      <c r="R31" s="14">
        <v>0.19</v>
      </c>
      <c r="S31" s="13">
        <f t="shared" si="5"/>
        <v>1035405</v>
      </c>
      <c r="T31" s="13">
        <f t="shared" si="6"/>
        <v>6484905</v>
      </c>
      <c r="U31" s="72">
        <f t="shared" si="7"/>
        <v>6484905</v>
      </c>
      <c r="V31" s="40" t="s">
        <v>96</v>
      </c>
      <c r="W31" s="40" t="s">
        <v>104</v>
      </c>
      <c r="X31" s="21">
        <v>1</v>
      </c>
      <c r="Y31" s="16"/>
      <c r="Z31" s="13"/>
      <c r="AA31" s="14"/>
      <c r="AB31" s="13">
        <f t="shared" si="8"/>
        <v>0</v>
      </c>
      <c r="AC31" s="13">
        <f t="shared" si="9"/>
        <v>0</v>
      </c>
      <c r="AD31" s="72"/>
      <c r="AE31" s="15"/>
      <c r="AF31" s="15"/>
      <c r="AG31" s="21">
        <v>1</v>
      </c>
      <c r="AH31" s="12"/>
      <c r="AI31" s="13"/>
      <c r="AJ31" s="14"/>
      <c r="AK31" s="13">
        <f t="shared" si="10"/>
        <v>0</v>
      </c>
      <c r="AL31" s="13">
        <f t="shared" si="11"/>
        <v>0</v>
      </c>
      <c r="AM31" s="72"/>
      <c r="AN31" s="15"/>
      <c r="AO31" s="15"/>
      <c r="AP31" s="21"/>
      <c r="AQ31" s="16"/>
      <c r="AR31" s="13"/>
      <c r="AS31" s="14"/>
      <c r="AT31" s="13"/>
      <c r="AU31" s="13"/>
      <c r="AV31" s="72"/>
      <c r="AW31" s="40"/>
      <c r="AX31" s="40"/>
      <c r="AY31" s="21">
        <v>1</v>
      </c>
      <c r="AZ31" s="16" t="s">
        <v>65</v>
      </c>
      <c r="BA31" s="13">
        <v>6355100</v>
      </c>
      <c r="BB31" s="14">
        <v>0.19</v>
      </c>
      <c r="BC31" s="13">
        <f t="shared" si="12"/>
        <v>1207469</v>
      </c>
      <c r="BD31" s="13">
        <f t="shared" si="13"/>
        <v>7562569</v>
      </c>
      <c r="BE31" s="72">
        <f t="shared" si="14"/>
        <v>7562569</v>
      </c>
      <c r="BF31" s="15" t="s">
        <v>119</v>
      </c>
      <c r="BG31" s="15" t="s">
        <v>120</v>
      </c>
      <c r="BH31" s="21">
        <v>1</v>
      </c>
      <c r="BI31" s="16" t="s">
        <v>65</v>
      </c>
      <c r="BJ31" s="13">
        <v>5032402</v>
      </c>
      <c r="BK31" s="14">
        <v>0.19</v>
      </c>
      <c r="BL31" s="13">
        <f t="shared" si="15"/>
        <v>956156.38</v>
      </c>
      <c r="BM31" s="13">
        <f t="shared" si="16"/>
        <v>5988558</v>
      </c>
      <c r="BN31" s="72">
        <f t="shared" si="35"/>
        <v>5988558</v>
      </c>
      <c r="BO31" s="40">
        <v>90</v>
      </c>
      <c r="BP31" s="50" t="s">
        <v>104</v>
      </c>
      <c r="BQ31" s="21">
        <v>1</v>
      </c>
      <c r="BR31" s="20" t="s">
        <v>165</v>
      </c>
      <c r="BS31" s="13">
        <v>5477000</v>
      </c>
      <c r="BT31" s="14">
        <v>0.19</v>
      </c>
      <c r="BU31" s="13">
        <f t="shared" si="17"/>
        <v>1040630</v>
      </c>
      <c r="BV31" s="13">
        <f t="shared" si="18"/>
        <v>6517630</v>
      </c>
      <c r="BW31" s="72">
        <f t="shared" si="39"/>
        <v>6517630</v>
      </c>
      <c r="BX31" s="40" t="s">
        <v>151</v>
      </c>
      <c r="BY31" s="40" t="s">
        <v>120</v>
      </c>
      <c r="BZ31" s="21">
        <v>1</v>
      </c>
      <c r="CA31" s="16"/>
      <c r="CB31" s="13"/>
      <c r="CC31" s="14"/>
      <c r="CD31" s="13">
        <f t="shared" si="19"/>
        <v>0</v>
      </c>
      <c r="CE31" s="13">
        <f t="shared" si="20"/>
        <v>0</v>
      </c>
      <c r="CF31" s="72"/>
      <c r="CG31" s="40"/>
      <c r="CH31" s="40"/>
      <c r="CI31" s="21">
        <v>1</v>
      </c>
      <c r="CJ31" s="83" t="s">
        <v>287</v>
      </c>
      <c r="CK31" s="13"/>
      <c r="CL31" s="14"/>
      <c r="CM31" s="13"/>
      <c r="CN31" s="13"/>
      <c r="CO31" s="72"/>
      <c r="CP31" s="40"/>
      <c r="CQ31" s="40"/>
      <c r="CR31" s="21">
        <v>1</v>
      </c>
      <c r="CS31" s="20" t="s">
        <v>217</v>
      </c>
      <c r="CT31" s="13">
        <v>6352941</v>
      </c>
      <c r="CU31" s="14">
        <v>0.19</v>
      </c>
      <c r="CV31" s="13">
        <f t="shared" si="23"/>
        <v>1207058.79</v>
      </c>
      <c r="CW31" s="13">
        <f t="shared" si="24"/>
        <v>7560000</v>
      </c>
      <c r="CX31" s="72">
        <f t="shared" si="37"/>
        <v>7560000</v>
      </c>
      <c r="CY31" s="15" t="s">
        <v>200</v>
      </c>
      <c r="CZ31" s="15" t="s">
        <v>120</v>
      </c>
      <c r="DA31" s="21">
        <v>1</v>
      </c>
      <c r="DB31" s="20" t="s">
        <v>253</v>
      </c>
      <c r="DC31" s="58">
        <v>5254921.2765957452</v>
      </c>
      <c r="DD31" s="59">
        <v>0.19</v>
      </c>
      <c r="DE31" s="58">
        <f t="shared" si="25"/>
        <v>998435.04255319166</v>
      </c>
      <c r="DF31" s="58">
        <f t="shared" si="26"/>
        <v>6253356</v>
      </c>
      <c r="DG31" s="72">
        <f t="shared" si="27"/>
        <v>6253356</v>
      </c>
      <c r="DH31" s="60" t="s">
        <v>225</v>
      </c>
      <c r="DI31" s="61" t="s">
        <v>230</v>
      </c>
      <c r="DJ31" s="21">
        <v>1</v>
      </c>
      <c r="DK31" s="20" t="s">
        <v>65</v>
      </c>
      <c r="DL31" s="13">
        <v>6150000</v>
      </c>
      <c r="DM31" s="14">
        <v>0.19</v>
      </c>
      <c r="DN31" s="13">
        <f t="shared" si="28"/>
        <v>1168500</v>
      </c>
      <c r="DO31" s="13">
        <f t="shared" si="29"/>
        <v>7318500</v>
      </c>
      <c r="DP31" s="72">
        <f t="shared" si="30"/>
        <v>7318500</v>
      </c>
      <c r="DQ31" s="40" t="s">
        <v>264</v>
      </c>
      <c r="DR31" s="40" t="s">
        <v>120</v>
      </c>
      <c r="DS31" s="21">
        <v>1</v>
      </c>
      <c r="DT31" s="70"/>
      <c r="DU31" s="63"/>
      <c r="DV31" s="64">
        <v>0.19</v>
      </c>
      <c r="DW31" s="63">
        <f t="shared" si="31"/>
        <v>0</v>
      </c>
      <c r="DX31" s="63">
        <f t="shared" si="32"/>
        <v>0</v>
      </c>
      <c r="DY31" s="72"/>
      <c r="DZ31" s="65"/>
      <c r="EA31" s="66"/>
      <c r="EB31" s="77">
        <f t="shared" si="0"/>
        <v>5028762</v>
      </c>
      <c r="EC31" s="89" t="str">
        <f t="shared" si="1"/>
        <v xml:space="preserve"> Tek Soluciones</v>
      </c>
      <c r="ED31" s="78">
        <v>7564949</v>
      </c>
      <c r="EE31" s="79">
        <f t="shared" si="33"/>
        <v>2536187</v>
      </c>
    </row>
    <row r="32" spans="1:135" ht="132" customHeight="1" thickBot="1" x14ac:dyDescent="0.25">
      <c r="A32" s="9">
        <v>24</v>
      </c>
      <c r="B32" s="20" t="s">
        <v>67</v>
      </c>
      <c r="C32" s="20" t="s">
        <v>68</v>
      </c>
      <c r="D32" s="16" t="s">
        <v>59</v>
      </c>
      <c r="E32" s="9" t="s">
        <v>15</v>
      </c>
      <c r="F32" s="21">
        <v>2</v>
      </c>
      <c r="G32" s="16" t="s">
        <v>319</v>
      </c>
      <c r="H32" s="13">
        <v>9317800</v>
      </c>
      <c r="I32" s="14">
        <v>0.19</v>
      </c>
      <c r="J32" s="13">
        <f t="shared" si="2"/>
        <v>1770382</v>
      </c>
      <c r="K32" s="13">
        <f t="shared" si="3"/>
        <v>11088182</v>
      </c>
      <c r="L32" s="72">
        <f t="shared" si="4"/>
        <v>22176364</v>
      </c>
      <c r="M32" s="40" t="s">
        <v>310</v>
      </c>
      <c r="N32" s="40" t="s">
        <v>142</v>
      </c>
      <c r="O32" s="21">
        <v>2</v>
      </c>
      <c r="P32" s="20" t="s">
        <v>68</v>
      </c>
      <c r="Q32" s="13">
        <v>9912700</v>
      </c>
      <c r="R32" s="14">
        <v>0.19</v>
      </c>
      <c r="S32" s="13">
        <f t="shared" si="5"/>
        <v>1883413</v>
      </c>
      <c r="T32" s="13">
        <f t="shared" si="6"/>
        <v>11796113</v>
      </c>
      <c r="U32" s="72">
        <f t="shared" si="7"/>
        <v>23592226</v>
      </c>
      <c r="V32" s="40" t="s">
        <v>96</v>
      </c>
      <c r="W32" s="40" t="s">
        <v>100</v>
      </c>
      <c r="X32" s="21">
        <v>2</v>
      </c>
      <c r="Y32" s="20" t="s">
        <v>115</v>
      </c>
      <c r="Z32" s="43">
        <v>8978757</v>
      </c>
      <c r="AA32" s="44">
        <v>0.19</v>
      </c>
      <c r="AB32" s="43">
        <f t="shared" si="8"/>
        <v>1705963.83</v>
      </c>
      <c r="AC32" s="43">
        <f t="shared" si="9"/>
        <v>10684721</v>
      </c>
      <c r="AD32" s="72">
        <f t="shared" si="34"/>
        <v>21369442</v>
      </c>
      <c r="AE32" s="45" t="s">
        <v>96</v>
      </c>
      <c r="AF32" s="45" t="s">
        <v>100</v>
      </c>
      <c r="AG32" s="21">
        <v>2</v>
      </c>
      <c r="AH32" s="12"/>
      <c r="AI32" s="13"/>
      <c r="AJ32" s="14"/>
      <c r="AK32" s="13">
        <f t="shared" si="10"/>
        <v>0</v>
      </c>
      <c r="AL32" s="13">
        <f t="shared" si="11"/>
        <v>0</v>
      </c>
      <c r="AM32" s="72"/>
      <c r="AN32" s="15"/>
      <c r="AO32" s="15"/>
      <c r="AP32" s="21"/>
      <c r="AQ32" s="16"/>
      <c r="AR32" s="13"/>
      <c r="AS32" s="14"/>
      <c r="AT32" s="13"/>
      <c r="AU32" s="13"/>
      <c r="AV32" s="72"/>
      <c r="AW32" s="40"/>
      <c r="AX32" s="40"/>
      <c r="AY32" s="21">
        <v>2</v>
      </c>
      <c r="AZ32" s="16"/>
      <c r="BA32" s="13"/>
      <c r="BB32" s="14"/>
      <c r="BC32" s="13">
        <f t="shared" si="12"/>
        <v>0</v>
      </c>
      <c r="BD32" s="13">
        <f t="shared" si="13"/>
        <v>0</v>
      </c>
      <c r="BE32" s="72"/>
      <c r="BF32" s="15"/>
      <c r="BG32" s="15"/>
      <c r="BH32" s="21">
        <v>2</v>
      </c>
      <c r="BI32" s="16" t="s">
        <v>148</v>
      </c>
      <c r="BJ32" s="13">
        <v>8247795</v>
      </c>
      <c r="BK32" s="14">
        <v>0.19</v>
      </c>
      <c r="BL32" s="13">
        <v>1506266</v>
      </c>
      <c r="BM32" s="13">
        <f t="shared" si="16"/>
        <v>9754061</v>
      </c>
      <c r="BN32" s="72">
        <f t="shared" si="35"/>
        <v>19508122</v>
      </c>
      <c r="BO32" s="40">
        <v>90</v>
      </c>
      <c r="BP32" s="50" t="s">
        <v>100</v>
      </c>
      <c r="BQ32" s="21">
        <v>2</v>
      </c>
      <c r="BR32" s="54"/>
      <c r="BS32" s="13"/>
      <c r="BT32" s="14"/>
      <c r="BU32" s="13">
        <f t="shared" si="17"/>
        <v>0</v>
      </c>
      <c r="BV32" s="13">
        <f t="shared" si="18"/>
        <v>0</v>
      </c>
      <c r="BW32" s="72"/>
      <c r="BX32" s="40" t="s">
        <v>151</v>
      </c>
      <c r="BY32" s="40" t="s">
        <v>122</v>
      </c>
      <c r="BZ32" s="21">
        <v>2</v>
      </c>
      <c r="CA32" s="16" t="s">
        <v>180</v>
      </c>
      <c r="CB32" s="13">
        <v>9015000</v>
      </c>
      <c r="CC32" s="14">
        <v>0.19</v>
      </c>
      <c r="CD32" s="13">
        <f t="shared" si="19"/>
        <v>1712850</v>
      </c>
      <c r="CE32" s="13">
        <f t="shared" si="20"/>
        <v>10727850</v>
      </c>
      <c r="CF32" s="72">
        <f t="shared" si="40"/>
        <v>21455700</v>
      </c>
      <c r="CG32" s="40" t="s">
        <v>181</v>
      </c>
      <c r="CH32" s="40" t="s">
        <v>100</v>
      </c>
      <c r="CI32" s="21">
        <v>2</v>
      </c>
      <c r="CJ32" s="55" t="s">
        <v>196</v>
      </c>
      <c r="CK32" s="13">
        <v>9828528</v>
      </c>
      <c r="CL32" s="14">
        <v>0.19</v>
      </c>
      <c r="CM32" s="13">
        <f t="shared" si="21"/>
        <v>1867420.32</v>
      </c>
      <c r="CN32" s="13">
        <f t="shared" si="22"/>
        <v>11695948</v>
      </c>
      <c r="CO32" s="72">
        <f t="shared" si="36"/>
        <v>23391896</v>
      </c>
      <c r="CP32" s="40" t="s">
        <v>184</v>
      </c>
      <c r="CQ32" s="40" t="s">
        <v>122</v>
      </c>
      <c r="CR32" s="21">
        <v>2</v>
      </c>
      <c r="CS32" s="20" t="s">
        <v>218</v>
      </c>
      <c r="CT32" s="13">
        <v>8779832</v>
      </c>
      <c r="CU32" s="14">
        <v>0.19</v>
      </c>
      <c r="CV32" s="13">
        <f t="shared" si="23"/>
        <v>1668168.08</v>
      </c>
      <c r="CW32" s="13">
        <f t="shared" si="24"/>
        <v>10448000</v>
      </c>
      <c r="CX32" s="72">
        <f t="shared" si="37"/>
        <v>20896000</v>
      </c>
      <c r="CY32" s="15" t="s">
        <v>200</v>
      </c>
      <c r="CZ32" s="15" t="s">
        <v>122</v>
      </c>
      <c r="DA32" s="21">
        <v>2</v>
      </c>
      <c r="DB32" s="20" t="s">
        <v>254</v>
      </c>
      <c r="DC32" s="58">
        <v>8457221.2765957452</v>
      </c>
      <c r="DD32" s="59">
        <v>0.19</v>
      </c>
      <c r="DE32" s="58">
        <f t="shared" si="25"/>
        <v>1606872.0425531915</v>
      </c>
      <c r="DF32" s="58">
        <f t="shared" si="26"/>
        <v>10064093</v>
      </c>
      <c r="DG32" s="72">
        <f t="shared" si="27"/>
        <v>20128186</v>
      </c>
      <c r="DH32" s="60" t="s">
        <v>232</v>
      </c>
      <c r="DI32" s="61" t="s">
        <v>230</v>
      </c>
      <c r="DJ32" s="21">
        <v>2</v>
      </c>
      <c r="DK32" s="74" t="s">
        <v>276</v>
      </c>
      <c r="DL32" s="13">
        <v>8602500</v>
      </c>
      <c r="DM32" s="14">
        <v>0.19</v>
      </c>
      <c r="DN32" s="13">
        <f t="shared" si="28"/>
        <v>1634475</v>
      </c>
      <c r="DO32" s="13">
        <f t="shared" si="29"/>
        <v>10236975</v>
      </c>
      <c r="DP32" s="72">
        <f t="shared" si="30"/>
        <v>20473950</v>
      </c>
      <c r="DQ32" s="40" t="s">
        <v>264</v>
      </c>
      <c r="DR32" s="40" t="s">
        <v>122</v>
      </c>
      <c r="DS32" s="21">
        <v>2</v>
      </c>
      <c r="DT32" s="70"/>
      <c r="DU32" s="63"/>
      <c r="DV32" s="64">
        <v>0.19</v>
      </c>
      <c r="DW32" s="63">
        <f t="shared" si="31"/>
        <v>0</v>
      </c>
      <c r="DX32" s="63">
        <f t="shared" si="32"/>
        <v>0</v>
      </c>
      <c r="DY32" s="72"/>
      <c r="DZ32" s="65"/>
      <c r="EA32" s="66"/>
      <c r="EB32" s="77">
        <f t="shared" si="0"/>
        <v>19508122</v>
      </c>
      <c r="EC32" s="89" t="str">
        <f t="shared" si="1"/>
        <v>GTI</v>
      </c>
      <c r="ED32" s="78">
        <v>20896400</v>
      </c>
      <c r="EE32" s="79">
        <f t="shared" si="33"/>
        <v>1388278</v>
      </c>
    </row>
    <row r="33" spans="1:135" ht="35.25" customHeight="1" thickBot="1" x14ac:dyDescent="0.25">
      <c r="A33" s="9">
        <v>25</v>
      </c>
      <c r="B33" s="20" t="s">
        <v>69</v>
      </c>
      <c r="C33" s="20" t="s">
        <v>70</v>
      </c>
      <c r="D33" s="36"/>
      <c r="E33" s="9" t="s">
        <v>15</v>
      </c>
      <c r="F33" s="21">
        <v>2</v>
      </c>
      <c r="G33" s="16"/>
      <c r="H33" s="13"/>
      <c r="I33" s="14"/>
      <c r="J33" s="13">
        <f t="shared" si="2"/>
        <v>0</v>
      </c>
      <c r="K33" s="13">
        <f t="shared" si="3"/>
        <v>0</v>
      </c>
      <c r="L33" s="72"/>
      <c r="M33" s="15"/>
      <c r="N33" s="15"/>
      <c r="O33" s="21">
        <v>2</v>
      </c>
      <c r="P33" s="20" t="s">
        <v>70</v>
      </c>
      <c r="Q33" s="13">
        <v>437300</v>
      </c>
      <c r="R33" s="14">
        <v>0.19</v>
      </c>
      <c r="S33" s="13">
        <f t="shared" si="5"/>
        <v>83087</v>
      </c>
      <c r="T33" s="13">
        <f t="shared" si="6"/>
        <v>520387</v>
      </c>
      <c r="U33" s="72">
        <f t="shared" si="7"/>
        <v>1040774</v>
      </c>
      <c r="V33" s="40" t="s">
        <v>96</v>
      </c>
      <c r="W33" s="40" t="s">
        <v>105</v>
      </c>
      <c r="X33" s="21">
        <v>2</v>
      </c>
      <c r="Y33" s="16"/>
      <c r="Z33" s="13"/>
      <c r="AA33" s="14"/>
      <c r="AB33" s="13">
        <f t="shared" si="8"/>
        <v>0</v>
      </c>
      <c r="AC33" s="13">
        <f t="shared" si="9"/>
        <v>0</v>
      </c>
      <c r="AD33" s="72"/>
      <c r="AE33" s="15"/>
      <c r="AF33" s="15"/>
      <c r="AG33" s="21">
        <v>2</v>
      </c>
      <c r="AH33" s="12"/>
      <c r="AI33" s="13"/>
      <c r="AJ33" s="14"/>
      <c r="AK33" s="13">
        <f t="shared" si="10"/>
        <v>0</v>
      </c>
      <c r="AL33" s="13">
        <f t="shared" si="11"/>
        <v>0</v>
      </c>
      <c r="AM33" s="72"/>
      <c r="AN33" s="15"/>
      <c r="AO33" s="15"/>
      <c r="AP33" s="21"/>
      <c r="AQ33" s="16"/>
      <c r="AR33" s="13"/>
      <c r="AS33" s="14"/>
      <c r="AT33" s="13"/>
      <c r="AU33" s="13"/>
      <c r="AV33" s="72"/>
      <c r="AW33" s="15"/>
      <c r="AX33" s="40"/>
      <c r="AY33" s="21">
        <v>2</v>
      </c>
      <c r="AZ33" s="16"/>
      <c r="BA33" s="13"/>
      <c r="BB33" s="14"/>
      <c r="BC33" s="13">
        <f t="shared" si="12"/>
        <v>0</v>
      </c>
      <c r="BD33" s="13">
        <f t="shared" si="13"/>
        <v>0</v>
      </c>
      <c r="BE33" s="72"/>
      <c r="BF33" s="15"/>
      <c r="BG33" s="15"/>
      <c r="BH33" s="21">
        <v>2</v>
      </c>
      <c r="BI33" s="16"/>
      <c r="BJ33" s="13"/>
      <c r="BK33" s="14"/>
      <c r="BL33" s="13">
        <f t="shared" si="15"/>
        <v>0</v>
      </c>
      <c r="BM33" s="13">
        <f t="shared" si="16"/>
        <v>0</v>
      </c>
      <c r="BN33" s="72"/>
      <c r="BO33" s="40"/>
      <c r="BP33" s="50"/>
      <c r="BQ33" s="21">
        <v>2</v>
      </c>
      <c r="BR33" s="20" t="s">
        <v>166</v>
      </c>
      <c r="BS33" s="13">
        <v>450000</v>
      </c>
      <c r="BT33" s="14">
        <v>0.19</v>
      </c>
      <c r="BU33" s="13">
        <f t="shared" si="17"/>
        <v>85500</v>
      </c>
      <c r="BV33" s="13">
        <f t="shared" si="18"/>
        <v>535500</v>
      </c>
      <c r="BW33" s="72">
        <f t="shared" si="39"/>
        <v>1071000</v>
      </c>
      <c r="BX33" s="40" t="s">
        <v>151</v>
      </c>
      <c r="BY33" s="40" t="s">
        <v>122</v>
      </c>
      <c r="BZ33" s="21">
        <v>2</v>
      </c>
      <c r="CA33" s="16"/>
      <c r="CB33" s="13"/>
      <c r="CC33" s="14"/>
      <c r="CD33" s="13">
        <f t="shared" si="19"/>
        <v>0</v>
      </c>
      <c r="CE33" s="13">
        <f t="shared" si="20"/>
        <v>0</v>
      </c>
      <c r="CF33" s="72"/>
      <c r="CG33" s="40"/>
      <c r="CH33" s="40"/>
      <c r="CI33" s="21">
        <v>2</v>
      </c>
      <c r="CJ33" s="16" t="s">
        <v>70</v>
      </c>
      <c r="CK33" s="13">
        <v>819234</v>
      </c>
      <c r="CL33" s="14">
        <v>0.19</v>
      </c>
      <c r="CM33" s="13">
        <f t="shared" si="21"/>
        <v>155654.46</v>
      </c>
      <c r="CN33" s="13">
        <f t="shared" si="22"/>
        <v>974888</v>
      </c>
      <c r="CO33" s="72">
        <f t="shared" si="36"/>
        <v>1949776</v>
      </c>
      <c r="CP33" s="40" t="s">
        <v>184</v>
      </c>
      <c r="CQ33" s="40" t="s">
        <v>120</v>
      </c>
      <c r="CR33" s="21">
        <v>2</v>
      </c>
      <c r="CS33" s="20" t="s">
        <v>219</v>
      </c>
      <c r="CT33" s="13">
        <v>617647</v>
      </c>
      <c r="CU33" s="14">
        <v>0.19</v>
      </c>
      <c r="CV33" s="13">
        <f t="shared" si="23"/>
        <v>117352.93000000001</v>
      </c>
      <c r="CW33" s="13">
        <f t="shared" si="24"/>
        <v>735000</v>
      </c>
      <c r="CX33" s="72">
        <f t="shared" si="37"/>
        <v>1470000</v>
      </c>
      <c r="CY33" s="15" t="s">
        <v>200</v>
      </c>
      <c r="CZ33" s="57" t="s">
        <v>220</v>
      </c>
      <c r="DA33" s="21">
        <v>2</v>
      </c>
      <c r="DB33" s="20" t="s">
        <v>255</v>
      </c>
      <c r="DC33" s="58">
        <v>353310.86956521735</v>
      </c>
      <c r="DD33" s="59">
        <v>0.19</v>
      </c>
      <c r="DE33" s="58">
        <f t="shared" si="25"/>
        <v>67129.065217391297</v>
      </c>
      <c r="DF33" s="58">
        <f t="shared" si="26"/>
        <v>420440</v>
      </c>
      <c r="DG33" s="72">
        <f t="shared" si="27"/>
        <v>840880</v>
      </c>
      <c r="DH33" s="60" t="s">
        <v>225</v>
      </c>
      <c r="DI33" s="61" t="s">
        <v>226</v>
      </c>
      <c r="DJ33" s="21">
        <v>2</v>
      </c>
      <c r="DK33" s="20" t="s">
        <v>70</v>
      </c>
      <c r="DL33" s="13">
        <v>0</v>
      </c>
      <c r="DM33" s="14">
        <v>0.19</v>
      </c>
      <c r="DN33" s="13">
        <f t="shared" si="28"/>
        <v>0</v>
      </c>
      <c r="DO33" s="13">
        <f t="shared" si="29"/>
        <v>0</v>
      </c>
      <c r="DP33" s="72"/>
      <c r="DQ33" s="40" t="s">
        <v>275</v>
      </c>
      <c r="DR33" s="40" t="s">
        <v>275</v>
      </c>
      <c r="DS33" s="21">
        <v>2</v>
      </c>
      <c r="DT33" s="70"/>
      <c r="DU33" s="63"/>
      <c r="DV33" s="64">
        <v>0.19</v>
      </c>
      <c r="DW33" s="63">
        <f t="shared" si="31"/>
        <v>0</v>
      </c>
      <c r="DX33" s="63">
        <f t="shared" si="32"/>
        <v>0</v>
      </c>
      <c r="DY33" s="72"/>
      <c r="DZ33" s="65"/>
      <c r="EA33" s="66"/>
      <c r="EB33" s="77">
        <f t="shared" si="0"/>
        <v>840880</v>
      </c>
      <c r="EC33" s="89" t="str">
        <f t="shared" si="1"/>
        <v>MultiTintas Ink SAS</v>
      </c>
      <c r="ED33" s="78">
        <v>1476552</v>
      </c>
      <c r="EE33" s="79">
        <f t="shared" si="33"/>
        <v>635672</v>
      </c>
    </row>
    <row r="34" spans="1:135" ht="241" thickBot="1" x14ac:dyDescent="0.25">
      <c r="A34" s="9">
        <v>26</v>
      </c>
      <c r="B34" s="20" t="s">
        <v>71</v>
      </c>
      <c r="C34" s="20" t="s">
        <v>72</v>
      </c>
      <c r="D34" s="16" t="s">
        <v>73</v>
      </c>
      <c r="E34" s="9" t="s">
        <v>15</v>
      </c>
      <c r="F34" s="21">
        <v>10</v>
      </c>
      <c r="G34" s="16" t="s">
        <v>320</v>
      </c>
      <c r="H34" s="13">
        <v>42916</v>
      </c>
      <c r="I34" s="14">
        <v>0.19</v>
      </c>
      <c r="J34" s="13">
        <f t="shared" si="2"/>
        <v>8154.04</v>
      </c>
      <c r="K34" s="13">
        <f t="shared" si="3"/>
        <v>51070</v>
      </c>
      <c r="L34" s="72">
        <f t="shared" si="4"/>
        <v>510700</v>
      </c>
      <c r="M34" s="40" t="s">
        <v>310</v>
      </c>
      <c r="N34" s="40" t="s">
        <v>321</v>
      </c>
      <c r="O34" s="21">
        <v>10</v>
      </c>
      <c r="P34" s="20" t="s">
        <v>72</v>
      </c>
      <c r="Q34" s="13">
        <v>150700</v>
      </c>
      <c r="R34" s="14">
        <v>0.19</v>
      </c>
      <c r="S34" s="13">
        <f t="shared" si="5"/>
        <v>28633</v>
      </c>
      <c r="T34" s="13">
        <f t="shared" si="6"/>
        <v>179333</v>
      </c>
      <c r="U34" s="72">
        <f t="shared" si="7"/>
        <v>1793330</v>
      </c>
      <c r="V34" s="40" t="s">
        <v>96</v>
      </c>
      <c r="W34" s="40" t="s">
        <v>97</v>
      </c>
      <c r="X34" s="21">
        <v>10</v>
      </c>
      <c r="Y34" s="20" t="s">
        <v>72</v>
      </c>
      <c r="Z34" s="13">
        <v>46000</v>
      </c>
      <c r="AA34" s="14">
        <v>0.19</v>
      </c>
      <c r="AB34" s="13">
        <f t="shared" si="8"/>
        <v>8740</v>
      </c>
      <c r="AC34" s="13">
        <f t="shared" si="9"/>
        <v>54740</v>
      </c>
      <c r="AD34" s="72">
        <f t="shared" si="34"/>
        <v>547400</v>
      </c>
      <c r="AE34" s="15"/>
      <c r="AF34" s="15"/>
      <c r="AG34" s="21">
        <v>10</v>
      </c>
      <c r="AH34" s="12"/>
      <c r="AI34" s="13"/>
      <c r="AJ34" s="14"/>
      <c r="AK34" s="13">
        <f t="shared" si="10"/>
        <v>0</v>
      </c>
      <c r="AL34" s="13">
        <f t="shared" si="11"/>
        <v>0</v>
      </c>
      <c r="AM34" s="72"/>
      <c r="AN34" s="15"/>
      <c r="AO34" s="15"/>
      <c r="AP34" s="21"/>
      <c r="AQ34" s="16"/>
      <c r="AR34" s="13"/>
      <c r="AS34" s="14"/>
      <c r="AT34" s="13"/>
      <c r="AU34" s="13"/>
      <c r="AV34" s="72"/>
      <c r="AW34" s="15"/>
      <c r="AX34" s="40"/>
      <c r="AY34" s="21">
        <v>10</v>
      </c>
      <c r="AZ34" s="16"/>
      <c r="BA34" s="13"/>
      <c r="BB34" s="14"/>
      <c r="BC34" s="13">
        <f t="shared" si="12"/>
        <v>0</v>
      </c>
      <c r="BD34" s="13">
        <f t="shared" si="13"/>
        <v>0</v>
      </c>
      <c r="BE34" s="72"/>
      <c r="BF34" s="15"/>
      <c r="BG34" s="15"/>
      <c r="BH34" s="21">
        <v>10</v>
      </c>
      <c r="BI34" s="16" t="s">
        <v>72</v>
      </c>
      <c r="BJ34" s="13">
        <v>54000</v>
      </c>
      <c r="BK34" s="14">
        <v>0.19</v>
      </c>
      <c r="BL34" s="13">
        <f t="shared" si="15"/>
        <v>10260</v>
      </c>
      <c r="BM34" s="13">
        <f t="shared" si="16"/>
        <v>64260</v>
      </c>
      <c r="BN34" s="72">
        <f t="shared" si="35"/>
        <v>642600</v>
      </c>
      <c r="BO34" s="40">
        <v>8</v>
      </c>
      <c r="BP34" s="50" t="s">
        <v>136</v>
      </c>
      <c r="BQ34" s="21">
        <v>10</v>
      </c>
      <c r="BR34" s="20" t="s">
        <v>167</v>
      </c>
      <c r="BS34" s="13">
        <v>60000</v>
      </c>
      <c r="BT34" s="14">
        <v>0.19</v>
      </c>
      <c r="BU34" s="13">
        <f t="shared" si="17"/>
        <v>11400</v>
      </c>
      <c r="BV34" s="13">
        <f t="shared" si="18"/>
        <v>71400</v>
      </c>
      <c r="BW34" s="72">
        <f t="shared" si="39"/>
        <v>714000</v>
      </c>
      <c r="BX34" s="40" t="s">
        <v>151</v>
      </c>
      <c r="BY34" s="40" t="s">
        <v>120</v>
      </c>
      <c r="BZ34" s="21">
        <v>10</v>
      </c>
      <c r="CA34" s="16"/>
      <c r="CB34" s="13"/>
      <c r="CC34" s="14"/>
      <c r="CD34" s="13">
        <f t="shared" si="19"/>
        <v>0</v>
      </c>
      <c r="CE34" s="13">
        <f t="shared" si="20"/>
        <v>0</v>
      </c>
      <c r="CF34" s="72"/>
      <c r="CG34" s="40"/>
      <c r="CH34" s="40"/>
      <c r="CI34" s="21">
        <v>10</v>
      </c>
      <c r="CJ34" s="55" t="s">
        <v>197</v>
      </c>
      <c r="CK34" s="13">
        <v>45673</v>
      </c>
      <c r="CL34" s="14">
        <v>0.19</v>
      </c>
      <c r="CM34" s="13">
        <f t="shared" si="21"/>
        <v>8677.8700000000008</v>
      </c>
      <c r="CN34" s="13">
        <f t="shared" si="22"/>
        <v>54351</v>
      </c>
      <c r="CO34" s="72">
        <f t="shared" si="36"/>
        <v>543510</v>
      </c>
      <c r="CP34" s="40" t="s">
        <v>184</v>
      </c>
      <c r="CQ34" s="40" t="s">
        <v>120</v>
      </c>
      <c r="CR34" s="21">
        <v>10</v>
      </c>
      <c r="CS34" s="20" t="s">
        <v>221</v>
      </c>
      <c r="CT34" s="13">
        <v>87059</v>
      </c>
      <c r="CU34" s="14">
        <v>0.19</v>
      </c>
      <c r="CV34" s="13">
        <f t="shared" si="23"/>
        <v>16541.21</v>
      </c>
      <c r="CW34" s="13">
        <f t="shared" si="24"/>
        <v>103600</v>
      </c>
      <c r="CX34" s="72">
        <f t="shared" si="37"/>
        <v>1036000</v>
      </c>
      <c r="CY34" s="15" t="s">
        <v>200</v>
      </c>
      <c r="CZ34" s="15" t="s">
        <v>120</v>
      </c>
      <c r="DA34" s="21">
        <v>10</v>
      </c>
      <c r="DB34" s="20" t="s">
        <v>256</v>
      </c>
      <c r="DC34" s="58">
        <v>38271.739130434784</v>
      </c>
      <c r="DD34" s="59">
        <v>0.19</v>
      </c>
      <c r="DE34" s="58">
        <f t="shared" si="25"/>
        <v>7271.630434782609</v>
      </c>
      <c r="DF34" s="58">
        <f t="shared" si="26"/>
        <v>45543</v>
      </c>
      <c r="DG34" s="72">
        <f t="shared" si="27"/>
        <v>455430</v>
      </c>
      <c r="DH34" s="60" t="s">
        <v>225</v>
      </c>
      <c r="DI34" s="61" t="s">
        <v>226</v>
      </c>
      <c r="DJ34" s="21">
        <v>10</v>
      </c>
      <c r="DK34" s="20" t="s">
        <v>72</v>
      </c>
      <c r="DL34" s="13">
        <v>79550</v>
      </c>
      <c r="DM34" s="14">
        <v>0.19</v>
      </c>
      <c r="DN34" s="13">
        <f t="shared" si="28"/>
        <v>15114.5</v>
      </c>
      <c r="DO34" s="13">
        <f t="shared" si="29"/>
        <v>94665</v>
      </c>
      <c r="DP34" s="72">
        <f t="shared" si="30"/>
        <v>946650</v>
      </c>
      <c r="DQ34" s="40" t="s">
        <v>269</v>
      </c>
      <c r="DR34" s="40" t="s">
        <v>120</v>
      </c>
      <c r="DS34" s="21">
        <v>10</v>
      </c>
      <c r="DT34" s="70"/>
      <c r="DU34" s="63"/>
      <c r="DV34" s="64">
        <v>0.19</v>
      </c>
      <c r="DW34" s="63">
        <f t="shared" si="31"/>
        <v>0</v>
      </c>
      <c r="DX34" s="63">
        <f t="shared" si="32"/>
        <v>0</v>
      </c>
      <c r="DY34" s="72"/>
      <c r="DZ34" s="65"/>
      <c r="EA34" s="66"/>
      <c r="EB34" s="77">
        <f t="shared" si="0"/>
        <v>455430</v>
      </c>
      <c r="EC34" s="89" t="str">
        <f t="shared" si="1"/>
        <v>MultiTintas Ink SAS</v>
      </c>
      <c r="ED34" s="78">
        <v>1036490</v>
      </c>
      <c r="EE34" s="79">
        <f t="shared" si="33"/>
        <v>581060</v>
      </c>
    </row>
    <row r="35" spans="1:135" ht="60" customHeight="1" thickBot="1" x14ac:dyDescent="0.25">
      <c r="A35" s="9">
        <v>27</v>
      </c>
      <c r="B35" s="20" t="s">
        <v>74</v>
      </c>
      <c r="C35" s="20" t="s">
        <v>75</v>
      </c>
      <c r="D35" s="16" t="s">
        <v>17</v>
      </c>
      <c r="E35" s="9" t="s">
        <v>15</v>
      </c>
      <c r="F35" s="21">
        <v>3</v>
      </c>
      <c r="G35" s="16" t="s">
        <v>322</v>
      </c>
      <c r="H35" s="13">
        <v>1652900</v>
      </c>
      <c r="I35" s="14">
        <v>0.19</v>
      </c>
      <c r="J35" s="13">
        <f t="shared" si="2"/>
        <v>314051</v>
      </c>
      <c r="K35" s="13">
        <f t="shared" si="3"/>
        <v>1966951</v>
      </c>
      <c r="L35" s="72">
        <f t="shared" si="4"/>
        <v>5900853</v>
      </c>
      <c r="M35" s="15"/>
      <c r="N35" s="15"/>
      <c r="O35" s="21">
        <v>3</v>
      </c>
      <c r="P35" s="20" t="s">
        <v>75</v>
      </c>
      <c r="Q35" s="13">
        <v>1513000</v>
      </c>
      <c r="R35" s="14">
        <v>0.19</v>
      </c>
      <c r="S35" s="13">
        <f t="shared" si="5"/>
        <v>287470</v>
      </c>
      <c r="T35" s="13">
        <f t="shared" si="6"/>
        <v>1800470</v>
      </c>
      <c r="U35" s="72">
        <f t="shared" si="7"/>
        <v>5401410</v>
      </c>
      <c r="V35" s="40" t="s">
        <v>96</v>
      </c>
      <c r="W35" s="40" t="s">
        <v>104</v>
      </c>
      <c r="X35" s="21">
        <v>3</v>
      </c>
      <c r="Y35" s="16" t="s">
        <v>116</v>
      </c>
      <c r="Z35" s="13">
        <v>1511765</v>
      </c>
      <c r="AA35" s="14">
        <v>0.19</v>
      </c>
      <c r="AB35" s="13">
        <f t="shared" si="8"/>
        <v>287235.34999999998</v>
      </c>
      <c r="AC35" s="13">
        <f t="shared" si="9"/>
        <v>1799000</v>
      </c>
      <c r="AD35" s="72">
        <f>AC35*X35</f>
        <v>5397000</v>
      </c>
      <c r="AE35" s="15"/>
      <c r="AF35" s="15"/>
      <c r="AG35" s="21">
        <v>3</v>
      </c>
      <c r="AH35" s="12"/>
      <c r="AI35" s="13"/>
      <c r="AJ35" s="14"/>
      <c r="AK35" s="13">
        <f t="shared" si="10"/>
        <v>0</v>
      </c>
      <c r="AL35" s="13">
        <f t="shared" si="11"/>
        <v>0</v>
      </c>
      <c r="AM35" s="72"/>
      <c r="AN35" s="15"/>
      <c r="AO35" s="15"/>
      <c r="AP35" s="21"/>
      <c r="AQ35" s="16"/>
      <c r="AR35" s="13"/>
      <c r="AS35" s="14"/>
      <c r="AT35" s="13"/>
      <c r="AU35" s="13"/>
      <c r="AV35" s="72"/>
      <c r="AW35" s="40"/>
      <c r="AX35" s="40"/>
      <c r="AY35" s="21">
        <v>3</v>
      </c>
      <c r="AZ35" s="16" t="s">
        <v>132</v>
      </c>
      <c r="BA35" s="13">
        <v>1649100</v>
      </c>
      <c r="BB35" s="14">
        <v>0.19</v>
      </c>
      <c r="BC35" s="13">
        <f t="shared" si="12"/>
        <v>313329</v>
      </c>
      <c r="BD35" s="13">
        <f t="shared" si="13"/>
        <v>1962429</v>
      </c>
      <c r="BE35" s="72">
        <f t="shared" si="14"/>
        <v>5887287</v>
      </c>
      <c r="BF35" s="15" t="s">
        <v>119</v>
      </c>
      <c r="BG35" s="15" t="s">
        <v>120</v>
      </c>
      <c r="BH35" s="21">
        <v>3</v>
      </c>
      <c r="BI35" s="16" t="s">
        <v>149</v>
      </c>
      <c r="BJ35" s="13">
        <v>1652809</v>
      </c>
      <c r="BK35" s="14">
        <v>0.19</v>
      </c>
      <c r="BL35" s="13">
        <f t="shared" si="15"/>
        <v>314033.71000000002</v>
      </c>
      <c r="BM35" s="13">
        <f t="shared" si="16"/>
        <v>1966843</v>
      </c>
      <c r="BN35" s="72">
        <f t="shared" si="35"/>
        <v>5900529</v>
      </c>
      <c r="BO35" s="40" t="s">
        <v>150</v>
      </c>
      <c r="BP35" s="50" t="s">
        <v>104</v>
      </c>
      <c r="BQ35" s="21">
        <v>3</v>
      </c>
      <c r="BR35" s="20" t="s">
        <v>168</v>
      </c>
      <c r="BS35" s="13">
        <v>1600000</v>
      </c>
      <c r="BT35" s="14">
        <v>0.19</v>
      </c>
      <c r="BU35" s="13">
        <f t="shared" si="17"/>
        <v>304000</v>
      </c>
      <c r="BV35" s="13">
        <f t="shared" si="18"/>
        <v>1904000</v>
      </c>
      <c r="BW35" s="72">
        <f t="shared" si="39"/>
        <v>5712000</v>
      </c>
      <c r="BX35" s="40" t="s">
        <v>151</v>
      </c>
      <c r="BY35" s="40" t="s">
        <v>120</v>
      </c>
      <c r="BZ35" s="21">
        <v>3</v>
      </c>
      <c r="CA35" s="16" t="s">
        <v>182</v>
      </c>
      <c r="CB35" s="13">
        <v>1648350</v>
      </c>
      <c r="CC35" s="14">
        <v>0.19</v>
      </c>
      <c r="CD35" s="13">
        <f t="shared" si="19"/>
        <v>313186.5</v>
      </c>
      <c r="CE35" s="13">
        <f t="shared" si="20"/>
        <v>1961537</v>
      </c>
      <c r="CF35" s="72">
        <f t="shared" si="40"/>
        <v>5884611</v>
      </c>
      <c r="CG35" s="45" t="s">
        <v>173</v>
      </c>
      <c r="CH35" s="40" t="s">
        <v>104</v>
      </c>
      <c r="CI35" s="21">
        <v>3</v>
      </c>
      <c r="CJ35" s="55" t="s">
        <v>198</v>
      </c>
      <c r="CK35" s="13">
        <v>1562867</v>
      </c>
      <c r="CL35" s="14">
        <v>0.19</v>
      </c>
      <c r="CM35" s="13">
        <f t="shared" si="21"/>
        <v>296944.73</v>
      </c>
      <c r="CN35" s="13">
        <f t="shared" si="22"/>
        <v>1859812</v>
      </c>
      <c r="CO35" s="72">
        <f t="shared" si="36"/>
        <v>5579436</v>
      </c>
      <c r="CP35" s="40" t="s">
        <v>184</v>
      </c>
      <c r="CQ35" s="40" t="s">
        <v>120</v>
      </c>
      <c r="CR35" s="21">
        <v>3</v>
      </c>
      <c r="CS35" s="20" t="s">
        <v>222</v>
      </c>
      <c r="CT35" s="13">
        <v>1753501</v>
      </c>
      <c r="CU35" s="14">
        <v>0.19</v>
      </c>
      <c r="CV35" s="13">
        <f t="shared" si="23"/>
        <v>333165.19</v>
      </c>
      <c r="CW35" s="13">
        <f t="shared" si="24"/>
        <v>2086666</v>
      </c>
      <c r="CX35" s="72">
        <f t="shared" si="37"/>
        <v>6259998</v>
      </c>
      <c r="CY35" s="15" t="s">
        <v>200</v>
      </c>
      <c r="CZ35" s="15" t="s">
        <v>120</v>
      </c>
      <c r="DA35" s="21">
        <v>3</v>
      </c>
      <c r="DB35" s="20" t="s">
        <v>257</v>
      </c>
      <c r="DC35" s="58">
        <v>1418478.2608695652</v>
      </c>
      <c r="DD35" s="59">
        <v>0.19</v>
      </c>
      <c r="DE35" s="58">
        <f t="shared" si="25"/>
        <v>269510.86956521741</v>
      </c>
      <c r="DF35" s="58">
        <f t="shared" si="26"/>
        <v>1687989</v>
      </c>
      <c r="DG35" s="72">
        <f t="shared" si="27"/>
        <v>5063967</v>
      </c>
      <c r="DH35" s="60" t="s">
        <v>225</v>
      </c>
      <c r="DI35" s="61" t="s">
        <v>226</v>
      </c>
      <c r="DJ35" s="21">
        <v>3</v>
      </c>
      <c r="DK35" s="20" t="s">
        <v>75</v>
      </c>
      <c r="DL35" s="13">
        <v>1592500</v>
      </c>
      <c r="DM35" s="14">
        <v>0.19</v>
      </c>
      <c r="DN35" s="13">
        <f t="shared" si="28"/>
        <v>302575</v>
      </c>
      <c r="DO35" s="13">
        <f t="shared" si="29"/>
        <v>1895075</v>
      </c>
      <c r="DP35" s="72">
        <f t="shared" si="30"/>
        <v>5685225</v>
      </c>
      <c r="DQ35" s="40" t="s">
        <v>264</v>
      </c>
      <c r="DR35" s="40" t="s">
        <v>120</v>
      </c>
      <c r="DS35" s="21">
        <v>3</v>
      </c>
      <c r="DT35" s="70"/>
      <c r="DU35" s="63"/>
      <c r="DV35" s="64">
        <v>0.19</v>
      </c>
      <c r="DW35" s="63">
        <f t="shared" si="31"/>
        <v>0</v>
      </c>
      <c r="DX35" s="63">
        <f t="shared" si="32"/>
        <v>0</v>
      </c>
      <c r="DY35" s="72"/>
      <c r="DZ35" s="65"/>
      <c r="EA35" s="66"/>
      <c r="EB35" s="77">
        <f t="shared" si="0"/>
        <v>5063967</v>
      </c>
      <c r="EC35" s="89" t="str">
        <f t="shared" si="1"/>
        <v>MultiTintas Ink SAS</v>
      </c>
      <c r="ED35" s="78">
        <v>6268920</v>
      </c>
      <c r="EE35" s="79">
        <f t="shared" si="33"/>
        <v>1204953</v>
      </c>
    </row>
    <row r="36" spans="1:135" ht="32" customHeight="1" x14ac:dyDescent="0.2">
      <c r="A36" s="9">
        <v>28</v>
      </c>
      <c r="B36" s="20" t="s">
        <v>78</v>
      </c>
      <c r="C36" s="20" t="s">
        <v>79</v>
      </c>
      <c r="D36" s="16" t="s">
        <v>17</v>
      </c>
      <c r="E36" s="9" t="s">
        <v>15</v>
      </c>
      <c r="F36" s="21">
        <v>4</v>
      </c>
      <c r="G36" s="16"/>
      <c r="H36" s="13"/>
      <c r="I36" s="14"/>
      <c r="J36" s="13">
        <f t="shared" si="2"/>
        <v>0</v>
      </c>
      <c r="K36" s="13">
        <f t="shared" si="3"/>
        <v>0</v>
      </c>
      <c r="L36" s="72"/>
      <c r="M36" s="15"/>
      <c r="N36" s="15"/>
      <c r="O36" s="21">
        <v>4</v>
      </c>
      <c r="P36" s="20" t="s">
        <v>79</v>
      </c>
      <c r="Q36" s="13">
        <v>706900</v>
      </c>
      <c r="R36" s="14">
        <v>0.19</v>
      </c>
      <c r="S36" s="13">
        <f t="shared" si="5"/>
        <v>134311</v>
      </c>
      <c r="T36" s="13">
        <f t="shared" si="6"/>
        <v>841211</v>
      </c>
      <c r="U36" s="72">
        <f t="shared" si="7"/>
        <v>3364844</v>
      </c>
      <c r="V36" s="40" t="s">
        <v>96</v>
      </c>
      <c r="W36" s="40" t="s">
        <v>97</v>
      </c>
      <c r="X36" s="21">
        <v>4</v>
      </c>
      <c r="Y36" s="16"/>
      <c r="Z36" s="13"/>
      <c r="AA36" s="14"/>
      <c r="AB36" s="13">
        <f t="shared" si="8"/>
        <v>0</v>
      </c>
      <c r="AC36" s="13">
        <f t="shared" si="9"/>
        <v>0</v>
      </c>
      <c r="AD36" s="72"/>
      <c r="AE36" s="15"/>
      <c r="AF36" s="15"/>
      <c r="AG36" s="21">
        <v>4</v>
      </c>
      <c r="AH36" s="12"/>
      <c r="AI36" s="13"/>
      <c r="AJ36" s="14"/>
      <c r="AK36" s="13">
        <f t="shared" si="10"/>
        <v>0</v>
      </c>
      <c r="AL36" s="13">
        <f t="shared" si="11"/>
        <v>0</v>
      </c>
      <c r="AM36" s="72"/>
      <c r="AN36" s="15"/>
      <c r="AO36" s="15"/>
      <c r="AP36" s="21"/>
      <c r="AQ36" s="16"/>
      <c r="AR36" s="13"/>
      <c r="AS36" s="14"/>
      <c r="AT36" s="13"/>
      <c r="AU36" s="13"/>
      <c r="AV36" s="72"/>
      <c r="AW36" s="15"/>
      <c r="AX36" s="40"/>
      <c r="AY36" s="21">
        <v>4</v>
      </c>
      <c r="AZ36" s="83" t="s">
        <v>283</v>
      </c>
      <c r="BA36" s="13"/>
      <c r="BB36" s="14"/>
      <c r="BC36" s="13"/>
      <c r="BD36" s="13"/>
      <c r="BE36" s="72"/>
      <c r="BF36" s="15"/>
      <c r="BG36" s="15"/>
      <c r="BH36" s="21">
        <v>4</v>
      </c>
      <c r="BI36" s="16"/>
      <c r="BJ36" s="13"/>
      <c r="BK36" s="14"/>
      <c r="BL36" s="13">
        <f t="shared" si="15"/>
        <v>0</v>
      </c>
      <c r="BM36" s="13">
        <f t="shared" si="16"/>
        <v>0</v>
      </c>
      <c r="BN36" s="72"/>
      <c r="BO36" s="40"/>
      <c r="BP36" s="50"/>
      <c r="BQ36" s="21">
        <v>4</v>
      </c>
      <c r="BR36" s="20" t="s">
        <v>169</v>
      </c>
      <c r="BS36" s="13">
        <v>550000</v>
      </c>
      <c r="BT36" s="14">
        <v>0.19</v>
      </c>
      <c r="BU36" s="13">
        <f t="shared" si="17"/>
        <v>104500</v>
      </c>
      <c r="BV36" s="13">
        <f t="shared" si="18"/>
        <v>654500</v>
      </c>
      <c r="BW36" s="72">
        <f t="shared" si="39"/>
        <v>2618000</v>
      </c>
      <c r="BX36" s="40" t="s">
        <v>151</v>
      </c>
      <c r="BY36" s="40" t="s">
        <v>122</v>
      </c>
      <c r="BZ36" s="21">
        <v>4</v>
      </c>
      <c r="CA36" s="12"/>
      <c r="CB36" s="13"/>
      <c r="CC36" s="14"/>
      <c r="CD36" s="13">
        <f t="shared" ref="CD36" si="41">CB36*CC36</f>
        <v>0</v>
      </c>
      <c r="CE36" s="13">
        <f t="shared" ref="CE36" si="42">ROUND(CB36+CD36,0)</f>
        <v>0</v>
      </c>
      <c r="CF36" s="72"/>
      <c r="CG36" s="15"/>
      <c r="CH36" s="15"/>
      <c r="CI36" s="21">
        <v>4</v>
      </c>
      <c r="CJ36" s="16" t="s">
        <v>79</v>
      </c>
      <c r="CK36" s="13">
        <v>479414</v>
      </c>
      <c r="CL36" s="14">
        <v>0.19</v>
      </c>
      <c r="CM36" s="13">
        <f>CK36*CL36</f>
        <v>91088.66</v>
      </c>
      <c r="CN36" s="13">
        <f>ROUND(CK36+CM36,0)</f>
        <v>570503</v>
      </c>
      <c r="CO36" s="72">
        <f t="shared" si="36"/>
        <v>2282012</v>
      </c>
      <c r="CP36" s="40" t="s">
        <v>184</v>
      </c>
      <c r="CQ36" s="40"/>
      <c r="CR36" s="21">
        <v>4</v>
      </c>
      <c r="CS36" s="20" t="s">
        <v>223</v>
      </c>
      <c r="CT36" s="13">
        <v>804622</v>
      </c>
      <c r="CU36" s="14">
        <v>0.19</v>
      </c>
      <c r="CV36" s="13">
        <f t="shared" si="23"/>
        <v>152878.18</v>
      </c>
      <c r="CW36" s="13">
        <f t="shared" si="24"/>
        <v>957500</v>
      </c>
      <c r="CX36" s="72">
        <f t="shared" si="37"/>
        <v>3830000</v>
      </c>
      <c r="CY36" s="15" t="s">
        <v>119</v>
      </c>
      <c r="CZ36" s="15" t="s">
        <v>157</v>
      </c>
      <c r="DA36" s="21">
        <v>4</v>
      </c>
      <c r="DB36" s="20" t="s">
        <v>258</v>
      </c>
      <c r="DC36" s="58">
        <v>388888.88888888888</v>
      </c>
      <c r="DD36" s="59">
        <v>0.19</v>
      </c>
      <c r="DE36" s="58">
        <f t="shared" si="25"/>
        <v>73888.888888888891</v>
      </c>
      <c r="DF36" s="58">
        <f t="shared" si="26"/>
        <v>462778</v>
      </c>
      <c r="DG36" s="72">
        <f t="shared" si="27"/>
        <v>1851112</v>
      </c>
      <c r="DH36" s="60" t="s">
        <v>243</v>
      </c>
      <c r="DI36" s="61" t="s">
        <v>244</v>
      </c>
      <c r="DJ36" s="21">
        <v>4</v>
      </c>
      <c r="DK36" s="20" t="s">
        <v>79</v>
      </c>
      <c r="DL36" s="13">
        <v>405000</v>
      </c>
      <c r="DM36" s="14">
        <v>0.19</v>
      </c>
      <c r="DN36" s="13">
        <f t="shared" si="28"/>
        <v>76950</v>
      </c>
      <c r="DO36" s="13">
        <f t="shared" si="29"/>
        <v>481950</v>
      </c>
      <c r="DP36" s="72">
        <f t="shared" si="30"/>
        <v>1927800</v>
      </c>
      <c r="DQ36" s="40" t="s">
        <v>264</v>
      </c>
      <c r="DR36" s="40" t="s">
        <v>120</v>
      </c>
      <c r="DS36" s="21">
        <v>4</v>
      </c>
      <c r="DT36" s="70"/>
      <c r="DU36" s="63"/>
      <c r="DV36" s="64">
        <v>0.19</v>
      </c>
      <c r="DW36" s="63">
        <f t="shared" si="31"/>
        <v>0</v>
      </c>
      <c r="DX36" s="63">
        <f t="shared" si="32"/>
        <v>0</v>
      </c>
      <c r="DY36" s="72"/>
      <c r="DZ36" s="65"/>
      <c r="EA36" s="66"/>
      <c r="EB36" s="77">
        <f t="shared" si="0"/>
        <v>1851112</v>
      </c>
      <c r="EC36" s="89" t="str">
        <f t="shared" si="1"/>
        <v>MultiTintas Ink SAS</v>
      </c>
      <c r="ED36" s="78">
        <v>3832276</v>
      </c>
      <c r="EE36" s="79">
        <f t="shared" si="33"/>
        <v>1981164</v>
      </c>
    </row>
    <row r="37" spans="1:135" s="22" customFormat="1" ht="27.75" customHeight="1" x14ac:dyDescent="0.2">
      <c r="A37" s="103" t="s">
        <v>19</v>
      </c>
      <c r="B37" s="103"/>
      <c r="C37" s="103"/>
      <c r="D37" s="103"/>
      <c r="E37" s="103"/>
      <c r="F37" s="103"/>
      <c r="G37" s="103"/>
      <c r="H37" s="103"/>
      <c r="I37" s="103"/>
      <c r="J37" s="103"/>
      <c r="K37" s="103"/>
      <c r="L37" s="73">
        <f>SUM(L9:L36)</f>
        <v>333478994</v>
      </c>
      <c r="U37" s="73">
        <f>SUM(U9:U36)</f>
        <v>310652237</v>
      </c>
      <c r="AD37" s="73">
        <f>SUM(AD9:AD36)</f>
        <v>233795560</v>
      </c>
      <c r="AM37" s="73">
        <f>SUM(AM9:AM36)</f>
        <v>0</v>
      </c>
      <c r="AV37" s="73"/>
      <c r="BE37" s="73">
        <f>SUM(BE9:BE36)</f>
        <v>97648068</v>
      </c>
      <c r="BN37" s="73">
        <f>SUM(BN9:BN36)</f>
        <v>261894342</v>
      </c>
      <c r="BW37" s="73">
        <f>SUM(BW9:BW36)</f>
        <v>140403340</v>
      </c>
      <c r="CF37" s="73">
        <f>SUM(CF9:CF36)</f>
        <v>149880557</v>
      </c>
      <c r="CO37" s="73">
        <f>SUM(CO9:CO36)</f>
        <v>319728879</v>
      </c>
      <c r="CX37" s="73">
        <f>SUM(CX9:CX36)</f>
        <v>229410111</v>
      </c>
      <c r="DG37" s="73">
        <f>SUM(DG9:DG36)</f>
        <v>277882954</v>
      </c>
      <c r="DP37" s="73">
        <f>SUM(DP9:DP36)</f>
        <v>404112905</v>
      </c>
      <c r="DY37" s="73">
        <f>SUM(DY9:DY36)</f>
        <v>92346093</v>
      </c>
      <c r="EB37" s="81">
        <f>SUM(EB9:EB36)</f>
        <v>271439797</v>
      </c>
      <c r="ED37" s="82">
        <f>SUM(ED9:ED36)</f>
        <v>350519926.39999998</v>
      </c>
      <c r="EE37" s="82">
        <f>SUM(EE9:EE36)</f>
        <v>79080129.399999991</v>
      </c>
    </row>
    <row r="38" spans="1:135" x14ac:dyDescent="0.2">
      <c r="A38" s="104"/>
      <c r="B38" s="104"/>
      <c r="C38" s="104"/>
      <c r="D38" s="104"/>
      <c r="E38" s="104"/>
      <c r="F38" s="104"/>
      <c r="G38" s="104"/>
      <c r="H38" s="104"/>
      <c r="I38" s="104"/>
      <c r="J38" s="104"/>
      <c r="K38" s="104"/>
      <c r="L38" s="104"/>
    </row>
    <row r="39" spans="1:135" ht="48" customHeight="1" x14ac:dyDescent="0.2">
      <c r="A39" s="101" t="s">
        <v>20</v>
      </c>
      <c r="B39" s="101"/>
      <c r="C39" s="101"/>
      <c r="D39" s="101"/>
      <c r="E39" s="101"/>
      <c r="F39" s="101"/>
      <c r="G39" s="101"/>
      <c r="H39" s="101"/>
      <c r="I39" s="101"/>
      <c r="J39" s="101"/>
      <c r="K39" s="101"/>
      <c r="L39" s="101"/>
    </row>
    <row r="40" spans="1:135" x14ac:dyDescent="0.2">
      <c r="A40" s="23"/>
      <c r="B40" s="23"/>
      <c r="C40" s="23"/>
      <c r="D40" s="23"/>
      <c r="E40" s="23"/>
      <c r="F40" s="23"/>
      <c r="G40" s="23"/>
      <c r="H40" s="23"/>
      <c r="I40" s="23"/>
      <c r="J40" s="23"/>
      <c r="K40" s="23"/>
      <c r="L40" s="23"/>
    </row>
    <row r="41" spans="1:135" x14ac:dyDescent="0.2">
      <c r="A41" s="23"/>
      <c r="B41" s="23"/>
      <c r="C41" s="23"/>
      <c r="D41" s="23"/>
      <c r="E41" s="23"/>
      <c r="F41" s="23"/>
      <c r="G41" s="23"/>
      <c r="H41" s="23"/>
      <c r="I41" s="23"/>
      <c r="J41" s="24"/>
      <c r="K41" s="24"/>
      <c r="L41" s="24"/>
    </row>
    <row r="42" spans="1:135" x14ac:dyDescent="0.2">
      <c r="A42" s="24"/>
      <c r="B42" s="25"/>
      <c r="C42" s="25"/>
      <c r="D42" s="24"/>
      <c r="E42" s="24"/>
      <c r="F42" s="24"/>
      <c r="G42" s="24"/>
      <c r="H42" s="24"/>
      <c r="I42" s="24"/>
      <c r="J42" s="24"/>
      <c r="K42" s="24"/>
      <c r="L42" s="24"/>
    </row>
    <row r="43" spans="1:135" x14ac:dyDescent="0.2">
      <c r="A43" s="24"/>
      <c r="B43" s="25"/>
      <c r="C43" s="25"/>
      <c r="D43" s="24"/>
      <c r="E43" s="24"/>
      <c r="F43" s="24"/>
      <c r="G43" s="24"/>
      <c r="H43" s="24"/>
      <c r="I43" s="24"/>
      <c r="J43" s="24"/>
      <c r="K43" s="24"/>
      <c r="L43" s="24"/>
    </row>
    <row r="44" spans="1:135" x14ac:dyDescent="0.2">
      <c r="A44" s="24"/>
      <c r="B44" s="4"/>
      <c r="C44" s="4"/>
      <c r="D44" s="24"/>
      <c r="E44" s="24"/>
      <c r="F44" s="24"/>
      <c r="G44" s="24"/>
      <c r="H44" s="24"/>
      <c r="I44" s="24"/>
      <c r="J44" s="24"/>
      <c r="K44" s="24"/>
      <c r="L44" s="24"/>
    </row>
    <row r="48" spans="1:135" ht="60" customHeight="1" x14ac:dyDescent="0.2">
      <c r="B48" s="1"/>
      <c r="C48" s="1"/>
    </row>
    <row r="50" spans="2:4" ht="45" customHeight="1" x14ac:dyDescent="0.2">
      <c r="B50" s="94" t="s">
        <v>324</v>
      </c>
      <c r="C50" s="95"/>
      <c r="D50" s="96"/>
    </row>
    <row r="51" spans="2:4" x14ac:dyDescent="0.2">
      <c r="B51" s="20"/>
      <c r="C51" s="20"/>
      <c r="D51" s="20"/>
    </row>
    <row r="52" spans="2:4" ht="30" x14ac:dyDescent="0.2">
      <c r="B52" s="20" t="s">
        <v>325</v>
      </c>
      <c r="C52" s="20" t="s">
        <v>326</v>
      </c>
      <c r="D52" s="20" t="s">
        <v>327</v>
      </c>
    </row>
    <row r="53" spans="2:4" x14ac:dyDescent="0.2">
      <c r="B53" s="20"/>
      <c r="C53" s="20"/>
      <c r="D53" s="20"/>
    </row>
    <row r="54" spans="2:4" ht="30" x14ac:dyDescent="0.2">
      <c r="B54" s="20" t="s">
        <v>328</v>
      </c>
      <c r="C54" s="20" t="s">
        <v>330</v>
      </c>
      <c r="D54" s="90">
        <f>EB11+EB15+EB32</f>
        <v>53076305</v>
      </c>
    </row>
    <row r="55" spans="2:4" x14ac:dyDescent="0.2">
      <c r="B55" s="20"/>
      <c r="C55" s="20"/>
      <c r="D55" s="20"/>
    </row>
    <row r="56" spans="2:4" ht="15" x14ac:dyDescent="0.2">
      <c r="B56" s="20" t="s">
        <v>331</v>
      </c>
      <c r="C56" s="20" t="s">
        <v>332</v>
      </c>
      <c r="D56" s="90">
        <f>EB9+EB18+EB20+EB21+EB23+EB24+EB25+EB26+EB28+EB33+EB34+EB35+EB36</f>
        <v>106594076</v>
      </c>
    </row>
    <row r="57" spans="2:4" x14ac:dyDescent="0.2">
      <c r="B57" s="20"/>
      <c r="C57" s="20"/>
      <c r="D57" s="20"/>
    </row>
    <row r="58" spans="2:4" ht="15" x14ac:dyDescent="0.2">
      <c r="B58" s="20" t="s">
        <v>333</v>
      </c>
      <c r="C58" s="20" t="s">
        <v>334</v>
      </c>
      <c r="D58" s="90">
        <f>EB10+EB13+EB19</f>
        <v>995078</v>
      </c>
    </row>
    <row r="59" spans="2:4" x14ac:dyDescent="0.2">
      <c r="B59" s="20"/>
      <c r="C59" s="20"/>
      <c r="D59" s="20"/>
    </row>
    <row r="60" spans="2:4" ht="15" x14ac:dyDescent="0.2">
      <c r="B60" s="20" t="s">
        <v>335</v>
      </c>
      <c r="C60" s="20">
        <v>4</v>
      </c>
      <c r="D60" s="90">
        <f>EB12</f>
        <v>7241506</v>
      </c>
    </row>
    <row r="61" spans="2:4" x14ac:dyDescent="0.2">
      <c r="B61" s="20"/>
      <c r="C61" s="20"/>
      <c r="D61" s="20"/>
    </row>
    <row r="62" spans="2:4" ht="15" x14ac:dyDescent="0.2">
      <c r="B62" s="20" t="s">
        <v>336</v>
      </c>
      <c r="C62" s="20" t="s">
        <v>337</v>
      </c>
      <c r="D62" s="90">
        <f>EB14+EB30</f>
        <v>53857769</v>
      </c>
    </row>
    <row r="63" spans="2:4" x14ac:dyDescent="0.2">
      <c r="B63" s="20"/>
      <c r="C63" s="20"/>
      <c r="D63" s="20"/>
    </row>
    <row r="64" spans="2:4" ht="15" x14ac:dyDescent="0.2">
      <c r="B64" s="20" t="s">
        <v>338</v>
      </c>
      <c r="C64" s="20" t="s">
        <v>339</v>
      </c>
      <c r="D64" s="90">
        <f>EB16+EB27+EB31</f>
        <v>34621682</v>
      </c>
    </row>
    <row r="65" spans="2:4" x14ac:dyDescent="0.2">
      <c r="B65" s="20"/>
      <c r="C65" s="20"/>
      <c r="D65" s="90"/>
    </row>
    <row r="66" spans="2:4" ht="15" x14ac:dyDescent="0.2">
      <c r="B66" s="20" t="s">
        <v>340</v>
      </c>
      <c r="C66" s="20">
        <v>9</v>
      </c>
      <c r="D66" s="90">
        <f>EB17</f>
        <v>1071000</v>
      </c>
    </row>
    <row r="67" spans="2:4" x14ac:dyDescent="0.2">
      <c r="B67" s="20"/>
      <c r="C67" s="20"/>
      <c r="D67" s="90"/>
    </row>
    <row r="68" spans="2:4" ht="15" x14ac:dyDescent="0.2">
      <c r="B68" s="20" t="s">
        <v>341</v>
      </c>
      <c r="C68" s="20">
        <v>14</v>
      </c>
      <c r="D68" s="90">
        <f>EB22</f>
        <v>850850</v>
      </c>
    </row>
    <row r="69" spans="2:4" x14ac:dyDescent="0.2">
      <c r="B69" s="20"/>
      <c r="C69" s="20"/>
      <c r="D69" s="90"/>
    </row>
    <row r="70" spans="2:4" ht="15" x14ac:dyDescent="0.2">
      <c r="B70" s="20" t="s">
        <v>342</v>
      </c>
      <c r="C70" s="20">
        <v>21</v>
      </c>
      <c r="D70" s="90">
        <f>EB29</f>
        <v>13131531</v>
      </c>
    </row>
    <row r="71" spans="2:4" x14ac:dyDescent="0.2">
      <c r="B71" s="20"/>
      <c r="C71" s="20"/>
      <c r="D71" s="90"/>
    </row>
    <row r="72" spans="2:4" ht="15" x14ac:dyDescent="0.2">
      <c r="B72" s="20"/>
      <c r="C72" s="91" t="s">
        <v>329</v>
      </c>
      <c r="D72" s="92">
        <f>SUM(D54:D71)</f>
        <v>271439797</v>
      </c>
    </row>
    <row r="75" spans="2:4" x14ac:dyDescent="0.2">
      <c r="C75" s="26" t="s">
        <v>352</v>
      </c>
    </row>
    <row r="80" spans="2:4" x14ac:dyDescent="0.2">
      <c r="C80" s="93" t="s">
        <v>353</v>
      </c>
    </row>
    <row r="85" spans="3:3" x14ac:dyDescent="0.2">
      <c r="C85" s="93" t="s">
        <v>354</v>
      </c>
    </row>
  </sheetData>
  <mergeCells count="23">
    <mergeCell ref="A6:B6"/>
    <mergeCell ref="A37:K37"/>
    <mergeCell ref="A38:L38"/>
    <mergeCell ref="A1:N1"/>
    <mergeCell ref="A2:N2"/>
    <mergeCell ref="A3:N3"/>
    <mergeCell ref="A4:N4"/>
    <mergeCell ref="B50:D50"/>
    <mergeCell ref="DT7:EA7"/>
    <mergeCell ref="G7:N7"/>
    <mergeCell ref="P7:W7"/>
    <mergeCell ref="Y7:AF7"/>
    <mergeCell ref="AH7:AO7"/>
    <mergeCell ref="AQ7:AX7"/>
    <mergeCell ref="AZ7:BG7"/>
    <mergeCell ref="BI7:BP7"/>
    <mergeCell ref="BR7:BY7"/>
    <mergeCell ref="CA7:CH7"/>
    <mergeCell ref="CJ7:CQ7"/>
    <mergeCell ref="CS7:CZ7"/>
    <mergeCell ref="DB7:DI7"/>
    <mergeCell ref="DK7:DR7"/>
    <mergeCell ref="A39:L39"/>
  </mergeCells>
  <dataValidations count="3">
    <dataValidation type="list" allowBlank="1" showInputMessage="1" showErrorMessage="1" sqref="AJ9:AJ36 CC36" xr:uid="{1D430FC0-0F8D-CF43-95D8-8E71A0E83C33}">
      <formula1>$A$30:$A$33</formula1>
    </dataValidation>
    <dataValidation type="list" allowBlank="1" showInputMessage="1" showErrorMessage="1" sqref="DM9:DM36 R9:R36 AA9:AA36 AS9:AS36 BB9:BB36 BK9:BK36 BT9:BT36 CC9:CC35 CL9:CL36 CU9:CU36 DD9:DD36 I9:I36" xr:uid="{00000000-0002-0000-0000-000000000000}">
      <formula1>#REF!</formula1>
    </dataValidation>
    <dataValidation type="list" allowBlank="1" showInputMessage="1" showErrorMessage="1" sqref="DV9:DV36" xr:uid="{B29C11AB-A3C4-B34A-88A7-4D4C4541C7DD}">
      <formula1>$A$49:$A$49</formula1>
    </dataValidation>
  </dataValidations>
  <pageMargins left="0.7" right="0.7" top="0.75" bottom="0.75" header="0.3" footer="0.3"/>
  <pageSetup paperSize="9" scale="28" fitToWidth="4" fitToHeight="3"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Usuario UTP</cp:lastModifiedBy>
  <cp:lastPrinted>2023-04-26T22:19:09Z</cp:lastPrinted>
  <dcterms:created xsi:type="dcterms:W3CDTF">2022-11-10T20:04:45Z</dcterms:created>
  <dcterms:modified xsi:type="dcterms:W3CDTF">2023-04-26T23:33:30Z</dcterms:modified>
</cp:coreProperties>
</file>