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usuarioutp/Desktop/Para Firmar/firmas licitacion final/"/>
    </mc:Choice>
  </mc:AlternateContent>
  <xr:revisionPtr revIDLastSave="0" documentId="13_ncr:1_{87DB6B5F-9AEC-574F-BE1D-0A9B006314E7}" xr6:coauthVersionLast="47" xr6:coauthVersionMax="47" xr10:uidLastSave="{00000000-0000-0000-0000-000000000000}"/>
  <bookViews>
    <workbookView xWindow="0" yWindow="680" windowWidth="44800" windowHeight="22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9" i="1" l="1"/>
  <c r="BN9" i="1" s="1"/>
  <c r="DU9" i="1" l="1"/>
  <c r="DW9" i="1" s="1"/>
  <c r="DN9" i="1"/>
  <c r="DO9" i="1" s="1"/>
  <c r="DP9" i="1" s="1"/>
  <c r="DE9" i="1"/>
  <c r="DF9" i="1" s="1"/>
  <c r="DG9" i="1" s="1"/>
  <c r="DX9" i="1" l="1"/>
  <c r="DY9" i="1" s="1"/>
  <c r="CV9" i="1"/>
  <c r="CW9" i="1" s="1"/>
  <c r="CX9" i="1" s="1"/>
  <c r="CD9" i="1"/>
  <c r="CE9" i="1" s="1"/>
  <c r="CF9" i="1" s="1"/>
  <c r="BU9" i="1"/>
  <c r="BV9" i="1" s="1"/>
  <c r="BW9" i="1" s="1"/>
  <c r="BC9" i="1"/>
  <c r="BD9" i="1" s="1"/>
  <c r="BE9" i="1" s="1"/>
  <c r="AK9" i="1"/>
  <c r="AL9" i="1" s="1"/>
  <c r="AM9" i="1" s="1"/>
  <c r="AB9" i="1" l="1"/>
  <c r="AC9" i="1" s="1"/>
  <c r="AD9" i="1" s="1"/>
  <c r="S9" i="1" l="1"/>
  <c r="T9" i="1" s="1"/>
  <c r="U9" i="1" s="1"/>
  <c r="EB9" i="1" l="1"/>
  <c r="EC9" i="1" s="1"/>
  <c r="EF9" i="1" l="1"/>
  <c r="ED9" i="1"/>
  <c r="AM10" i="1"/>
  <c r="BW10" i="1"/>
  <c r="DG10" i="1"/>
  <c r="AV10" i="1"/>
  <c r="CF10" i="1"/>
  <c r="DP10" i="1"/>
  <c r="BN10" i="1"/>
  <c r="CO10" i="1"/>
  <c r="DY10" i="1"/>
  <c r="AD10" i="1"/>
  <c r="BE10" i="1"/>
  <c r="CX10" i="1"/>
  <c r="U10" i="1"/>
  <c r="L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F9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Hewlett-Packard Company: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La cantidad de equipos de cómputo a comprar será los que se puedan adquirir sin exceder el presupuesto oficial del ítem , cumpliendo con todos los requisitos legales, financieros y técnicos.</t>
        </r>
      </text>
    </comment>
    <comment ref="O9" authorId="0" shapeId="0" xr:uid="{5065DE26-25C2-7E4E-9CBD-07FE9F7ECA9B}">
      <text>
        <r>
          <rPr>
            <b/>
            <sz val="9"/>
            <color rgb="FF000000"/>
            <rFont val="Tahoma"/>
            <family val="2"/>
          </rPr>
          <t>Hewlett-Packard Company: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La cantidad de equipos de cómputo a comprar será los que se puedan adquirir sin exceder el presupuesto oficial del ítem , cumpliendo con todos los requisitos legales, financieros y técnicos.</t>
        </r>
      </text>
    </comment>
    <comment ref="X9" authorId="0" shapeId="0" xr:uid="{B183FDBD-F274-1E40-80AA-5AB6D45A60D9}">
      <text>
        <r>
          <rPr>
            <b/>
            <sz val="9"/>
            <color rgb="FF000000"/>
            <rFont val="Tahoma"/>
            <family val="2"/>
          </rPr>
          <t>Hewlett-Packard Company: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La cantidad de equipos de cómputo a comprar será los que se puedan adquirir sin exceder el presupuesto oficial del ítem , cumpliendo con todos los requisitos legales, financieros y técnicos.</t>
        </r>
      </text>
    </comment>
    <comment ref="AG9" authorId="0" shapeId="0" xr:uid="{25AC7412-0AA0-A443-967E-A883AA72B569}">
      <text>
        <r>
          <rPr>
            <b/>
            <sz val="9"/>
            <color rgb="FF000000"/>
            <rFont val="Tahoma"/>
            <family val="2"/>
          </rPr>
          <t>Hewlett-Packard Company: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La cantidad de equipos de cómputo a comprar será los que se puedan adquirir sin exceder el presupuesto oficial del ítem , cumpliendo con todos los requisitos legales, financieros y técnicos.</t>
        </r>
      </text>
    </comment>
    <comment ref="AP9" authorId="0" shapeId="0" xr:uid="{D2BAC95F-F3E4-1540-96F2-9EE78873FE17}">
      <text>
        <r>
          <rPr>
            <b/>
            <sz val="9"/>
            <color rgb="FF000000"/>
            <rFont val="Tahoma"/>
            <family val="2"/>
          </rPr>
          <t>Hewlett-Packard Company: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La cantidad de equipos de cómputo a comprar será los que se puedan adquirir sin exceder el presupuesto oficial del ítem , cumpliendo con todos los requisitos legales, financieros y técnicos.</t>
        </r>
      </text>
    </comment>
    <comment ref="AY9" authorId="0" shapeId="0" xr:uid="{38E039CE-955A-7B42-AE42-C4E2D92F53BF}">
      <text>
        <r>
          <rPr>
            <b/>
            <sz val="9"/>
            <color rgb="FF000000"/>
            <rFont val="Tahoma"/>
            <family val="2"/>
          </rPr>
          <t>Hewlett-Packard Company: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La cantidad de equipos de cómputo a comprar será los que se puedan adquirir sin exceder el presupuesto oficial del ítem , cumpliendo con todos los requisitos legales, financieros y técnicos.</t>
        </r>
      </text>
    </comment>
    <comment ref="BH9" authorId="0" shapeId="0" xr:uid="{6712A68A-683F-D44E-98E9-266C31C9820E}">
      <text>
        <r>
          <rPr>
            <b/>
            <sz val="9"/>
            <color rgb="FF000000"/>
            <rFont val="Tahoma"/>
            <family val="2"/>
          </rPr>
          <t>Hewlett-Packard Company: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La cantidad de equipos de cómputo a comprar será los que se puedan adquirir sin exceder el presupuesto oficial del ítem , cumpliendo con todos los requisitos legales, financieros y técnicos.</t>
        </r>
      </text>
    </comment>
    <comment ref="BQ9" authorId="0" shapeId="0" xr:uid="{B66185DB-9F7A-D842-97EF-FD95A7B3EF25}">
      <text>
        <r>
          <rPr>
            <b/>
            <sz val="9"/>
            <color rgb="FF000000"/>
            <rFont val="Tahoma"/>
            <family val="2"/>
          </rPr>
          <t>Hewlett-Packard Company: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La cantidad de equipos de cómputo a comprar será los que se puedan adquirir sin exceder el presupuesto oficial del ítem , cumpliendo con todos los requisitos legales, financieros y técnicos.</t>
        </r>
      </text>
    </comment>
    <comment ref="BZ9" authorId="0" shapeId="0" xr:uid="{CE5DFFE9-FF5C-064F-8F0F-2A2DB718E9B3}">
      <text>
        <r>
          <rPr>
            <b/>
            <sz val="9"/>
            <color rgb="FF000000"/>
            <rFont val="Tahoma"/>
            <family val="2"/>
          </rPr>
          <t>Hewlett-Packard Company: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La cantidad de equipos de cómputo a comprar será los que se puedan adquirir sin exceder el presupuesto oficial del ítem , cumpliendo con todos los requisitos legales, financieros y técnicos.</t>
        </r>
      </text>
    </comment>
    <comment ref="CI9" authorId="0" shapeId="0" xr:uid="{109C05D5-BB43-EB44-B467-636833A88E9C}">
      <text>
        <r>
          <rPr>
            <b/>
            <sz val="9"/>
            <color rgb="FF000000"/>
            <rFont val="Tahoma"/>
            <family val="2"/>
          </rPr>
          <t>Hewlett-Packard Company: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La cantidad de equipos de cómputo a comprar será los que se puedan adquirir sin exceder el presupuesto oficial del ítem , cumpliendo con todos los requisitos legales, financieros y técnicos.</t>
        </r>
      </text>
    </comment>
    <comment ref="CR9" authorId="0" shapeId="0" xr:uid="{BCF120F8-798B-EC4D-8E3A-C60653E5AA13}">
      <text>
        <r>
          <rPr>
            <b/>
            <sz val="9"/>
            <color rgb="FF000000"/>
            <rFont val="Tahoma"/>
            <family val="2"/>
          </rPr>
          <t>Hewlett-Packard Company: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La cantidad de equipos de cómputo a comprar será los que se puedan adquirir sin exceder el presupuesto oficial del ítem , cumpliendo con todos los requisitos legales, financieros y técnicos.</t>
        </r>
      </text>
    </comment>
    <comment ref="DA9" authorId="0" shapeId="0" xr:uid="{FBDDE631-2266-3B4F-BE16-441844EC7D12}">
      <text>
        <r>
          <rPr>
            <b/>
            <sz val="9"/>
            <color rgb="FF000000"/>
            <rFont val="Tahoma"/>
            <family val="2"/>
          </rPr>
          <t>Hewlett-Packard Company: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La cantidad de equipos de cómputo a comprar será los que se puedan adquirir sin exceder el presupuesto oficial del ítem , cumpliendo con todos los requisitos legales, financieros y técnicos.</t>
        </r>
      </text>
    </comment>
    <comment ref="DJ9" authorId="0" shapeId="0" xr:uid="{A5DC9E1B-701B-7647-BE41-DAA027AEF545}">
      <text>
        <r>
          <rPr>
            <b/>
            <sz val="9"/>
            <color rgb="FF000000"/>
            <rFont val="Tahoma"/>
            <family val="2"/>
          </rPr>
          <t>Hewlett-Packard Company: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La cantidad de equipos de cómputo a comprar será los que se puedan adquirir sin exceder el presupuesto oficial del ítem , cumpliendo con todos los requisitos legales, financieros y técnicos.</t>
        </r>
      </text>
    </comment>
  </commentList>
</comments>
</file>

<file path=xl/sharedStrings.xml><?xml version="1.0" encoding="utf-8"?>
<sst xmlns="http://schemas.openxmlformats.org/spreadsheetml/2006/main" count="200" uniqueCount="73">
  <si>
    <t xml:space="preserve">UNIVERSIDAD TECNOLÓGICA DE PEREIRA </t>
  </si>
  <si>
    <t>COMPRA DE EQUIPOS, PERIFÉRICOS Y ACCESORIOS DE CÓMPUTO PARA LAS DIFERENTES DEPENDENCIAS DE LA UNIVERSIDAD TECNOLÓGICA DE PEREIRA</t>
  </si>
  <si>
    <t>ÍTEM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</si>
  <si>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</si>
  <si>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</si>
  <si>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</si>
  <si>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</si>
  <si>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</si>
  <si>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</si>
  <si>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</si>
  <si>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</si>
  <si>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</si>
  <si>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</si>
  <si>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</si>
  <si>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</si>
  <si>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</si>
  <si>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</si>
  <si>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</si>
  <si>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</si>
  <si>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Computador Sff</t>
  </si>
  <si>
    <t>HP  SFF  Lenovo SFF DELL  SFF</t>
  </si>
  <si>
    <t xml:space="preserve">Procesador Intel Core i7-12700 (12cores/25MB/1.6 hasta 4.9GHz)
Chipset Intel Q670
Memoria 16 GB DDR4-3200 (1x16GB)
DD 512 SSD (Sata o M.2)
Mouse y Teclado USB
2 Ranuras DIMM
8 Puertos USB (Tipo A 2.0 - 3.0 - Tipo C) 
Puertos de video HDMI y DisplayPort
Windows 11 Pro OEM
Office LTSC Pro Plus 2021 Edu.
Garantía 3 años </t>
  </si>
  <si>
    <t>CONVOCATORIA PÚBLICA 01 DE 2023</t>
  </si>
  <si>
    <t xml:space="preserve">60 DIAS </t>
  </si>
  <si>
    <t>3 AÑOS</t>
  </si>
  <si>
    <t>MÁXIMO NÚMERO DE EQUIPOS</t>
  </si>
  <si>
    <t>MINIMO VALOR TOTAL IVA INCLUIDO</t>
  </si>
  <si>
    <t>PROVEEDOR</t>
  </si>
  <si>
    <t>DIFERENCIA</t>
  </si>
  <si>
    <t xml:space="preserve">Equipo HP HP 400 G9 SFF N/P 7M3Y8LS
Procesador Intel Core i7-12700 (12cores/25MB/1.6 hasta 4.9GHz)
Chipset Intel Q670
Memoria 16 GB DDR4-3200 (1x16GB)
DD 512 SSD (Sata o M.2)
Mouse y Teclado USB
2 Ranuras DIMM
8 Puertos USB (Tipo A 2.0 - 3.0 - Tipo C) 
Puertos de video HDMI y DisplayPort
Windows 11 Pro OEM
Office LTSC Pro Plus 2021 Edu.
Garantía 3 años </t>
  </si>
  <si>
    <t>60 dias</t>
  </si>
  <si>
    <t>3 años</t>
  </si>
  <si>
    <t>DELL / OptiPlex Small Form Factor (Plus 7010)</t>
  </si>
  <si>
    <t>45 DIAS</t>
  </si>
  <si>
    <t xml:space="preserve">HP 400 G9 SFF
Procesador Intel Core i7-12700 (12cores/25MB/1.6 hasta 4.9GHz)
Chipset Intel Q670
Memoria 16 GB DDR4-3200 (1x16GB)
DD 512 SSD (Sata o M.2)
Mouse y Teclado USB
2 Ranuras DIMM
8 Puertos USB (Tipo A 2.0 - 3.0 - Tipo C) 
Puertos de video HDMI y DisplayPort
Windows 11 Pro OEM
Office LTSC Pro Plus 2021 Edu.
Garantía 3 años </t>
  </si>
  <si>
    <r>
      <rPr>
        <b/>
        <sz val="10"/>
        <rFont val="Calibri"/>
        <family val="2"/>
        <scheme val="minor"/>
      </rPr>
      <t>MARCA: HP SFF 400 G9                                             REFERENCIA: 7M3Y8LS</t>
    </r>
    <r>
      <rPr>
        <sz val="10"/>
        <rFont val="Calibri"/>
        <family val="2"/>
        <scheme val="minor"/>
      </rPr>
      <t xml:space="preserve">                                           Procesador Intel Core i7-12700 (12cores/25MB/1.6 hasta 4.9GHz)
Chipset Intel Q670
Memoria 16 GB DDR4-3200 (1x16GB)
DD 512 SSD (Sata o M.2)
Mouse y Teclado USB
2 Ranuras DIMM
8 Puertos USB (Tipo A 2.0 - 3.0 - Tipo C) 
Puertos de video HDMI y DisplayPort
Windows 11 Pro OEM
Office LTSC Pro Plus 2021 Edu.
Garantía 3 años </t>
    </r>
  </si>
  <si>
    <t>60 DIAS</t>
  </si>
  <si>
    <t xml:space="preserve">Marca: HP
Referencia: Pro 400 G9 SFF
Procesador Intel Core i7-12700 
(12cores/25MB/1.6 hasta 4.9GHz)
Chipset Intel Q670
Memoria 16 GB DDR4-3200 (1x16GB)
DD 512 SSD (Sata o M.2)
Mouse y Teclado USB
2 Ranuras DIMM
8 Puertos USB (Tipo A 2.0 - 3.0 - Tipo C) 
Puertos de video HDMI y DisplayPort
Windows 11 Pro OEM
Office LTSC Pro Plus 2021 Edu.
Garantía 3 años </t>
  </si>
  <si>
    <t>90 a 120 días</t>
  </si>
  <si>
    <r>
      <rPr>
        <b/>
        <sz val="10"/>
        <color theme="1"/>
        <rFont val="Calibri"/>
        <family val="2"/>
        <scheme val="minor"/>
      </rPr>
      <t>marca: HP- Referencia:400 G9	HP Pro SFF 400 G9- especificaciones:</t>
    </r>
    <r>
      <rPr>
        <sz val="10"/>
        <color theme="1"/>
        <rFont val="Calibri"/>
        <family val="2"/>
        <scheme val="minor"/>
      </rPr>
      <t xml:space="preserve"> Procesador Intel Core i7-12700 (12cores/25MB/1.6 hasta 4.9GHz)
Chipset Intel Q670
Memoria 16 GB DDR4-3200 (1x16GB)
DD 512 SSD (Sata o M.2)
Mouse y Teclado USB
2 Ranuras DIMM
8 Puertos USB (Tipo A 2.0 - 3.0 - Tipo C) 
Puertos de video HDMI y DisplayPort
Windows 11 Pro OEM
Office LTSC Pro Plus 2021 Edu.
Garantía 3 años </t>
    </r>
  </si>
  <si>
    <t xml:space="preserve">HP Pro SFF 400 G9
Procesador Intel Core i7-12700 (12cores/25MB/1.6 hasta 4.9GHz)
Chipset Intel Q670
Memoria 16 GB DDR4-3200 (1x16GB)
DD 512 SSD (Sata o M.2)
Mouse y Teclado USB
2 Ranuras DIMM
8 Puertos USB (Tipo A 2.0 - 3.0 - Tipo C) 
Puertos de video HDMI y DisplayPort
Windows 11 Pro OEM
Office LTSC Pro Plus 2021 Edu.
Garantía 3 años </t>
  </si>
  <si>
    <t>90 días calendario</t>
  </si>
  <si>
    <t xml:space="preserve">Garantía 3 años </t>
  </si>
  <si>
    <t xml:space="preserve">Procesador Intel Core i7-12700 (12cores/25MB/1.6 hasta 4.9GHz) - Chipset Intel Q670 - Memoria 16 GB DDR4-3200 (1x16GB) - DD 512 SSD (Sata o M.2) - Mouse y Teclado USB - 2 Ranuras DIMM - 8 Puertos USB (Tipo A 2.0 - 3.0 - Tipo C) - Puertos de video HDMI y DisplayPort - Windows 11 Pro OEM - Office LTSC Pro Plus 2021 Edu - Garantía 3 años </t>
  </si>
  <si>
    <t>20 DÍAS</t>
  </si>
  <si>
    <t xml:space="preserve">Procesador Intel® Core™ i7-13700 (8+8 Cores/30MB/24T/2.1GHz to 5.1GHz/65W); supports Windows 11 Pro/Linux)
Chipset Intel Q77 Express 
Memoria 16 GB DDR5-4400 (1x16GB)
DD 512 SSD M.2
Mouse y Teclado USB
2 Ranuras DIMM
8 Puertos USB (Tipo A 2.0 - 3.2 - Tipo C) 
Puertos de video HDMI y DisplayPort
Windows 11 Pro OEM
Office LTSC Pro Plus 2021 Edu.
Garantía 3 años </t>
  </si>
  <si>
    <t>90 DIAS CALENDARIO</t>
  </si>
  <si>
    <t>PRESUPUESTO UTP</t>
  </si>
  <si>
    <t>No Cumple. Oferta presentada en formato incorrecto</t>
  </si>
  <si>
    <t>No cumple. Procesador inferior</t>
  </si>
  <si>
    <t>COMPARATIVA ECONÓMICA ANEXO 2</t>
  </si>
  <si>
    <t>De acuerdo con las evaluaciones se recomienda adjudicar así:</t>
  </si>
  <si>
    <t xml:space="preserve">PROVEEDOR </t>
  </si>
  <si>
    <t>GTI - ALBERTO ÁLVAREZ</t>
  </si>
  <si>
    <t>VALOR TOTAL IVA INCLUIDO A ADJUDICAR :</t>
  </si>
  <si>
    <t>No cumple 2.1.1.1 RUP</t>
  </si>
  <si>
    <t>Comité Técnico</t>
  </si>
  <si>
    <t>Julian Andrés Cifuentes Soto</t>
  </si>
  <si>
    <t>Miguel Angel Gómez Calderón</t>
  </si>
  <si>
    <t>Tek Soluciones</t>
  </si>
  <si>
    <t>Sistetronics</t>
  </si>
  <si>
    <t>Uniples</t>
  </si>
  <si>
    <t>Colsof</t>
  </si>
  <si>
    <t>JM Multisistemas</t>
  </si>
  <si>
    <t>GTI</t>
  </si>
  <si>
    <t>Tecnophone</t>
  </si>
  <si>
    <t>Sumimas</t>
  </si>
  <si>
    <t>Global ASTI SAS</t>
  </si>
  <si>
    <t>Districom</t>
  </si>
  <si>
    <t>MultiTintas Ink SAS</t>
  </si>
  <si>
    <t>Quantyc</t>
  </si>
  <si>
    <t>Redcomputo</t>
  </si>
  <si>
    <t>Micronet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</si>
</sst>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-* #,##0_-;\-* #,##0_-;_-* &quot;-&quot;??_-;_-@_-"/>
    <numFmt numFmtId="166" formatCode="_-&quot;$&quot;\ * #,##0.00_-;\-&quot;$&quot;\ * #,##0.00_-;_-&quot;$&quot;\ * &quot;-&quot;_-;_-@_-"/>
    <numFmt numFmtId="167" formatCode="_-&quot;$&quot;\ * #,##0_-;\-&quot;$&quot;\ * #,##0_-;_-&quot;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</font>
    <font>
      <b/>
      <sz val="14"/>
      <color rgb="FFFF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164" fontId="8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/>
    </xf>
    <xf numFmtId="9" fontId="11" fillId="0" borderId="0" xfId="2" applyFont="1" applyAlignment="1"/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4" borderId="3" xfId="0" applyFont="1" applyFill="1" applyBorder="1" applyAlignment="1">
      <alignment horizontal="left" vertical="center" wrapText="1"/>
    </xf>
    <xf numFmtId="16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left" vertical="center" wrapText="1"/>
      <protection locked="0"/>
    </xf>
    <xf numFmtId="167" fontId="4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 wrapText="1"/>
    </xf>
    <xf numFmtId="164" fontId="0" fillId="0" borderId="1" xfId="1" applyFont="1" applyFill="1" applyBorder="1" applyAlignment="1" applyProtection="1">
      <alignment horizontal="center" vertical="center" wrapText="1"/>
      <protection locked="0"/>
    </xf>
    <xf numFmtId="9" fontId="0" fillId="0" borderId="1" xfId="2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6" fillId="6" borderId="1" xfId="3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7" borderId="2" xfId="0" applyFont="1" applyFill="1" applyBorder="1" applyAlignment="1">
      <alignment horizontal="center" vertical="center" wrapText="1"/>
    </xf>
    <xf numFmtId="43" fontId="0" fillId="7" borderId="1" xfId="0" applyNumberForma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9" fillId="0" borderId="8" xfId="0" applyFont="1" applyBorder="1"/>
    <xf numFmtId="0" fontId="7" fillId="0" borderId="9" xfId="0" applyFont="1" applyBorder="1" applyAlignment="1">
      <alignment horizontal="left" vertical="center" wrapText="1"/>
    </xf>
    <xf numFmtId="0" fontId="9" fillId="0" borderId="10" xfId="0" applyFont="1" applyBorder="1"/>
    <xf numFmtId="0" fontId="7" fillId="0" borderId="11" xfId="0" applyFont="1" applyBorder="1" applyAlignment="1">
      <alignment horizontal="left" vertical="center" wrapText="1"/>
    </xf>
    <xf numFmtId="164" fontId="4" fillId="0" borderId="12" xfId="1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Border="1"/>
    <xf numFmtId="3" fontId="4" fillId="5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</cellXfs>
  <cellStyles count="5">
    <cellStyle name="Excel Built-in Normal" xfId="3" xr:uid="{00000000-0005-0000-0000-000000000000}"/>
    <cellStyle name="Moneda" xfId="4" builtinId="4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1153885</xdr:colOff>
      <xdr:row>29</xdr:row>
      <xdr:rowOff>70018</xdr:rowOff>
    </xdr:from>
    <xdr:to>
      <xdr:col>6</xdr:col>
      <xdr:colOff>2190620</xdr:colOff>
      <xdr:row>32</xdr:row>
      <xdr:rowOff>164997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EE31A9-99DB-E345-802C-CE483191D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6585" y="9175918"/>
          <a:ext cx="1036735" cy="628379"/>
        </a:xfrm>
        <a:prstGeom prst="rect">
          <a:avLst/>
        </a:prstGeom>
      </xdr:spPr>
    </xdr:pic>
    <xdr:clientData/>
  </xdr:twoCellAnchor>
  <xdr:twoCellAnchor editAs="oneCell">
    <xdr:from>
      <xdr:col>6</xdr:col>
      <xdr:colOff>1079500</xdr:colOff>
      <xdr:row>24</xdr:row>
      <xdr:rowOff>25400</xdr:rowOff>
    </xdr:from>
    <xdr:to>
      <xdr:col>6</xdr:col>
      <xdr:colOff>2171700</xdr:colOff>
      <xdr:row>27</xdr:row>
      <xdr:rowOff>127000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2216F6-11D8-F919-D548-3B572A389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8242300"/>
          <a:ext cx="109220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34"/>
  <sheetViews>
    <sheetView tabSelected="1" topLeftCell="A2" workbookViewId="0">
      <selection activeCell="H28" sqref="H28"/>
    </sheetView>
  </sheetViews>
  <sheetFormatPr baseColWidth="10" defaultColWidth="11.5" defaultRowHeight="14" x14ac:dyDescent="0.2"/>
  <cols>
    <col min="1" max="1" width="4.6640625" style="1" bestFit="1" customWidth="1"/>
    <col min="2" max="2" width="19.1640625" style="23" customWidth="1"/>
    <col min="3" max="3" width="63.83203125" style="23" customWidth="1"/>
    <col min="4" max="5" width="9.6640625" style="1" bestFit="1" customWidth="1"/>
    <col min="6" max="6" width="9.83203125" style="1" bestFit="1" customWidth="1"/>
    <col min="7" max="7" width="44" style="1" bestFit="1" customWidth="1"/>
    <col min="8" max="8" width="23" style="1" customWidth="1"/>
    <col min="9" max="9" width="14" style="1" bestFit="1" customWidth="1"/>
    <col min="10" max="10" width="9.5" style="1" bestFit="1" customWidth="1"/>
    <col min="11" max="11" width="14.5" style="1" bestFit="1" customWidth="1"/>
    <col min="12" max="12" width="17.83203125" style="1" bestFit="1" customWidth="1"/>
    <col min="13" max="13" width="10.33203125" style="1" bestFit="1" customWidth="1"/>
    <col min="14" max="14" width="9.83203125" style="1" bestFit="1" customWidth="1"/>
    <col min="15" max="15" width="9.83203125" style="1" customWidth="1"/>
    <col min="16" max="38" width="11.5" style="1"/>
    <col min="39" max="39" width="18.1640625" style="1" customWidth="1"/>
    <col min="40" max="128" width="11.5" style="1"/>
    <col min="129" max="129" width="15" style="1" customWidth="1"/>
    <col min="130" max="132" width="11.5" style="1"/>
    <col min="133" max="133" width="15.6640625" style="1" customWidth="1"/>
    <col min="134" max="134" width="11.5" style="1"/>
    <col min="135" max="135" width="12.1640625" style="1" bestFit="1" customWidth="1"/>
    <col min="136" max="136" width="20.1640625" style="1" customWidth="1"/>
    <col min="137" max="16384" width="11.5" style="1"/>
  </cols>
  <sheetData>
    <row r="1" spans="1:136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2"/>
    </row>
    <row r="2" spans="1:136" x14ac:dyDescent="0.2">
      <c r="A2" s="63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2"/>
    </row>
    <row r="3" spans="1:136" ht="12.75" customHeight="1" x14ac:dyDescent="0.2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2"/>
    </row>
    <row r="4" spans="1:136" x14ac:dyDescent="0.2">
      <c r="A4" s="63" t="s">
        <v>50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2"/>
    </row>
    <row r="5" spans="1:136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6" x14ac:dyDescent="0.2">
      <c r="A6" s="63"/>
      <c r="B6" s="63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6" x14ac:dyDescent="0.2">
      <c r="A7" s="3"/>
      <c r="B7" s="4"/>
      <c r="C7" s="4"/>
      <c r="D7" s="3"/>
      <c r="E7" s="3"/>
      <c r="F7" s="64" t="s">
        <v>59</v>
      </c>
      <c r="G7" s="65"/>
      <c r="H7" s="65"/>
      <c r="I7" s="65"/>
      <c r="J7" s="65"/>
      <c r="K7" s="65"/>
      <c r="L7" s="65"/>
      <c r="M7" s="65"/>
      <c r="N7" s="66"/>
      <c r="O7" s="64" t="s">
        <v>60</v>
      </c>
      <c r="P7" s="65"/>
      <c r="Q7" s="65"/>
      <c r="R7" s="65"/>
      <c r="S7" s="65"/>
      <c r="T7" s="65"/>
      <c r="U7" s="65"/>
      <c r="V7" s="65"/>
      <c r="W7" s="66"/>
      <c r="X7" s="64" t="s">
        <v>61</v>
      </c>
      <c r="Y7" s="65"/>
      <c r="Z7" s="65"/>
      <c r="AA7" s="65"/>
      <c r="AB7" s="65"/>
      <c r="AC7" s="65"/>
      <c r="AD7" s="65"/>
      <c r="AE7" s="65"/>
      <c r="AF7" s="66"/>
      <c r="AG7" s="64" t="s">
        <v>62</v>
      </c>
      <c r="AH7" s="65"/>
      <c r="AI7" s="65"/>
      <c r="AJ7" s="65"/>
      <c r="AK7" s="65"/>
      <c r="AL7" s="65"/>
      <c r="AM7" s="65"/>
      <c r="AN7" s="65"/>
      <c r="AO7" s="66"/>
      <c r="AP7" s="64" t="s">
        <v>72</v>
      </c>
      <c r="AQ7" s="65"/>
      <c r="AR7" s="65"/>
      <c r="AS7" s="65"/>
      <c r="AT7" s="65"/>
      <c r="AU7" s="65"/>
      <c r="AV7" s="65"/>
      <c r="AW7" s="65"/>
      <c r="AX7" s="66"/>
      <c r="AY7" s="64" t="s">
        <v>63</v>
      </c>
      <c r="AZ7" s="65"/>
      <c r="BA7" s="65"/>
      <c r="BB7" s="65"/>
      <c r="BC7" s="65"/>
      <c r="BD7" s="65"/>
      <c r="BE7" s="65"/>
      <c r="BF7" s="65"/>
      <c r="BG7" s="66"/>
      <c r="BH7" s="64" t="s">
        <v>64</v>
      </c>
      <c r="BI7" s="65"/>
      <c r="BJ7" s="65"/>
      <c r="BK7" s="65"/>
      <c r="BL7" s="65"/>
      <c r="BM7" s="65"/>
      <c r="BN7" s="65"/>
      <c r="BO7" s="65"/>
      <c r="BP7" s="66"/>
      <c r="BQ7" s="64" t="s">
        <v>65</v>
      </c>
      <c r="BR7" s="65"/>
      <c r="BS7" s="65"/>
      <c r="BT7" s="65"/>
      <c r="BU7" s="65"/>
      <c r="BV7" s="65"/>
      <c r="BW7" s="65"/>
      <c r="BX7" s="65"/>
      <c r="BY7" s="66"/>
      <c r="BZ7" s="64" t="s">
        <v>66</v>
      </c>
      <c r="CA7" s="65"/>
      <c r="CB7" s="65"/>
      <c r="CC7" s="65"/>
      <c r="CD7" s="65"/>
      <c r="CE7" s="65"/>
      <c r="CF7" s="65"/>
      <c r="CG7" s="65"/>
      <c r="CH7" s="66"/>
      <c r="CI7" s="64" t="s">
        <v>67</v>
      </c>
      <c r="CJ7" s="65"/>
      <c r="CK7" s="65"/>
      <c r="CL7" s="65"/>
      <c r="CM7" s="65"/>
      <c r="CN7" s="65"/>
      <c r="CO7" s="65"/>
      <c r="CP7" s="65"/>
      <c r="CQ7" s="66"/>
      <c r="CR7" s="64" t="s">
        <v>68</v>
      </c>
      <c r="CS7" s="65"/>
      <c r="CT7" s="65"/>
      <c r="CU7" s="65"/>
      <c r="CV7" s="65"/>
      <c r="CW7" s="65"/>
      <c r="CX7" s="65"/>
      <c r="CY7" s="65"/>
      <c r="CZ7" s="66"/>
      <c r="DA7" s="64" t="s">
        <v>69</v>
      </c>
      <c r="DB7" s="65"/>
      <c r="DC7" s="65"/>
      <c r="DD7" s="65"/>
      <c r="DE7" s="65"/>
      <c r="DF7" s="65"/>
      <c r="DG7" s="65"/>
      <c r="DH7" s="65"/>
      <c r="DI7" s="66"/>
      <c r="DJ7" s="64" t="s">
        <v>70</v>
      </c>
      <c r="DK7" s="65"/>
      <c r="DL7" s="65"/>
      <c r="DM7" s="65"/>
      <c r="DN7" s="65"/>
      <c r="DO7" s="65"/>
      <c r="DP7" s="65"/>
      <c r="DQ7" s="65"/>
      <c r="DR7" s="66"/>
      <c r="DS7" s="67" t="s">
        <v>71</v>
      </c>
      <c r="DT7" s="67"/>
      <c r="DU7" s="67"/>
      <c r="DV7" s="67"/>
      <c r="DW7" s="67"/>
      <c r="DX7" s="67"/>
      <c r="DY7" s="67"/>
      <c r="DZ7" s="67"/>
      <c r="EA7" s="67"/>
    </row>
    <row r="8" spans="1:136" ht="60.75" customHeight="1" x14ac:dyDescent="0.2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6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7" t="s">
        <v>12</v>
      </c>
      <c r="L8" s="8" t="s">
        <v>13</v>
      </c>
      <c r="M8" s="8" t="s">
        <v>14</v>
      </c>
      <c r="N8" s="8" t="s">
        <v>15</v>
      </c>
      <c r="O8" s="6" t="s">
        <v>7</v>
      </c>
      <c r="P8" s="7" t="s">
        <v>8</v>
      </c>
      <c r="Q8" s="7" t="s">
        <v>9</v>
      </c>
      <c r="R8" s="7" t="s">
        <v>10</v>
      </c>
      <c r="S8" s="7" t="s">
        <v>11</v>
      </c>
      <c r="T8" s="7" t="s">
        <v>12</v>
      </c>
      <c r="U8" s="8" t="s">
        <v>13</v>
      </c>
      <c r="V8" s="8" t="s">
        <v>14</v>
      </c>
      <c r="W8" s="8" t="s">
        <v>15</v>
      </c>
      <c r="X8" s="6" t="s">
        <v>7</v>
      </c>
      <c r="Y8" s="7" t="s">
        <v>8</v>
      </c>
      <c r="Z8" s="7" t="s">
        <v>9</v>
      </c>
      <c r="AA8" s="7" t="s">
        <v>10</v>
      </c>
      <c r="AB8" s="7" t="s">
        <v>11</v>
      </c>
      <c r="AC8" s="7" t="s">
        <v>12</v>
      </c>
      <c r="AD8" s="8" t="s">
        <v>13</v>
      </c>
      <c r="AE8" s="8" t="s">
        <v>14</v>
      </c>
      <c r="AF8" s="8" t="s">
        <v>15</v>
      </c>
      <c r="AG8" s="6" t="s">
        <v>7</v>
      </c>
      <c r="AH8" s="7" t="s">
        <v>8</v>
      </c>
      <c r="AI8" s="7" t="s">
        <v>9</v>
      </c>
      <c r="AJ8" s="7" t="s">
        <v>10</v>
      </c>
      <c r="AK8" s="7" t="s">
        <v>11</v>
      </c>
      <c r="AL8" s="7" t="s">
        <v>12</v>
      </c>
      <c r="AM8" s="8" t="s">
        <v>13</v>
      </c>
      <c r="AN8" s="8" t="s">
        <v>14</v>
      </c>
      <c r="AO8" s="8" t="s">
        <v>15</v>
      </c>
      <c r="AP8" s="6" t="s">
        <v>7</v>
      </c>
      <c r="AQ8" s="7" t="s">
        <v>8</v>
      </c>
      <c r="AR8" s="7" t="s">
        <v>9</v>
      </c>
      <c r="AS8" s="7" t="s">
        <v>10</v>
      </c>
      <c r="AT8" s="7" t="s">
        <v>11</v>
      </c>
      <c r="AU8" s="7" t="s">
        <v>12</v>
      </c>
      <c r="AV8" s="8" t="s">
        <v>13</v>
      </c>
      <c r="AW8" s="8" t="s">
        <v>14</v>
      </c>
      <c r="AX8" s="8" t="s">
        <v>15</v>
      </c>
      <c r="AY8" s="6" t="s">
        <v>7</v>
      </c>
      <c r="AZ8" s="7" t="s">
        <v>8</v>
      </c>
      <c r="BA8" s="7" t="s">
        <v>9</v>
      </c>
      <c r="BB8" s="7" t="s">
        <v>10</v>
      </c>
      <c r="BC8" s="7" t="s">
        <v>11</v>
      </c>
      <c r="BD8" s="7" t="s">
        <v>12</v>
      </c>
      <c r="BE8" s="8" t="s">
        <v>13</v>
      </c>
      <c r="BF8" s="8" t="s">
        <v>14</v>
      </c>
      <c r="BG8" s="8" t="s">
        <v>15</v>
      </c>
      <c r="BH8" s="6" t="s">
        <v>7</v>
      </c>
      <c r="BI8" s="7" t="s">
        <v>8</v>
      </c>
      <c r="BJ8" s="7" t="s">
        <v>9</v>
      </c>
      <c r="BK8" s="7" t="s">
        <v>10</v>
      </c>
      <c r="BL8" s="7" t="s">
        <v>11</v>
      </c>
      <c r="BM8" s="7" t="s">
        <v>12</v>
      </c>
      <c r="BN8" s="8" t="s">
        <v>13</v>
      </c>
      <c r="BO8" s="8" t="s">
        <v>14</v>
      </c>
      <c r="BP8" s="8" t="s">
        <v>15</v>
      </c>
      <c r="BQ8" s="6" t="s">
        <v>7</v>
      </c>
      <c r="BR8" s="7" t="s">
        <v>8</v>
      </c>
      <c r="BS8" s="7" t="s">
        <v>9</v>
      </c>
      <c r="BT8" s="7" t="s">
        <v>10</v>
      </c>
      <c r="BU8" s="7" t="s">
        <v>11</v>
      </c>
      <c r="BV8" s="7" t="s">
        <v>12</v>
      </c>
      <c r="BW8" s="8" t="s">
        <v>13</v>
      </c>
      <c r="BX8" s="8" t="s">
        <v>14</v>
      </c>
      <c r="BY8" s="8" t="s">
        <v>15</v>
      </c>
      <c r="BZ8" s="6" t="s">
        <v>7</v>
      </c>
      <c r="CA8" s="7" t="s">
        <v>8</v>
      </c>
      <c r="CB8" s="7" t="s">
        <v>9</v>
      </c>
      <c r="CC8" s="7" t="s">
        <v>10</v>
      </c>
      <c r="CD8" s="7" t="s">
        <v>11</v>
      </c>
      <c r="CE8" s="7" t="s">
        <v>12</v>
      </c>
      <c r="CF8" s="8" t="s">
        <v>13</v>
      </c>
      <c r="CG8" s="8" t="s">
        <v>14</v>
      </c>
      <c r="CH8" s="8" t="s">
        <v>15</v>
      </c>
      <c r="CI8" s="6" t="s">
        <v>7</v>
      </c>
      <c r="CJ8" s="7" t="s">
        <v>8</v>
      </c>
      <c r="CK8" s="7" t="s">
        <v>9</v>
      </c>
      <c r="CL8" s="7" t="s">
        <v>10</v>
      </c>
      <c r="CM8" s="7" t="s">
        <v>11</v>
      </c>
      <c r="CN8" s="7" t="s">
        <v>12</v>
      </c>
      <c r="CO8" s="8" t="s">
        <v>13</v>
      </c>
      <c r="CP8" s="8" t="s">
        <v>14</v>
      </c>
      <c r="CQ8" s="8" t="s">
        <v>15</v>
      </c>
      <c r="CR8" s="6" t="s">
        <v>7</v>
      </c>
      <c r="CS8" s="7" t="s">
        <v>8</v>
      </c>
      <c r="CT8" s="7" t="s">
        <v>9</v>
      </c>
      <c r="CU8" s="7" t="s">
        <v>10</v>
      </c>
      <c r="CV8" s="7" t="s">
        <v>11</v>
      </c>
      <c r="CW8" s="7" t="s">
        <v>12</v>
      </c>
      <c r="CX8" s="8" t="s">
        <v>13</v>
      </c>
      <c r="CY8" s="8" t="s">
        <v>14</v>
      </c>
      <c r="CZ8" s="8" t="s">
        <v>15</v>
      </c>
      <c r="DA8" s="6" t="s">
        <v>7</v>
      </c>
      <c r="DB8" s="7" t="s">
        <v>8</v>
      </c>
      <c r="DC8" s="7" t="s">
        <v>9</v>
      </c>
      <c r="DD8" s="7" t="s">
        <v>10</v>
      </c>
      <c r="DE8" s="7" t="s">
        <v>11</v>
      </c>
      <c r="DF8" s="7" t="s">
        <v>12</v>
      </c>
      <c r="DG8" s="8" t="s">
        <v>13</v>
      </c>
      <c r="DH8" s="8" t="s">
        <v>14</v>
      </c>
      <c r="DI8" s="8" t="s">
        <v>15</v>
      </c>
      <c r="DJ8" s="6" t="s">
        <v>7</v>
      </c>
      <c r="DK8" s="7" t="s">
        <v>8</v>
      </c>
      <c r="DL8" s="7" t="s">
        <v>9</v>
      </c>
      <c r="DM8" s="7" t="s">
        <v>10</v>
      </c>
      <c r="DN8" s="7" t="s">
        <v>11</v>
      </c>
      <c r="DO8" s="7" t="s">
        <v>12</v>
      </c>
      <c r="DP8" s="8" t="s">
        <v>13</v>
      </c>
      <c r="DQ8" s="8" t="s">
        <v>14</v>
      </c>
      <c r="DR8" s="8" t="s">
        <v>15</v>
      </c>
      <c r="DS8" s="6" t="s">
        <v>7</v>
      </c>
      <c r="DT8" s="7" t="s">
        <v>8</v>
      </c>
      <c r="DU8" s="7" t="s">
        <v>9</v>
      </c>
      <c r="DV8" s="7" t="s">
        <v>10</v>
      </c>
      <c r="DW8" s="7" t="s">
        <v>11</v>
      </c>
      <c r="DX8" s="7" t="s">
        <v>12</v>
      </c>
      <c r="DY8" s="8" t="s">
        <v>13</v>
      </c>
      <c r="DZ8" s="8" t="s">
        <v>14</v>
      </c>
      <c r="EA8" s="8" t="s">
        <v>15</v>
      </c>
      <c r="EB8" s="43" t="s">
        <v>25</v>
      </c>
      <c r="EC8" s="43" t="s">
        <v>26</v>
      </c>
      <c r="ED8" s="43" t="s">
        <v>27</v>
      </c>
      <c r="EE8" s="43" t="s">
        <v>47</v>
      </c>
      <c r="EF8" s="43" t="s">
        <v>28</v>
      </c>
    </row>
    <row r="9" spans="1:136" ht="162.75" customHeight="1" x14ac:dyDescent="0.2">
      <c r="A9" s="9">
        <v>1</v>
      </c>
      <c r="B9" s="10" t="s">
        <v>19</v>
      </c>
      <c r="C9" s="10" t="s">
        <v>21</v>
      </c>
      <c r="D9" s="11" t="s">
        <v>20</v>
      </c>
      <c r="E9" s="9" t="s">
        <v>16</v>
      </c>
      <c r="F9" s="12"/>
      <c r="G9" s="41" t="s">
        <v>48</v>
      </c>
      <c r="H9" s="14"/>
      <c r="I9" s="15"/>
      <c r="J9" s="14"/>
      <c r="K9" s="14"/>
      <c r="L9" s="14"/>
      <c r="M9" s="16"/>
      <c r="N9" s="16"/>
      <c r="O9" s="12">
        <v>149</v>
      </c>
      <c r="P9" s="13" t="s">
        <v>21</v>
      </c>
      <c r="Q9" s="14">
        <v>4870000</v>
      </c>
      <c r="R9" s="15">
        <v>0.19</v>
      </c>
      <c r="S9" s="14">
        <f>Q9*R9</f>
        <v>925300</v>
      </c>
      <c r="T9" s="14">
        <f>ROUND(Q9+S9,0)</f>
        <v>5795300</v>
      </c>
      <c r="U9" s="14">
        <f>T9*O9</f>
        <v>863499700</v>
      </c>
      <c r="V9" s="26" t="s">
        <v>23</v>
      </c>
      <c r="W9" s="26" t="s">
        <v>24</v>
      </c>
      <c r="X9" s="12">
        <v>179</v>
      </c>
      <c r="Y9" s="31" t="s">
        <v>29</v>
      </c>
      <c r="Z9" s="14">
        <v>4054390</v>
      </c>
      <c r="AA9" s="15">
        <v>0.19</v>
      </c>
      <c r="AB9" s="14">
        <f>Z9*AA9</f>
        <v>770334.1</v>
      </c>
      <c r="AC9" s="14">
        <f>ROUND(Z9+AB9,0)</f>
        <v>4824724</v>
      </c>
      <c r="AD9" s="14">
        <f>+AC9*X9</f>
        <v>863625596</v>
      </c>
      <c r="AE9" s="26" t="s">
        <v>30</v>
      </c>
      <c r="AF9" s="26" t="s">
        <v>31</v>
      </c>
      <c r="AG9" s="12">
        <v>152</v>
      </c>
      <c r="AH9" s="13" t="s">
        <v>32</v>
      </c>
      <c r="AI9" s="32">
        <v>4771261</v>
      </c>
      <c r="AJ9" s="15">
        <v>0.19</v>
      </c>
      <c r="AK9" s="32">
        <f>AI9*AJ9</f>
        <v>906539.59</v>
      </c>
      <c r="AL9" s="32">
        <f>ROUND(AI9+AK9,0)</f>
        <v>5677801</v>
      </c>
      <c r="AM9" s="32">
        <f>AL9*AG9</f>
        <v>863025752</v>
      </c>
      <c r="AN9" s="26">
        <v>35</v>
      </c>
      <c r="AO9" s="26">
        <v>3</v>
      </c>
      <c r="AP9" s="12"/>
      <c r="AQ9" s="58" t="s">
        <v>55</v>
      </c>
      <c r="AR9" s="14"/>
      <c r="AS9" s="15"/>
      <c r="AT9" s="14"/>
      <c r="AU9" s="14"/>
      <c r="AV9" s="14"/>
      <c r="AW9" s="26"/>
      <c r="AX9" s="25"/>
      <c r="AY9" s="12">
        <v>160</v>
      </c>
      <c r="AZ9" s="13" t="s">
        <v>21</v>
      </c>
      <c r="BA9" s="14">
        <v>4533400</v>
      </c>
      <c r="BB9" s="15">
        <v>0.19</v>
      </c>
      <c r="BC9" s="14">
        <f>BA9*BB9</f>
        <v>861346</v>
      </c>
      <c r="BD9" s="14">
        <f>ROUND(BA9+BC9,0)</f>
        <v>5394746</v>
      </c>
      <c r="BE9" s="14">
        <f>BD9*AY9</f>
        <v>863159360</v>
      </c>
      <c r="BF9" s="26" t="s">
        <v>33</v>
      </c>
      <c r="BG9" s="26" t="s">
        <v>24</v>
      </c>
      <c r="BH9" s="48">
        <v>197</v>
      </c>
      <c r="BI9" s="7" t="s">
        <v>34</v>
      </c>
      <c r="BJ9" s="14">
        <v>3752025</v>
      </c>
      <c r="BK9" s="15">
        <v>0.19</v>
      </c>
      <c r="BL9" s="14">
        <v>629945</v>
      </c>
      <c r="BM9" s="14">
        <f>ROUND(BJ9+BL9,0)</f>
        <v>4381970</v>
      </c>
      <c r="BN9" s="14">
        <f>BM9*BH9</f>
        <v>863248090</v>
      </c>
      <c r="BO9" s="26">
        <v>90</v>
      </c>
      <c r="BP9" s="26" t="s">
        <v>24</v>
      </c>
      <c r="BQ9" s="12">
        <v>171</v>
      </c>
      <c r="BR9" s="10" t="s">
        <v>35</v>
      </c>
      <c r="BS9" s="14">
        <v>4244200</v>
      </c>
      <c r="BT9" s="15">
        <v>0.19</v>
      </c>
      <c r="BU9" s="14">
        <f>BS9*BT9</f>
        <v>806398</v>
      </c>
      <c r="BV9" s="14">
        <f>ROUND(BS9+BU9,0)</f>
        <v>5050598</v>
      </c>
      <c r="BW9" s="14">
        <f>BV9*BQ9</f>
        <v>863652258</v>
      </c>
      <c r="BX9" s="26" t="s">
        <v>36</v>
      </c>
      <c r="BY9" s="26" t="s">
        <v>24</v>
      </c>
      <c r="BZ9" s="12">
        <v>182</v>
      </c>
      <c r="CA9" s="13" t="s">
        <v>37</v>
      </c>
      <c r="CB9" s="14">
        <v>3984278.1054668906</v>
      </c>
      <c r="CC9" s="15">
        <v>0.19</v>
      </c>
      <c r="CD9" s="14">
        <f>CB9*CC9</f>
        <v>757012.84003870923</v>
      </c>
      <c r="CE9" s="14">
        <f>ROUND(CB9+CD9,0)</f>
        <v>4741291</v>
      </c>
      <c r="CF9" s="14">
        <f>CE9*BZ9</f>
        <v>862914962</v>
      </c>
      <c r="CG9" s="25" t="s">
        <v>38</v>
      </c>
      <c r="CH9" s="26" t="s">
        <v>31</v>
      </c>
      <c r="CI9" s="12"/>
      <c r="CJ9" s="42" t="s">
        <v>49</v>
      </c>
      <c r="CK9" s="14"/>
      <c r="CL9" s="15"/>
      <c r="CM9" s="14"/>
      <c r="CN9" s="14"/>
      <c r="CO9" s="14"/>
      <c r="CP9" s="26"/>
      <c r="CQ9" s="26"/>
      <c r="CR9" s="12">
        <v>164</v>
      </c>
      <c r="CS9" s="33" t="s">
        <v>39</v>
      </c>
      <c r="CT9" s="34">
        <v>4422815</v>
      </c>
      <c r="CU9" s="15">
        <v>0.19</v>
      </c>
      <c r="CV9" s="14">
        <f>CT9*CU9</f>
        <v>840334.85</v>
      </c>
      <c r="CW9" s="14">
        <f>ROUND(CT9+CV9,0)</f>
        <v>5263150</v>
      </c>
      <c r="CX9" s="14">
        <f>CW9*CR9</f>
        <v>863156600</v>
      </c>
      <c r="CY9" s="26" t="s">
        <v>36</v>
      </c>
      <c r="CZ9" s="27" t="s">
        <v>24</v>
      </c>
      <c r="DA9" s="12">
        <v>169</v>
      </c>
      <c r="DB9" s="31" t="s">
        <v>40</v>
      </c>
      <c r="DC9" s="14">
        <v>4294449.4704390634</v>
      </c>
      <c r="DD9" s="15">
        <v>0.19</v>
      </c>
      <c r="DE9" s="14">
        <f>DC9*DD9</f>
        <v>815945.3993834221</v>
      </c>
      <c r="DF9" s="14">
        <f>DC9+DE9</f>
        <v>5110394.8698224854</v>
      </c>
      <c r="DG9" s="14">
        <f>DF9*DA9</f>
        <v>863656733</v>
      </c>
      <c r="DH9" s="25" t="s">
        <v>41</v>
      </c>
      <c r="DI9" s="25" t="s">
        <v>42</v>
      </c>
      <c r="DJ9" s="12">
        <v>137</v>
      </c>
      <c r="DK9" s="13" t="s">
        <v>43</v>
      </c>
      <c r="DL9" s="14">
        <v>5289800</v>
      </c>
      <c r="DM9" s="15">
        <v>0.19</v>
      </c>
      <c r="DN9" s="14">
        <f>DL9*DM9</f>
        <v>1005062</v>
      </c>
      <c r="DO9" s="14">
        <f>ROUND(DL9+DN9,0)</f>
        <v>6294862</v>
      </c>
      <c r="DP9" s="14">
        <f>DO9*DJ9</f>
        <v>862396094</v>
      </c>
      <c r="DQ9" s="26" t="s">
        <v>44</v>
      </c>
      <c r="DR9" s="26" t="s">
        <v>24</v>
      </c>
      <c r="DS9" s="35">
        <v>154</v>
      </c>
      <c r="DT9" s="36" t="s">
        <v>45</v>
      </c>
      <c r="DU9" s="37">
        <f>((845+68)*4740)/0.92</f>
        <v>4703934.7826086953</v>
      </c>
      <c r="DV9" s="38">
        <v>0.19</v>
      </c>
      <c r="DW9" s="37">
        <f t="shared" ref="DW9" si="0">DU9*DV9</f>
        <v>893747.6086956521</v>
      </c>
      <c r="DX9" s="37">
        <f t="shared" ref="DX9" si="1">ROUND(DU9+DW9,0)</f>
        <v>5597682</v>
      </c>
      <c r="DY9" s="37">
        <f t="shared" ref="DY9" si="2">DX9*DS9</f>
        <v>862043028</v>
      </c>
      <c r="DZ9" s="39" t="s">
        <v>46</v>
      </c>
      <c r="EA9" s="40" t="s">
        <v>24</v>
      </c>
      <c r="EB9" s="44">
        <f>MAX(F9,O9,X9,AG9,AP9,AY9,BH9,BQ9,BZ9,CI9,CR9,DA9,DJ9,DS9)</f>
        <v>197</v>
      </c>
      <c r="EC9" s="45">
        <f>MIN(K9,T9,AC9,AL9,AU9,BD9,BM9,BV9,CE9,CN9,CW9,DF9,DO9,DX9)*EB9</f>
        <v>863248090</v>
      </c>
      <c r="ED9" s="49" t="str">
        <f>IF(EB9=F9,F7,IF(EB9=O9,O7,IF(EB9=X9,X7,IF(EB9=AG9,AG7,IF(EB9=AP9,AP7,IF(EB9=AY9,AY7,IF(EB9=BH9,BH7,IF(EB9=BQ9,BQ7,IF(EB9=BZ9,BZ7,IF(EB9=CI9,CI7,IF(EB9=CR9,CR7,IF(EB9=DA9,DA7,IF(EB9=DJ9,DJ7,IF(EB9=DS9,DS7,""))))))))))))))</f>
        <v>GTI</v>
      </c>
      <c r="EE9" s="45">
        <v>863656733</v>
      </c>
      <c r="EF9" s="45">
        <f>+EE9-EC9</f>
        <v>408643</v>
      </c>
    </row>
    <row r="10" spans="1:136" s="18" customFormat="1" ht="27.75" customHeight="1" x14ac:dyDescent="0.2">
      <c r="A10" s="28" t="s">
        <v>17</v>
      </c>
      <c r="B10" s="28"/>
      <c r="C10" s="28"/>
      <c r="D10" s="28"/>
      <c r="E10" s="28"/>
      <c r="F10" s="29"/>
      <c r="G10" s="30"/>
      <c r="H10" s="30"/>
      <c r="I10" s="30"/>
      <c r="J10" s="30"/>
      <c r="K10" s="30"/>
      <c r="L10" s="17">
        <f>SUM(L9:L9)</f>
        <v>0</v>
      </c>
      <c r="P10" s="24"/>
      <c r="Q10" s="24"/>
      <c r="R10" s="24"/>
      <c r="S10" s="24"/>
      <c r="T10" s="24"/>
      <c r="U10" s="17">
        <f>SUM(U9:U9)</f>
        <v>863499700</v>
      </c>
      <c r="Y10" s="24"/>
      <c r="Z10" s="24"/>
      <c r="AA10" s="24"/>
      <c r="AB10" s="24"/>
      <c r="AC10" s="24"/>
      <c r="AD10" s="17">
        <f>SUM(AD9:AD9)</f>
        <v>863625596</v>
      </c>
      <c r="AH10" s="24"/>
      <c r="AI10" s="24"/>
      <c r="AJ10" s="24"/>
      <c r="AK10" s="24"/>
      <c r="AL10" s="24"/>
      <c r="AM10" s="17">
        <f>SUM(AM9:AM9)</f>
        <v>863025752</v>
      </c>
      <c r="AQ10" s="24"/>
      <c r="AR10" s="24"/>
      <c r="AS10" s="24"/>
      <c r="AT10" s="24"/>
      <c r="AU10" s="24"/>
      <c r="AV10" s="17">
        <f>SUM(AV9:AV9)</f>
        <v>0</v>
      </c>
      <c r="AZ10" s="24"/>
      <c r="BA10" s="24"/>
      <c r="BB10" s="24"/>
      <c r="BC10" s="24"/>
      <c r="BD10" s="24"/>
      <c r="BE10" s="17">
        <f>SUM(BE9:BE9)</f>
        <v>863159360</v>
      </c>
      <c r="BI10" s="24"/>
      <c r="BJ10" s="24"/>
      <c r="BK10" s="24"/>
      <c r="BL10" s="24"/>
      <c r="BM10" s="24"/>
      <c r="BN10" s="17">
        <f>SUM(BN9:BN9)</f>
        <v>863248090</v>
      </c>
      <c r="BR10" s="24"/>
      <c r="BS10" s="24"/>
      <c r="BT10" s="24"/>
      <c r="BU10" s="24"/>
      <c r="BV10" s="24"/>
      <c r="BW10" s="17">
        <f>SUM(BW9:BW9)</f>
        <v>863652258</v>
      </c>
      <c r="CA10" s="24"/>
      <c r="CB10" s="24"/>
      <c r="CC10" s="24"/>
      <c r="CD10" s="24"/>
      <c r="CE10" s="24"/>
      <c r="CF10" s="17">
        <f>SUM(CF9:CF9)</f>
        <v>862914962</v>
      </c>
      <c r="CJ10" s="24"/>
      <c r="CK10" s="24"/>
      <c r="CL10" s="24"/>
      <c r="CM10" s="24"/>
      <c r="CN10" s="24"/>
      <c r="CO10" s="17">
        <f>SUM(CO9:CO9)</f>
        <v>0</v>
      </c>
      <c r="CS10" s="24"/>
      <c r="CT10" s="24"/>
      <c r="CU10" s="24"/>
      <c r="CV10" s="24"/>
      <c r="CW10" s="24"/>
      <c r="CX10" s="17">
        <f>SUM(CX9:CX9)</f>
        <v>863156600</v>
      </c>
      <c r="DB10" s="24"/>
      <c r="DC10" s="24"/>
      <c r="DD10" s="24"/>
      <c r="DE10" s="24"/>
      <c r="DF10" s="24"/>
      <c r="DG10" s="17">
        <f>SUM(DG9:DG9)</f>
        <v>863656733</v>
      </c>
      <c r="DK10" s="24"/>
      <c r="DL10" s="24"/>
      <c r="DM10" s="24"/>
      <c r="DN10" s="24"/>
      <c r="DO10" s="24"/>
      <c r="DP10" s="17">
        <f>SUM(DP9:DP9)</f>
        <v>862396094</v>
      </c>
      <c r="DT10" s="24"/>
      <c r="DU10" s="24"/>
      <c r="DV10" s="24"/>
      <c r="DW10" s="24"/>
      <c r="DX10" s="24"/>
      <c r="DY10" s="17">
        <f>SUM(DY9:DY9)</f>
        <v>862043028</v>
      </c>
    </row>
    <row r="11" spans="1:136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</row>
    <row r="12" spans="1:136" ht="48" customHeight="1" x14ac:dyDescent="0.2">
      <c r="A12" s="61" t="s">
        <v>18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1:136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36" ht="23.25" customHeight="1" x14ac:dyDescent="0.2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1:136" x14ac:dyDescent="0.2">
      <c r="A15" s="20"/>
      <c r="B15" s="21"/>
      <c r="C15" s="21"/>
      <c r="D15" s="20"/>
      <c r="E15" s="20"/>
      <c r="F15" s="20"/>
      <c r="G15" s="20"/>
      <c r="H15" s="20"/>
      <c r="I15" s="20"/>
      <c r="J15" s="20"/>
      <c r="K15" s="20"/>
      <c r="L15" s="20"/>
    </row>
    <row r="16" spans="1:136" ht="15" thickBot="1" x14ac:dyDescent="0.25">
      <c r="A16" s="20"/>
      <c r="B16" s="21"/>
      <c r="C16" s="21"/>
      <c r="D16" s="20"/>
      <c r="E16" s="20"/>
      <c r="F16" s="20"/>
      <c r="G16" s="20"/>
      <c r="H16" s="20"/>
      <c r="I16" s="20"/>
      <c r="J16" s="20"/>
      <c r="K16" s="20"/>
      <c r="L16" s="20"/>
    </row>
    <row r="17" spans="1:12" ht="25.5" customHeight="1" x14ac:dyDescent="0.2">
      <c r="A17" s="20"/>
      <c r="E17" s="46"/>
      <c r="G17" s="50" t="s">
        <v>51</v>
      </c>
      <c r="H17" s="51"/>
      <c r="I17" s="52"/>
      <c r="J17" s="20"/>
      <c r="K17" s="20"/>
      <c r="L17" s="20"/>
    </row>
    <row r="18" spans="1:12" ht="30" customHeight="1" x14ac:dyDescent="0.2">
      <c r="A18" s="20"/>
      <c r="E18" s="46"/>
      <c r="G18" s="53"/>
      <c r="H18" s="46"/>
      <c r="I18" s="54"/>
      <c r="J18" s="20"/>
      <c r="K18" s="20"/>
      <c r="L18" s="20"/>
    </row>
    <row r="19" spans="1:12" ht="31.5" customHeight="1" x14ac:dyDescent="0.2">
      <c r="A19" s="20"/>
      <c r="E19" s="46"/>
      <c r="G19" s="53" t="s">
        <v>52</v>
      </c>
      <c r="H19" s="47" t="s">
        <v>54</v>
      </c>
      <c r="I19" s="54"/>
      <c r="J19" s="20"/>
      <c r="K19" s="20"/>
      <c r="L19" s="20"/>
    </row>
    <row r="20" spans="1:12" ht="32.25" customHeight="1" thickBot="1" x14ac:dyDescent="0.25">
      <c r="A20" s="20"/>
      <c r="E20" s="46"/>
      <c r="G20" s="55" t="s">
        <v>53</v>
      </c>
      <c r="H20" s="56">
        <v>863248090</v>
      </c>
      <c r="I20" s="57"/>
      <c r="J20" s="20"/>
      <c r="K20" s="20"/>
      <c r="L20" s="20"/>
    </row>
    <row r="21" spans="1:12" x14ac:dyDescent="0.2">
      <c r="A21" s="20"/>
      <c r="B21" s="4"/>
      <c r="C21" s="4"/>
      <c r="D21" s="20"/>
      <c r="E21" s="20"/>
      <c r="F21" s="20"/>
      <c r="G21" s="20"/>
      <c r="H21" s="20"/>
      <c r="I21" s="20"/>
      <c r="J21" s="20"/>
      <c r="K21" s="20"/>
      <c r="L21" s="20"/>
    </row>
    <row r="24" spans="1:12" x14ac:dyDescent="0.2">
      <c r="G24" s="23" t="s">
        <v>56</v>
      </c>
    </row>
    <row r="25" spans="1:12" x14ac:dyDescent="0.2">
      <c r="G25" s="23"/>
    </row>
    <row r="26" spans="1:12" x14ac:dyDescent="0.2">
      <c r="G26" s="23"/>
    </row>
    <row r="27" spans="1:12" x14ac:dyDescent="0.2">
      <c r="G27" s="23"/>
    </row>
    <row r="28" spans="1:12" x14ac:dyDescent="0.2">
      <c r="G28" s="23"/>
    </row>
    <row r="29" spans="1:12" x14ac:dyDescent="0.2">
      <c r="G29" s="59" t="s">
        <v>57</v>
      </c>
    </row>
    <row r="30" spans="1:12" x14ac:dyDescent="0.2">
      <c r="A30" s="22">
        <v>0</v>
      </c>
      <c r="G30" s="23"/>
    </row>
    <row r="31" spans="1:12" x14ac:dyDescent="0.2">
      <c r="A31" s="22">
        <v>0.05</v>
      </c>
      <c r="G31" s="23"/>
    </row>
    <row r="32" spans="1:12" x14ac:dyDescent="0.2">
      <c r="A32" s="22">
        <v>0.1</v>
      </c>
      <c r="G32" s="23"/>
    </row>
    <row r="33" spans="1:7" x14ac:dyDescent="0.2">
      <c r="A33" s="22">
        <v>0.19</v>
      </c>
      <c r="G33" s="23"/>
    </row>
    <row r="34" spans="1:7" x14ac:dyDescent="0.2">
      <c r="G34" s="59" t="s">
        <v>58</v>
      </c>
    </row>
  </sheetData>
  <mergeCells count="22">
    <mergeCell ref="DJ7:DR7"/>
    <mergeCell ref="DS7:EA7"/>
    <mergeCell ref="F7:N7"/>
    <mergeCell ref="O7:W7"/>
    <mergeCell ref="X7:AF7"/>
    <mergeCell ref="AG7:AO7"/>
    <mergeCell ref="AP7:AX7"/>
    <mergeCell ref="AY7:BG7"/>
    <mergeCell ref="BH7:BP7"/>
    <mergeCell ref="BQ7:BY7"/>
    <mergeCell ref="BZ7:CH7"/>
    <mergeCell ref="CI7:CQ7"/>
    <mergeCell ref="CR7:CZ7"/>
    <mergeCell ref="DA7:DI7"/>
    <mergeCell ref="A11:L11"/>
    <mergeCell ref="A12:L12"/>
    <mergeCell ref="A14:L14"/>
    <mergeCell ref="A1:N1"/>
    <mergeCell ref="A2:N2"/>
    <mergeCell ref="A3:N3"/>
    <mergeCell ref="A4:N4"/>
    <mergeCell ref="A6:B6"/>
  </mergeCells>
  <dataValidations count="2">
    <dataValidation type="list" allowBlank="1" showInputMessage="1" showErrorMessage="1" sqref="I9 DM9 R9 AA9 AJ9 AS9 BB9 BK9 BT9 CC9 CL9 CU9 DD9" xr:uid="{00000000-0002-0000-0000-000000000000}">
      <formula1>$A$30:$A$33</formula1>
    </dataValidation>
    <dataValidation type="list" allowBlank="1" showInputMessage="1" showErrorMessage="1" sqref="DV9" xr:uid="{511924E1-665E-1A4B-9036-674BCD297E51}">
      <formula1>$A$53:$A$56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UTP</cp:lastModifiedBy>
  <dcterms:created xsi:type="dcterms:W3CDTF">2023-03-22T16:50:47Z</dcterms:created>
  <dcterms:modified xsi:type="dcterms:W3CDTF">2023-04-26T23:32:42Z</dcterms:modified>
</cp:coreProperties>
</file>