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ASOS\BS-21 IP LICENCIAS, EQUIPOS DE CÓMPUTO, PERIFÉRICOS Y ACCESORIOS\EVALUACIONES\"/>
    </mc:Choice>
  </mc:AlternateContent>
  <bookViews>
    <workbookView xWindow="0" yWindow="0" windowWidth="28800" windowHeight="11730" tabRatio="759"/>
  </bookViews>
  <sheets>
    <sheet name="Comparativo económico ítem 2" sheetId="4" r:id="rId1"/>
  </sheets>
  <definedNames>
    <definedName name="_xlnm._FilterDatabase" localSheetId="0" hidden="1">'Comparativo económico ítem 2'!$A$8:$BK$23</definedName>
  </definedNames>
  <calcPr calcId="162913"/>
</workbook>
</file>

<file path=xl/calcChain.xml><?xml version="1.0" encoding="utf-8"?>
<calcChain xmlns="http://schemas.openxmlformats.org/spreadsheetml/2006/main">
  <c r="AK10" i="4" l="1"/>
  <c r="AL10" i="4" s="1"/>
  <c r="AM10" i="4" s="1"/>
  <c r="AK11" i="4"/>
  <c r="AL11" i="4" s="1"/>
  <c r="AM11" i="4" s="1"/>
  <c r="AK12" i="4"/>
  <c r="AL12" i="4" s="1"/>
  <c r="AM12" i="4" s="1"/>
  <c r="AK13" i="4"/>
  <c r="AL13" i="4" s="1"/>
  <c r="AM13" i="4" s="1"/>
  <c r="AK14" i="4"/>
  <c r="AL14" i="4" s="1"/>
  <c r="AM14" i="4" s="1"/>
  <c r="AK15" i="4"/>
  <c r="AL15" i="4" s="1"/>
  <c r="AM15" i="4" s="1"/>
  <c r="AK17" i="4"/>
  <c r="AL17" i="4" s="1"/>
  <c r="AM17" i="4" s="1"/>
  <c r="AK18" i="4"/>
  <c r="AL18" i="4" s="1"/>
  <c r="AM18" i="4" s="1"/>
  <c r="AK19" i="4"/>
  <c r="AL19" i="4" s="1"/>
  <c r="AM19" i="4" s="1"/>
  <c r="AK21" i="4"/>
  <c r="AL21" i="4" s="1"/>
  <c r="AM21" i="4" s="1"/>
  <c r="AK22" i="4"/>
  <c r="AL22" i="4" s="1"/>
  <c r="AM22" i="4" s="1"/>
  <c r="AK9" i="4"/>
  <c r="AL9" i="4" s="1"/>
  <c r="AM9" i="4" s="1"/>
  <c r="BC21" i="4" l="1"/>
  <c r="BD21" i="4" s="1"/>
  <c r="BE21" i="4" s="1"/>
  <c r="BC19" i="4"/>
  <c r="BD19" i="4" s="1"/>
  <c r="BE19" i="4" s="1"/>
  <c r="BC16" i="4"/>
  <c r="BD16" i="4" s="1"/>
  <c r="BE16" i="4" s="1"/>
  <c r="BC15" i="4"/>
  <c r="BD15" i="4" s="1"/>
  <c r="BE15" i="4" s="1"/>
  <c r="BC14" i="4"/>
  <c r="BD14" i="4" s="1"/>
  <c r="BE14" i="4" s="1"/>
  <c r="BC13" i="4"/>
  <c r="BD13" i="4" s="1"/>
  <c r="BE13" i="4" s="1"/>
  <c r="BC11" i="4"/>
  <c r="BD11" i="4" s="1"/>
  <c r="BE11" i="4" s="1"/>
  <c r="BC10" i="4"/>
  <c r="BD10" i="4" s="1"/>
  <c r="BE10" i="4" s="1"/>
  <c r="AT22" i="4"/>
  <c r="AU22" i="4" s="1"/>
  <c r="AV22" i="4" s="1"/>
  <c r="AT21" i="4"/>
  <c r="AU21" i="4" s="1"/>
  <c r="AV21" i="4" s="1"/>
  <c r="AT20" i="4"/>
  <c r="AU20" i="4" s="1"/>
  <c r="AV20" i="4" s="1"/>
  <c r="AT19" i="4"/>
  <c r="AU19" i="4" s="1"/>
  <c r="AV19" i="4" s="1"/>
  <c r="AT18" i="4"/>
  <c r="AU18" i="4" s="1"/>
  <c r="AV18" i="4" s="1"/>
  <c r="AT17" i="4"/>
  <c r="AU17" i="4" s="1"/>
  <c r="AV17" i="4" s="1"/>
  <c r="AT16" i="4"/>
  <c r="AU16" i="4" s="1"/>
  <c r="AV16" i="4" s="1"/>
  <c r="AT15" i="4"/>
  <c r="AU15" i="4" s="1"/>
  <c r="AV15" i="4" s="1"/>
  <c r="AT12" i="4"/>
  <c r="AU12" i="4" s="1"/>
  <c r="AV12" i="4" s="1"/>
  <c r="AT11" i="4"/>
  <c r="AU11" i="4" s="1"/>
  <c r="AV11" i="4" s="1"/>
  <c r="AT10" i="4"/>
  <c r="AU10" i="4" s="1"/>
  <c r="AV10" i="4" s="1"/>
  <c r="AT9" i="4"/>
  <c r="AU9" i="4" s="1"/>
  <c r="AV9" i="4" s="1"/>
  <c r="BI9" i="4" s="1"/>
  <c r="BJ9" i="4" s="1"/>
  <c r="AB16" i="4"/>
  <c r="AC16" i="4" s="1"/>
  <c r="AD16" i="4" s="1"/>
  <c r="AB15" i="4"/>
  <c r="AC15" i="4" s="1"/>
  <c r="AD15" i="4" s="1"/>
  <c r="AB14" i="4"/>
  <c r="AC14" i="4" s="1"/>
  <c r="AD14" i="4" s="1"/>
  <c r="AB13" i="4"/>
  <c r="AC13" i="4" s="1"/>
  <c r="AD13" i="4" s="1"/>
  <c r="AB11" i="4"/>
  <c r="AC11" i="4" s="1"/>
  <c r="AD11" i="4" s="1"/>
  <c r="S22" i="4"/>
  <c r="T22" i="4" s="1"/>
  <c r="U22" i="4" s="1"/>
  <c r="S21" i="4"/>
  <c r="T21" i="4" s="1"/>
  <c r="U21" i="4" s="1"/>
  <c r="S20" i="4"/>
  <c r="T20" i="4" s="1"/>
  <c r="U20" i="4" s="1"/>
  <c r="S19" i="4"/>
  <c r="T19" i="4" s="1"/>
  <c r="U19" i="4" s="1"/>
  <c r="S18" i="4"/>
  <c r="T18" i="4" s="1"/>
  <c r="U18" i="4" s="1"/>
  <c r="S17" i="4"/>
  <c r="T17" i="4" s="1"/>
  <c r="U17" i="4" s="1"/>
  <c r="S16" i="4"/>
  <c r="T16" i="4" s="1"/>
  <c r="U16" i="4" s="1"/>
  <c r="S15" i="4"/>
  <c r="T15" i="4" s="1"/>
  <c r="U15" i="4" s="1"/>
  <c r="S13" i="4"/>
  <c r="T13" i="4" s="1"/>
  <c r="U13" i="4" s="1"/>
  <c r="S12" i="4"/>
  <c r="T12" i="4" s="1"/>
  <c r="U12" i="4" s="1"/>
  <c r="S11" i="4"/>
  <c r="T11" i="4" s="1"/>
  <c r="U11" i="4" s="1"/>
  <c r="J14" i="4"/>
  <c r="K14" i="4" s="1"/>
  <c r="L14" i="4" s="1"/>
  <c r="J15" i="4"/>
  <c r="K15" i="4" s="1"/>
  <c r="L15" i="4" s="1"/>
  <c r="J18" i="4"/>
  <c r="K18" i="4" s="1"/>
  <c r="L18" i="4" s="1"/>
  <c r="J19" i="4"/>
  <c r="K19" i="4" s="1"/>
  <c r="L19" i="4" s="1"/>
  <c r="J20" i="4"/>
  <c r="K20" i="4" s="1"/>
  <c r="L20" i="4" s="1"/>
  <c r="J22" i="4"/>
  <c r="K22" i="4" s="1"/>
  <c r="L22" i="4" s="1"/>
  <c r="BI21" i="4" l="1"/>
  <c r="BJ21" i="4" s="1"/>
  <c r="BI12" i="4"/>
  <c r="BJ12" i="4" s="1"/>
  <c r="BI17" i="4"/>
  <c r="BJ17" i="4" s="1"/>
  <c r="BI16" i="4"/>
  <c r="BJ16" i="4" s="1"/>
  <c r="BE23" i="4"/>
  <c r="BI15" i="4"/>
  <c r="BJ15" i="4" s="1"/>
  <c r="BI22" i="4"/>
  <c r="BJ22" i="4" s="1"/>
  <c r="BI18" i="4"/>
  <c r="BJ18" i="4" s="1"/>
  <c r="BI14" i="4"/>
  <c r="BJ14" i="4" s="1"/>
  <c r="BI20" i="4"/>
  <c r="BJ20" i="4" s="1"/>
  <c r="BI19" i="4"/>
  <c r="BJ19" i="4" s="1"/>
  <c r="AV23" i="4"/>
  <c r="AM23" i="4"/>
  <c r="AD23" i="4"/>
  <c r="U23" i="4"/>
  <c r="J10" i="4" l="1"/>
  <c r="K10" i="4" s="1"/>
  <c r="L10" i="4" s="1"/>
  <c r="J11" i="4"/>
  <c r="K11" i="4" s="1"/>
  <c r="L11" i="4" s="1"/>
  <c r="J13" i="4"/>
  <c r="K13" i="4" s="1"/>
  <c r="L13" i="4" s="1"/>
  <c r="BI11" i="4" l="1"/>
  <c r="BJ11" i="4" s="1"/>
  <c r="BI13" i="4"/>
  <c r="BJ13" i="4" s="1"/>
  <c r="BI10" i="4"/>
  <c r="L23" i="4"/>
  <c r="BI23" i="4" l="1"/>
  <c r="BJ10" i="4"/>
</calcChain>
</file>

<file path=xl/sharedStrings.xml><?xml version="1.0" encoding="utf-8"?>
<sst xmlns="http://schemas.openxmlformats.org/spreadsheetml/2006/main" count="303" uniqueCount="144">
  <si>
    <t xml:space="preserve">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</si>
  <si>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</si>
  <si>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</si>
  <si>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</si>
  <si>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</si>
  <si>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</si>
  <si>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</si>
  <si>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>Observaciones:</t>
  </si>
  <si>
    <t>NOMBRE DEL ELEMENTO</t>
  </si>
  <si>
    <t>ÍTEM</t>
  </si>
  <si>
    <t xml:space="preserve">VALOR TOTAL OFERTA </t>
  </si>
  <si>
    <t>MARCA</t>
  </si>
  <si>
    <t>OBSERVACIONES</t>
  </si>
  <si>
    <t>VALOR UNITARIO ANTES DE IVA</t>
  </si>
  <si>
    <t xml:space="preserve">UNIVERSIDAD TECNOLÓGICA DE PEREIRA </t>
  </si>
  <si>
    <t xml:space="preserve">Unidad  </t>
  </si>
  <si>
    <t>VALOR IVA</t>
  </si>
  <si>
    <t>TIEMPO DE ENTREGA</t>
  </si>
  <si>
    <t>% IVA
 (si aplica en caso de ser exento por favor seleccionar 0%)</t>
  </si>
  <si>
    <t>8 días</t>
  </si>
  <si>
    <t>10 días</t>
  </si>
  <si>
    <t>10 dias</t>
  </si>
  <si>
    <t>MEJOR PRECIO</t>
  </si>
  <si>
    <t>VALOR TOTAL IVA INCLUIDO</t>
  </si>
  <si>
    <t>EMPRESA</t>
  </si>
  <si>
    <t>PRESUPUESTO</t>
  </si>
  <si>
    <t>Tabla digitalizadora - Intuos Art Medium Wacom</t>
  </si>
  <si>
    <t>Tabla Digitalizadora - Intuos Art Medium Wacom.  Tableta gráfica Intuos Pro de Wacom - Mediana</t>
  </si>
  <si>
    <t>Wacom</t>
  </si>
  <si>
    <t xml:space="preserve">  Scanner HP SJ7500</t>
  </si>
  <si>
    <t xml:space="preserve">  SCANNER HP SJ7500 marca HP/ L2725B#BGJ HP SJ 7500 / 50 PPM B/N - color escaner 600X600 PPP duplex ADF 100 hojas  SG7BT1103 1</t>
  </si>
  <si>
    <t>HP</t>
  </si>
  <si>
    <t>Pantalla Industrial</t>
  </si>
  <si>
    <t>Monitor de vídeo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</si>
  <si>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Samsung</t>
  </si>
  <si>
    <t>Monitor Dell 27 Usb-C Hub P2722he</t>
  </si>
  <si>
    <t>Pantalla: Monitor LCD con retroiluminacion LED / matriz activaTFT- Tamaño en diagonal: 27"- Dispositivos integrados: Hub USB 3.2 Gen 1/USB-C- Suministro de alimentacion por USB: 65 vatios- Tipo de panel: IPS- Relación de aspecto: 16:9- Resolución
Garantia 3 años</t>
  </si>
  <si>
    <t>Dell</t>
  </si>
  <si>
    <t>Mac Book Pro 13"</t>
  </si>
  <si>
    <t>Chip M1 de Apple con CPU de 8 nucleosGPU de 8 nucleos y Neural Engine de 16 nucleos
Memoria unificada de 8 GB
Almacenamiento SSD de 512 GB
Pantalla Retina de 13 pulgadas con True Tone
Magic Keyboard 
Touch Bar y Touch IDTrackpad Force TouchDos 
Puertos Thunderbolt/USB 4
Garantia extendida 3 años</t>
  </si>
  <si>
    <t>Apple</t>
  </si>
  <si>
    <t>iMac 27" 5K</t>
  </si>
  <si>
    <t xml:space="preserve"> IMAC 27" con Retina 5K Display, 3.3GHz Six-Core Intel Core i5, 8GB 2666MHz DDR4 SDRAM - 2x4GB, 512GB SSD, AMD Radeon PRO 5300 4GB VRAM APPLE Magic Mouse 2, APPLE Magic Keyboard
Office LTSC Pro Plus 2021 Edu
Garantia 3 años</t>
  </si>
  <si>
    <t>Workstation</t>
  </si>
  <si>
    <t>WorkStation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</si>
  <si>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>Lenovo</t>
  </si>
  <si>
    <t>Computador Tipo 1 SFF Intel i7</t>
  </si>
  <si>
    <t>Equipo de Escritorio SFF Procesador Intel Core i7-10700(8cores/16MB/2.9GHz)Chipset Intel Q470Memoria 8 GB DDR4-2933 (1x8GB)DD 512 SSD (Sata o M.2)Mouse y Teclado USB2 ranuras DIMM8 puertos USB (Tipo A 2.0 - 3.0 - Tipo C)Puertos de video HDMI y DisplayPort
Windows 11 Pro OEM
Office LTSC Pro Plus 2021 Edu.
Garantia 3 años</t>
  </si>
  <si>
    <t>HP
DELL
LENOVO</t>
  </si>
  <si>
    <t>Dell - Mobile Precision 7760</t>
  </si>
  <si>
    <t>Intel® Xeon® W-11955M, vPro® (24 MB cache, 8 cores, 16 threads, 2.60
GHz to 5.00 GHz Turbo, 45 W) [Incluido en el precio]
- Intel Xeon W-11955M, 24MB Cache, 8 Cores, 2.60GHz to 5.00GHz, 45W,
vPro
- Ubuntu Linux 20.04
- 240W E5 Power Adapter (EPEAT)
- 32 GB, 4 x 8 GB, DDR4, 3200 MHz
- NVIDIA® RTXTM T1200, 4 GB GDDR6
- Unidad de estado sólido M.2 2230 de 256 GB, 3.a generación, PCIe x4 NVMe
- Intel Wi-Fi 6E AX210 Wireless Card with Bluetooth 5.2
- Internal Single Pointing Non-Backlit Keyboard, Spanish with 10 Key
Numeric Keypad
- 17.3" IPS FHD, 1920x1080, 60Hz, Anti-Glare, Non-Touch, 100% DCIP3, 500
Nits, Cam/Mic, WLAN
- 6 Cell 95Whr ExpressCharge Capable Battery
- Garantía extendida de 3 años</t>
  </si>
  <si>
    <t xml:space="preserve">Morral P/Portátil </t>
  </si>
  <si>
    <t>15'' HP renew azl / 620919</t>
  </si>
  <si>
    <t>Disco de estado sólido 1TB</t>
  </si>
  <si>
    <t>UNIDAD INTERNO ESTADO SOLIDO SATA SSD 1TB</t>
  </si>
  <si>
    <t>SEAGATE
WD
HP
CRUCIAL</t>
  </si>
  <si>
    <t>Disco de estado sólido 240GB</t>
  </si>
  <si>
    <t>UNIDAD INTERNO ESTADO SOLIDO SATA SSD 240GB</t>
  </si>
  <si>
    <t>Memoria Usb De 64 Gb</t>
  </si>
  <si>
    <t>MEMORIA USB 3 DE 64 GB</t>
  </si>
  <si>
    <t>PNY
KINGSTON
ADATA</t>
  </si>
  <si>
    <t>Memoria para PC de escritorio</t>
  </si>
  <si>
    <t>DDR3 1333 Mhz y 4 Gb de capacidad</t>
  </si>
  <si>
    <t>NA</t>
  </si>
  <si>
    <t>HP ScanJet Enterprise Flow N6600 fnw1 (20G08A) CCiclo de trabajo diario 8000 paginas,Velocidad escaneo simplex 50ppm duplex 100ppm.escaner cma palna+ADF,conectividad ethernet 10/100/1000,,wifi,resolucion escaneo 600*600dpi,1200por emdio de software, cama plana216*356mm, alimentacion automatico (ADF) 100 HOJAS</t>
  </si>
  <si>
    <t>Samsung Monitor Industrial QM43R-B Tamaño: 43", Resolución 3840X2160 (16:9) 4K UHD, Brillo 500nit,Certificación contra polvo IP5X, Contraste: 4000:1, Características: uso 24 horas/día, Garantía:  3 años-Formato de anclaje vesa 200*200</t>
  </si>
  <si>
    <t>MacBook Pro Retina-MYD92LA/A  MBP 13.3" SPG/8C CPU/8C GPU/8GB/512GB-SPA MacBook Pro de 13 pulgadas: Chip M1 de Apple con CPU de ocho núcleos y GPU de ocho núcleos, 512GB SSD -Memoria unificada de 8GB-Gris espacia, Reemplaza MXK52E/A--Incluye Touch Bar</t>
  </si>
  <si>
    <t>MXWU2E/A-iMac con pantalla Retina 5K de 27 pulgadas: Intel Core i5 de seis núcleos a 3,3 GHz de décima generación, 512 GB IMAC 27"/3.3GHZ 6C/8GB 8 GB (dos de 4 GB) de memoria DDR4 de 2666 MHz; cuatro ranuras SO-DIMM accesibles para el usuario /SSD de 512GB/RP5300-SPAGraficas Radeon Pro 5300 con 4 GB de memoria GDDR6 /  Teclado y Mouse inalambrico.Office LTSC Pro Plus 2021 Edu</t>
  </si>
  <si>
    <t xml:space="preserve">LENOVO- WorkStation ThinkStation P350 Tower | Procesador Intel Core i7-11700(8Core-16Hilos-2.5GHz Up to 4.9GHz-16MB Cache), Vpro SI | RAM 8GB DDR4 3200MHz, Crece hasta 128GB ECC o No-ECC Cuatro DIMM Sockets | Disco Duro 512GB SSD M.2 + 1TB HDD 3.5" SATA 7200RPM | Chipset Intel W580 | Tarjeta de Video NVIDIA T600 4GB, 4X Mini Display Port. | Audio Realtek ALC623-CG | Unidad Óptica Slim DVD Rambo 9.0mm | Puertos Frontales: 2x USB 3.2 de 1.a generación, 2x USB 3.2 de 2.a generación, 1x USB-C 3.2 de 2.a generación, 1x conector combinado de auriculares / micrófono (3,5 mm), 1x micrófono (3,5 mm), Lector de tarjetas SD, Puertos Posteriores: 4x USB 3.2 Gen 1 (uno admite Smart Power On), 2x DisplayPort, 1x serie (9 pines), 1x salida de línea (3,5 mm), Ethernet (RJ-45) SI, Gigabit | Ranura Guaya SI | Adaptador 750W, 92% PSU | Color Negro | Material: Metal | Peso 9.4kg | Teclado y Mouse USB, Negro | Certificaciones: ISV*, ENERGY STAR*, EPEAT*, RoHS, 80 Plus* | Sistema Operativo Windows 10 Pro 64 | Garantía 3 Años On Site.. (Incluye Teclado y Mouse - No Incluye Cables) </t>
  </si>
  <si>
    <t>MORRAL HP PARA PORTÁTIL DE HASTA 15" RENEW, AZUL</t>
  </si>
  <si>
    <t xml:space="preserve">SSD 1 TERA CRUCIAL BX500 </t>
  </si>
  <si>
    <t xml:space="preserve">SSD 240 GB CRUCIAL BX500 </t>
  </si>
  <si>
    <t>60 DIAS</t>
  </si>
  <si>
    <t>1 AÑO</t>
  </si>
  <si>
    <t>La referencai solcitada salio del mercado , cotizo esta referencai de reemplazo</t>
  </si>
  <si>
    <t>20 DIAS</t>
  </si>
  <si>
    <t>TRES AÑOS</t>
  </si>
  <si>
    <t>60 dias</t>
  </si>
  <si>
    <t>30 DIAS</t>
  </si>
  <si>
    <t>6 MESES</t>
  </si>
  <si>
    <t>210DIAS</t>
  </si>
  <si>
    <t>GARANTÍA</t>
  </si>
  <si>
    <t>COLOMBIANET SOLUTIONS SAS Nit: 900712191-6</t>
  </si>
  <si>
    <t>SAMSUNG
Monitor de vídeo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</si>
  <si>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Monitor Dell 27 USB-C Hub: P2722HE
Pantalla: Monitor LCD con retroiluminacion LED / matriz activaTFT- Tamaño en diagonal: 27"- Dispositivos integrados: Hub USB 3.2 Gen 1/USB-C- Suministro de alimentacion por USB: 65 vatios- Tipo de panel: IPS- Relación de aspecto: 16:9- Resolución
Garantia 3 años</t>
  </si>
  <si>
    <t>LENOVO
WorkStation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</si>
  <si>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>HP 400 G7 SFF
Equipo de Escritorio SFF Procesador Intel Core i7-10700(8cores/16MB/2.9GHz)Chipset Intel Q470Memoria 8 GB DDR4-2933 (1x8GB)DD 512 SSD (Sata o M.2)Mouse y Teclado USB2 ranuras DIMM8 puertos USB (Tipo A 2.0 - 3.0 - Tipo C)Puertos de video HDMI y DisplayPort
Windows 11 Pro OEM
Office LTSC Pro Plus 2021 Edu.
Garantia 3 años</t>
  </si>
  <si>
    <t>Dell Mobile Precision Workstation 7760 
Intel® Xeon® W-11955M, vPro® (24 MB cache, 8 cores, 16 threads, 2.60
GHz to 5.00 GHz Turbo, 45 W) [Incluido en el precio]
- Intel Xeon W-11955M, 24MB Cache, 8 Cores, 2.60GHz to 5.00GHz, 45W,
vPro
- Ubuntu Linux 20.04
- 240W E5 Power Adapter (EPEAT)
- 32 GB, 4 x 8 GB, DDR4, 3200 MHz
- NVIDIA® RTXTM T1200, 4 GB GDDR6
- Unidad de estado sólido M.2 2230 de 256 GB, 3.a generación, PCIe x4 NVMe
- Intel Wi-Fi 6E AX210 Wireless Card with Bluetooth 5.2
- Internal Single Pointing Non-Backlit Keyboard, Spanish with 10 Key
Numeric Keypad
- 17.3" IPS FHD, 1920x1080, 60Hz, Anti-Glare, Non-Touch, 100% DCIP3, 500
Nits, Cam/Mic, WLAN
- 6 Cell 95Whr ExpressCharge Capable Battery
- Garantía extendida de 3 años</t>
  </si>
  <si>
    <t>CRUCIAL
UNIDAD INTERNO ESTADO SOLIDO SATA SSD 1TB</t>
  </si>
  <si>
    <t>CRUCIAL
UNIDAD INTERNO ESTADO SOLIDO SATA SSD 240GB</t>
  </si>
  <si>
    <t>KINGSTON
MEMORIA USB 3 DE 64 GB</t>
  </si>
  <si>
    <t>XUE
DDR3 1333 Mhz y 4 Gb de capacidad</t>
  </si>
  <si>
    <t>15 dìas</t>
  </si>
  <si>
    <t>1 año</t>
  </si>
  <si>
    <t>120 días</t>
  </si>
  <si>
    <t>3 años</t>
  </si>
  <si>
    <t>60 días</t>
  </si>
  <si>
    <t>10 dìas</t>
  </si>
  <si>
    <t>120 dìas</t>
  </si>
  <si>
    <t>8 dìas</t>
  </si>
  <si>
    <t>5 años</t>
  </si>
  <si>
    <t>GTI ALBERTO ALVAREZ LOPEZ SAS Nit: 901039927-1</t>
  </si>
  <si>
    <t>MICRONET SAS Nit: 815001055-6</t>
  </si>
  <si>
    <t>REDCOMPUTO LTDA Nit 830016004-0</t>
  </si>
  <si>
    <t>SISTETRONICS SAS Nit: 800230829-7</t>
  </si>
  <si>
    <t>111 TECNOLÓGICA SAS Nit: 901401505-7</t>
  </si>
  <si>
    <t xml:space="preserve">SAMSUMG
43" Smart Signage QM43R 4K
LH43QMREBGCXGO
Monitor de vídeo Industrial: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
 </t>
  </si>
  <si>
    <t>APPLE 
MYD92LA/A
Mac Book Pro 13"
Chip M1 de Apple con CPU de 8 nucleosGPU de 8 nucleos y Neural Engine de 16 nucleos
Memoria unificada de 8 GB
Almacenamiento SSD de 512 GB
Pantalla Retina de 13 pulgadas con True Tone
Magic Keyboard 
Touch Bar y Touch IDTrackpad Force TouchDos 
Puertos Thunderbolt/USB 4
Garantia extendida 3 años</t>
  </si>
  <si>
    <t xml:space="preserve">APPLE 
MXWU2E/A
 iMac 27" 5K
 IMAC 27" con Retina 5K Display, 3.3GHz Six-Core Intel Core i5, 8GB 2666MHz DDR4 SDRAM - 2x4GB, 512GB SSD, AMD Radeon PRO 5300 4GB VRAM APPLE Magic Mouse 2, APPLE Magic Keyboard
Office LTSC Pro Plus 2021 Edu
Garantia 3 años 
</t>
  </si>
  <si>
    <t>Lenovo  
Workstation
WorkStation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</si>
  <si>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>HP
400 G7 SFF CORE I7 - 10700
Computador Tipo 1 SFF Intel i7
Equipo de Escritorio SFF Procesador Intel Core i7-10700(8cores/16MB/2.9GHz)Chipset Intel Q470Memoria 8 GB DDR4-2933 (1x8GB)DD 512 SSD (Sata o M.2)Mouse y Teclado USB2 ranuras DIMM8 puertos USB (Tipo A 2.0 - 3.0 - Tipo C)Puertos de video HDMI y DisplayPort
Windows 11 Pro OEM
Office LTSC Pro Plus 2021 Edu.
Garantia 3 años</t>
  </si>
  <si>
    <t>90 dias</t>
  </si>
  <si>
    <t>1 año fabricante
 + 3 años garantia extendida</t>
  </si>
  <si>
    <t>5 dias</t>
  </si>
  <si>
    <t>Lenovo WorkStation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</si>
  <si>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>3 AÑOS</t>
  </si>
  <si>
    <t>Monitor de vídeo Industrial:
• Marca: SAMSUNG  QM43R-B 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</si>
  <si>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Pantalla: DELL P2722he Monitor LCD con retroiluminacion LED / matriz activaTFT- Tamaño en diagonal: 27"- Dispositivos integrados: Hub USB 3.2 Gen 1/USB-C- Suministro de alimentacion por USB: 65 vatios- Tipo de panel: IPS- Relación de aspecto: 16:9- Resolución
Garantia 3 años</t>
  </si>
  <si>
    <t>WorkStation  Lenovo ThinkStation P350 Tower |Procesador: I7-11700 (8 Cores - 16 hilos /2,5Ghz - 4,90Ghz) | RAM: 8GB DDR4 3000 UDIMM Non ECC, Crece hasta 128GB | 2Disco Duro: 512GB SSD M.2 PCIe 2280 + 1TB HDD 3.5" SATA 7200RPM, | Tarjeta de Video NVIDIA T600 4GB 4mDP HP | Adaptador: 750 Watts, 92% PSU | Color Negro | Material:Metal | Puertos D:2x USB 3.2 Gen 1 2x USB 3.2 Gen 2 1x USB-C 3.2 Gen 2 1x headphone 1x microphone 4x USB 3.2 Gen 1 (one supports Smart Power On) Puertos T:2x DisplayPort1x serial (9- pin)1x Ethernet (RJ-45)1x line-out (3.5mm) | Peso 9.4kg | Teclado y Mouse USB, Negro | Certificaciones: ISV CERTIFICATIONS, ENERGY STAR 8.0, EPEAT Silver, RoHS, Greenguard, 80 Plus Bronze 
Sistema Operativo Windows 10 Pro 64 
Garantia 3 años On Site.</t>
  </si>
  <si>
    <t xml:space="preserve"> DELL OptiPlex 5000 Small Form Factor Equipo de Escritorio SFF Procesador Intel Core i7-10700(8cores/16MB/2.9GHz)Chipset Intel Q470Memoria 8 GB DDR4-2933 (1x8GB)DD 512 SSD (Sata o M.2)Mouse y Teclado USB2 ranuras DIMM8 puertos USB (Tipo A 2.0 - 3.0 - Tipo C)Puertos de video HDMI y DisplayPort
Windows 11 Pro OEM
Office LTSC Pro Plus 2021 Edu.
Garantia 3 años</t>
  </si>
  <si>
    <t xml:space="preserve"> Workstation DELL PRECISION MOBILE 7760 CTO Intel® Xeon® W-11955M, vPro® (24 MB cache, 8 cores, 16 threads, 2.60
GHz to 5.00 GHz Turbo, 45 W) [Incluido en el precio]
- Intel Xeon W-11955M, 24MB Cache, 8 Cores, 2.60GHz to 5.00GHz, 45W,
vPro
- Ubuntu Linux 20.04
- 240W E5 Power Adapter (EPEAT)
- 32 GB, 4 x 8 GB, DDR4, 3200 MHz
- NVIDIA® RTXTM T1200, 4 GB GDDR6
- Unidad de estado sólido M.2 2230 de 256 GB, 3.a generación, PCIe x4 NVMe
- Intel Wi-Fi 6E AX210 Wireless Card with Bluetooth 5.2
- Internal Single Pointing Non-Backlit Keyboard, Spanish with 10 Key
Numeric Keypad
- 17.3" IPS FHD, 1920x1080, 60Hz, Anti-Glare, Non-Touch, 100% DCIP3, 500
Nits, Cam/Mic, WLAN
- 6 Cell 95Whr ExpressCharge Capable Battery
- Garantía extendida de 3 años</t>
  </si>
  <si>
    <t xml:space="preserve">UNIDAD INTERNO ESTADO SOLIDO SATA SSD 1TB SATA CRUCIAL </t>
  </si>
  <si>
    <t>UNIDAD INTERNO ESTADO SOLIDO SATA SSD 240GB  CRUCIAL</t>
  </si>
  <si>
    <t>MEMORIA USB 3 DE 64 GB  KINGSTON</t>
  </si>
  <si>
    <t>90 DÍAS</t>
  </si>
  <si>
    <t>Monitor de vídeo Industrial:
• Marca: SAMSUNG - MODELO QM43R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</si>
  <si>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Mac Book Pro 13"
Chip M1 de Apple con CPU de 8 nucleosGPU de 8 nucleos y Neural Engine de 16 nucleos
Memoria unificada de 8 GB
Almacenamiento SSD de 512 GB
Pantalla Retina de 13 pulgadas con True Tone
Magic Keyboard 
Touch Bar y Touch IDTrackpad Force TouchDos 
Puertos Thunderbolt/USB 4
Garantia extendida 3 años</t>
  </si>
  <si>
    <t>IMAC 27" con Retina 5K Display, 3.3GHz Six-Core Intel Core i5, 8GB 2666MHz DDR4 SDRAM - 2x4GB, 512GB SSD, AMD Radeon PRO 5300 4GB VRAM APPLE Magic Mouse 2, APPLE Magic Keyboard
Office LTSC Pro Plus 2021 Edu
Garantia 3 años</t>
  </si>
  <si>
    <t>DELL Optiplex SFF 7090 Equipo de Escritorio SFF Procesador Intel Core i7-10700 (8cores/16MB/2.9GHz) Chipset Intel Q470 Memoria 8 GB DDR4-2933 (1x8GB) DD 512 SSD (Sata o M.2) Mouse y Teclado USB2 ranuras DIMM8 puertos USB (Tipo A 2.0 - 3.0 - Tipo C) Puertos de video HDMI y DisplayPort
Windows 11 Pro OEM
Office LTSC Pro Plus 2021 Edu.
Garantía 3 años</t>
  </si>
  <si>
    <t>UNIDAD INTERNO ESTADO SOLIDO SATA SSD 1TB 
MARCAS: SEAGATE 
WD
HP
CRUCIAL</t>
  </si>
  <si>
    <t>MEMORIA USB 3 DE 64 GB
MARCAS: PNY
KINGSTON
ADATA</t>
  </si>
  <si>
    <t>Inmediata</t>
  </si>
  <si>
    <t>INVITACIÓN PÚBLICA BS-21 DE 2022</t>
  </si>
  <si>
    <t>COMPARATIVO ECONÓMICO ÍTEM 2 COMPUTADORES, PERIFÉRICOS Y ACCESORIOS</t>
  </si>
  <si>
    <t>Monitor de vídeo Industrial: LH43QMRBBGCXZA	Samsung Monitor Industrial QM43R-B 
• Marca: SAMSUNG
• Tamaño de pantalla: 43”
• Uso Comercial Industrial: 24/7
• Resolución: 4K (3,840 x 2,160)
• Conectividad: HDMI X 2
• Salida de audio digital
• Conexión a red Wifi
• Conexión a red RJ45
• Conexión USB
• Formato de anclaje VESA 200 x 200</t>
  </si>
  <si>
    <t>Monitor Dell 27 Usb-C Hub P2722he Pantalla: Monitor LCD con retroiluminacion LED / matriz activaTFT- Tamaño en diagonal: 27"- Dispositivos integrados: Hub USB 3.2 Gen 1/USB-C- Suministro de alimentacion por USB: 65 vatios- Tipo de panel: IPS- Relación de aspecto: 16:9- Resolución
Garantia 3 años</t>
  </si>
  <si>
    <t>Apple MacBook Pro 13" Chip M1 de Apple con CPU de 8 nucleosGPU de 8 nucleos y Neural Engine de 16 nucleos
Memoria unificada de 8 GB
Almacenamiento SSD de 512 GB
Pantalla Retina de 13 pulgadas con True Tone
Magic Keyboard 
Touch Bar y Touch IDTrackpad Force TouchDos 
Puertos Thunderbolt/USB 4
Garantia extendida 3 años</t>
  </si>
  <si>
    <t>Apple iMAC 27" con Retina 5K Display, 3.3GHz Six-Core Intel Core i5, 8GB 2666MHz DDR4 SDRAM - 2x4GB, 512GB SSD, AMD Radeon PRO 5300 4GB VRAM APPLE Magic Mouse 2, APPLE Magic Keyboard
Office LTSC Pro Plus 2021 Edu
Garantia 3 años</t>
  </si>
  <si>
    <t>DELL MOBILE PRECISION 7760 Intel® Xeon® W-11955M, vPro® (24 MB cache, 8 cores, 16 threads, 2.60
GHz to 5.00 GHz Turbo, 45 W) [Incluido en el precio]
- Intel Xeon W-11955M, 24MB Cache, 8 Cores, 2.60GHz to 5.00GHz, 45W,
vPro
- Ubuntu Linux 20.04
- 240W E5 Power Adapter (EPEAT)
- 32 GB, 4 x 8 GB, DDR4, 3200 MHz
- NVIDIA® RTXTM T1200, 4 GB GDDR6
- Unidad de estado sólido M.2 2230 de 256 GB, 3.a generación, PCIe x4 NVMe
- Intel Wi-Fi 6E AX210 Wireless Card with Bluetooth 5.2
- Internal Single Pointing Non-Backlit Keyboard, Spanish with 10 Key
Numeric Keypad
- 17.3" IPS FHD, 1920x1080, 60Hz, Anti-Glare, Non-Touch, 100% DCIP3, 500
Nits, Cam/Mic, WLAN
- 6 Cell 95Whr ExpressCharge Capable Battery
- Garantía extendida de 3 años</t>
  </si>
  <si>
    <t>UNIDAD INTERNO ESTADO SOLIDO SATA SSD 1TB - SSD-SCR-0253	SSD 2.5 1TB SATA CRUCIAL BX500 CT1000BX500SSD1 540 MB/S Garantia 3 Años</t>
  </si>
  <si>
    <t>MEMORIA USB 3 DE 64 GB - MEM-UKI-0977	MEMORIA USB 3.2 64GB KINGSTON EXODIA NEGRA TAPA DTX/64GB Garantia 5 años</t>
  </si>
  <si>
    <t>DDR3 1333 Mhz y 4 Gb de capacidad  - RAM-DXU-0376	RAM PC DDR3 PC10600 4GB 1333MHZ CL11 1.5V 16C DESKTOP XUE</t>
  </si>
  <si>
    <t>60 DÍAS</t>
  </si>
  <si>
    <t>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</si>
</sst>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sz val="12"/>
      <color rgb="FF9C0006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4" fillId="0" borderId="1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4" fillId="7" borderId="8" applyNumberFormat="0" applyAlignment="0" applyProtection="0"/>
    <xf numFmtId="0" fontId="15" fillId="8" borderId="9" applyNumberFormat="0" applyAlignment="0" applyProtection="0"/>
    <xf numFmtId="0" fontId="16" fillId="8" borderId="8" applyNumberFormat="0" applyAlignment="0" applyProtection="0"/>
    <xf numFmtId="0" fontId="17" fillId="0" borderId="10" applyNumberFormat="0" applyFill="0" applyAlignment="0" applyProtection="0"/>
    <xf numFmtId="0" fontId="18" fillId="9" borderId="11" applyNumberFormat="0" applyAlignment="0" applyProtection="0"/>
    <xf numFmtId="0" fontId="21" fillId="0" borderId="13" applyNumberFormat="0" applyFill="0" applyAlignment="0" applyProtection="0"/>
    <xf numFmtId="0" fontId="2" fillId="0" borderId="1"/>
    <xf numFmtId="164" fontId="2" fillId="0" borderId="1" applyFont="0" applyFill="0" applyBorder="0" applyAlignment="0" applyProtection="0"/>
    <xf numFmtId="0" fontId="7" fillId="0" borderId="1" applyNumberFormat="0" applyFill="0" applyBorder="0" applyAlignment="0" applyProtection="0"/>
    <xf numFmtId="0" fontId="10" fillId="0" borderId="1" applyNumberFormat="0" applyFill="0" applyBorder="0" applyAlignment="0" applyProtection="0"/>
    <xf numFmtId="0" fontId="11" fillId="4" borderId="1" applyNumberFormat="0" applyBorder="0" applyAlignment="0" applyProtection="0"/>
    <xf numFmtId="0" fontId="12" fillId="5" borderId="1" applyNumberFormat="0" applyBorder="0" applyAlignment="0" applyProtection="0"/>
    <xf numFmtId="0" fontId="13" fillId="6" borderId="1" applyNumberFormat="0" applyBorder="0" applyAlignment="0" applyProtection="0"/>
    <xf numFmtId="0" fontId="19" fillId="0" borderId="1" applyNumberFormat="0" applyFill="0" applyBorder="0" applyAlignment="0" applyProtection="0"/>
    <xf numFmtId="0" fontId="2" fillId="10" borderId="12" applyNumberFormat="0" applyFont="0" applyAlignment="0" applyProtection="0"/>
    <xf numFmtId="0" fontId="20" fillId="0" borderId="1" applyNumberFormat="0" applyFill="0" applyBorder="0" applyAlignment="0" applyProtection="0"/>
    <xf numFmtId="0" fontId="22" fillId="11" borderId="1" applyNumberFormat="0" applyBorder="0" applyAlignment="0" applyProtection="0"/>
    <xf numFmtId="0" fontId="2" fillId="12" borderId="1" applyNumberFormat="0" applyBorder="0" applyAlignment="0" applyProtection="0"/>
    <xf numFmtId="0" fontId="2" fillId="13" borderId="1" applyNumberFormat="0" applyBorder="0" applyAlignment="0" applyProtection="0"/>
    <xf numFmtId="0" fontId="22" fillId="14" borderId="1" applyNumberFormat="0" applyBorder="0" applyAlignment="0" applyProtection="0"/>
    <xf numFmtId="0" fontId="22" fillId="15" borderId="1" applyNumberFormat="0" applyBorder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22" fillId="18" borderId="1" applyNumberFormat="0" applyBorder="0" applyAlignment="0" applyProtection="0"/>
    <xf numFmtId="0" fontId="22" fillId="19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22" fillId="22" borderId="1" applyNumberFormat="0" applyBorder="0" applyAlignment="0" applyProtection="0"/>
    <xf numFmtId="0" fontId="22" fillId="23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22" fillId="26" borderId="1" applyNumberFormat="0" applyBorder="0" applyAlignment="0" applyProtection="0"/>
    <xf numFmtId="0" fontId="22" fillId="27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22" fillId="30" borderId="1" applyNumberFormat="0" applyBorder="0" applyAlignment="0" applyProtection="0"/>
    <xf numFmtId="0" fontId="22" fillId="31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0" fontId="22" fillId="34" borderId="1" applyNumberFormat="0" applyBorder="0" applyAlignment="0" applyProtection="0"/>
    <xf numFmtId="42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0" borderId="1"/>
    <xf numFmtId="0" fontId="1" fillId="0" borderId="1"/>
    <xf numFmtId="164" fontId="1" fillId="0" borderId="1" applyFont="0" applyFill="0" applyBorder="0" applyAlignment="0" applyProtection="0"/>
    <xf numFmtId="0" fontId="1" fillId="10" borderId="12" applyNumberFormat="0" applyFont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42" fontId="23" fillId="0" borderId="1" applyFont="0" applyFill="0" applyBorder="0" applyAlignment="0" applyProtection="0"/>
    <xf numFmtId="0" fontId="23" fillId="0" borderId="1"/>
    <xf numFmtId="0" fontId="29" fillId="5" borderId="1" applyNumberFormat="0" applyBorder="0" applyAlignment="0" applyProtection="0"/>
    <xf numFmtId="42" fontId="23" fillId="0" borderId="1" applyFont="0" applyFill="0" applyBorder="0" applyAlignment="0" applyProtection="0"/>
    <xf numFmtId="9" fontId="23" fillId="0" borderId="1" applyFont="0" applyFill="0" applyBorder="0" applyAlignment="0" applyProtection="0"/>
  </cellStyleXfs>
  <cellXfs count="115">
    <xf numFmtId="0" fontId="0" fillId="0" borderId="0" xfId="0" applyFont="1" applyAlignment="1"/>
    <xf numFmtId="0" fontId="0" fillId="0" borderId="0" xfId="0" applyFont="1" applyAlignment="1"/>
    <xf numFmtId="0" fontId="6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21" fillId="35" borderId="2" xfId="0" applyFont="1" applyFill="1" applyBorder="1" applyAlignment="1" applyProtection="1">
      <alignment horizontal="center" vertical="center" wrapText="1"/>
    </xf>
    <xf numFmtId="0" fontId="21" fillId="35" borderId="4" xfId="0" applyFont="1" applyFill="1" applyBorder="1" applyAlignment="1" applyProtection="1">
      <alignment horizontal="center" vertical="center" wrapText="1"/>
    </xf>
    <xf numFmtId="3" fontId="3" fillId="0" borderId="26" xfId="0" applyNumberFormat="1" applyFont="1" applyBorder="1" applyAlignment="1"/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0" borderId="3" xfId="45" applyFont="1" applyFill="1" applyBorder="1" applyAlignment="1" applyProtection="1">
      <alignment horizontal="center" vertical="center" wrapText="1"/>
      <protection locked="0"/>
    </xf>
    <xf numFmtId="3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2" fontId="5" fillId="0" borderId="3" xfId="45" applyFont="1" applyFill="1" applyBorder="1" applyAlignment="1" applyProtection="1">
      <alignment horizontal="center" vertical="center" wrapText="1"/>
    </xf>
    <xf numFmtId="42" fontId="5" fillId="0" borderId="2" xfId="45" applyFont="1" applyFill="1" applyBorder="1" applyAlignment="1" applyProtection="1">
      <alignment horizontal="center" vertical="center" wrapText="1"/>
    </xf>
    <xf numFmtId="42" fontId="5" fillId="0" borderId="14" xfId="45" applyFont="1" applyFill="1" applyBorder="1" applyAlignment="1" applyProtection="1">
      <alignment horizontal="center" vertical="center" wrapText="1"/>
    </xf>
    <xf numFmtId="0" fontId="24" fillId="37" borderId="29" xfId="0" applyFont="1" applyFill="1" applyBorder="1" applyAlignment="1" applyProtection="1">
      <alignment horizontal="center"/>
      <protection locked="0"/>
    </xf>
    <xf numFmtId="0" fontId="24" fillId="37" borderId="34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24" fillId="37" borderId="3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/>
    <xf numFmtId="0" fontId="3" fillId="0" borderId="1" xfId="0" applyFont="1" applyBorder="1" applyAlignment="1">
      <alignment horizontal="left" vertical="top" wrapText="1"/>
    </xf>
    <xf numFmtId="42" fontId="5" fillId="0" borderId="36" xfId="45" applyFont="1" applyFill="1" applyBorder="1" applyAlignment="1" applyProtection="1">
      <alignment horizontal="center" vertical="center" wrapText="1"/>
      <protection locked="0"/>
    </xf>
    <xf numFmtId="42" fontId="5" fillId="0" borderId="2" xfId="45" applyFont="1" applyFill="1" applyBorder="1" applyAlignment="1" applyProtection="1">
      <alignment horizontal="center" vertical="center" wrapText="1"/>
      <protection locked="0"/>
    </xf>
    <xf numFmtId="9" fontId="21" fillId="0" borderId="3" xfId="46" applyNumberFormat="1" applyFont="1" applyFill="1" applyBorder="1" applyAlignment="1" applyProtection="1">
      <alignment horizontal="center" vertical="center" wrapText="1"/>
      <protection locked="0"/>
    </xf>
    <xf numFmtId="3" fontId="21" fillId="38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38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38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38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38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39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39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39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39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39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41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4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 wrapText="1"/>
    </xf>
    <xf numFmtId="0" fontId="24" fillId="37" borderId="1" xfId="0" applyFont="1" applyFill="1" applyBorder="1" applyAlignment="1" applyProtection="1">
      <alignment horizontal="center" vertical="center" wrapText="1"/>
      <protection locked="0"/>
    </xf>
    <xf numFmtId="3" fontId="21" fillId="42" borderId="39" xfId="0" applyNumberFormat="1" applyFont="1" applyFill="1" applyBorder="1" applyAlignment="1" applyProtection="1">
      <alignment horizontal="center" vertical="center" wrapText="1"/>
      <protection locked="0"/>
    </xf>
    <xf numFmtId="3" fontId="21" fillId="36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8" fillId="0" borderId="0" xfId="0" applyFont="1" applyAlignment="1"/>
    <xf numFmtId="0" fontId="24" fillId="37" borderId="1" xfId="0" applyFont="1" applyFill="1" applyBorder="1" applyAlignment="1" applyProtection="1">
      <alignment horizontal="center"/>
      <protection locked="0"/>
    </xf>
    <xf numFmtId="42" fontId="5" fillId="0" borderId="38" xfId="45" applyFont="1" applyFill="1" applyBorder="1" applyAlignment="1" applyProtection="1">
      <alignment horizontal="center" vertical="center" wrapText="1"/>
      <protection locked="0"/>
    </xf>
    <xf numFmtId="42" fontId="3" fillId="0" borderId="37" xfId="0" applyNumberFormat="1" applyFont="1" applyBorder="1" applyAlignment="1"/>
    <xf numFmtId="6" fontId="0" fillId="0" borderId="2" xfId="45" applyNumberFormat="1" applyFont="1" applyBorder="1" applyAlignment="1"/>
    <xf numFmtId="3" fontId="21" fillId="37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37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37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37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37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44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44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44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44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44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45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45" borderId="21" xfId="0" applyNumberFormat="1" applyFont="1" applyFill="1" applyBorder="1" applyAlignment="1" applyProtection="1">
      <alignment horizontal="center" vertical="center" wrapText="1"/>
      <protection locked="0"/>
    </xf>
    <xf numFmtId="3" fontId="21" fillId="45" borderId="22" xfId="0" applyNumberFormat="1" applyFont="1" applyFill="1" applyBorder="1" applyAlignment="1" applyProtection="1">
      <alignment horizontal="center" vertical="center" wrapText="1"/>
      <protection locked="0"/>
    </xf>
    <xf numFmtId="3" fontId="21" fillId="45" borderId="35" xfId="0" applyNumberFormat="1" applyFont="1" applyFill="1" applyBorder="1" applyAlignment="1" applyProtection="1">
      <alignment horizontal="center" vertical="center" wrapText="1"/>
      <protection locked="0"/>
    </xf>
    <xf numFmtId="3" fontId="21" fillId="45" borderId="23" xfId="0" applyNumberFormat="1" applyFont="1" applyFill="1" applyBorder="1" applyAlignment="1" applyProtection="1">
      <alignment horizontal="center" vertical="center" wrapText="1"/>
      <protection locked="0"/>
    </xf>
    <xf numFmtId="3" fontId="5" fillId="46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46" borderId="3" xfId="45" applyFont="1" applyFill="1" applyBorder="1" applyAlignment="1" applyProtection="1">
      <alignment horizontal="center" vertical="center" wrapText="1"/>
      <protection locked="0"/>
    </xf>
    <xf numFmtId="9" fontId="21" fillId="46" borderId="3" xfId="46" applyNumberFormat="1" applyFont="1" applyFill="1" applyBorder="1" applyAlignment="1" applyProtection="1">
      <alignment horizontal="center" vertical="center" wrapText="1"/>
      <protection locked="0"/>
    </xf>
    <xf numFmtId="42" fontId="5" fillId="46" borderId="3" xfId="45" applyFont="1" applyFill="1" applyBorder="1" applyAlignment="1" applyProtection="1">
      <alignment horizontal="center" vertical="center" wrapText="1"/>
    </xf>
    <xf numFmtId="42" fontId="5" fillId="46" borderId="2" xfId="45" applyFont="1" applyFill="1" applyBorder="1" applyAlignment="1" applyProtection="1">
      <alignment horizontal="center" vertical="center" wrapText="1"/>
    </xf>
    <xf numFmtId="42" fontId="5" fillId="46" borderId="14" xfId="45" applyFont="1" applyFill="1" applyBorder="1" applyAlignment="1" applyProtection="1">
      <alignment horizontal="center" vertical="center" wrapText="1"/>
    </xf>
    <xf numFmtId="42" fontId="5" fillId="46" borderId="36" xfId="45" applyFont="1" applyFill="1" applyBorder="1" applyAlignment="1" applyProtection="1">
      <alignment horizontal="center" vertical="center" wrapText="1"/>
      <protection locked="0"/>
    </xf>
    <xf numFmtId="3" fontId="5" fillId="46" borderId="25" xfId="0" applyNumberFormat="1" applyFont="1" applyFill="1" applyBorder="1" applyAlignment="1" applyProtection="1">
      <alignment horizontal="center" vertical="center" wrapText="1"/>
      <protection locked="0"/>
    </xf>
    <xf numFmtId="42" fontId="27" fillId="43" borderId="37" xfId="0" applyNumberFormat="1" applyFont="1" applyFill="1" applyBorder="1" applyAlignment="1">
      <alignment horizontal="center" vertical="center"/>
    </xf>
    <xf numFmtId="42" fontId="0" fillId="0" borderId="0" xfId="0" applyNumberFormat="1" applyFont="1" applyAlignment="1"/>
    <xf numFmtId="44" fontId="5" fillId="0" borderId="3" xfId="45" applyNumberFormat="1" applyFont="1" applyFill="1" applyBorder="1" applyAlignment="1" applyProtection="1">
      <alignment horizontal="center" vertical="center" wrapText="1"/>
    </xf>
    <xf numFmtId="44" fontId="5" fillId="46" borderId="3" xfId="45" applyNumberFormat="1" applyFont="1" applyFill="1" applyBorder="1" applyAlignment="1" applyProtection="1">
      <alignment horizontal="center" vertical="center" wrapText="1"/>
    </xf>
    <xf numFmtId="3" fontId="24" fillId="44" borderId="16" xfId="0" applyNumberFormat="1" applyFont="1" applyFill="1" applyBorder="1" applyAlignment="1" applyProtection="1">
      <alignment horizontal="center"/>
      <protection locked="0"/>
    </xf>
    <xf numFmtId="3" fontId="24" fillId="44" borderId="17" xfId="0" applyNumberFormat="1" applyFont="1" applyFill="1" applyBorder="1" applyAlignment="1" applyProtection="1">
      <alignment horizontal="center"/>
      <protection locked="0"/>
    </xf>
    <xf numFmtId="3" fontId="24" fillId="44" borderId="18" xfId="0" applyNumberFormat="1" applyFont="1" applyFill="1" applyBorder="1" applyAlignment="1" applyProtection="1">
      <alignment horizontal="center"/>
      <protection locked="0"/>
    </xf>
    <xf numFmtId="3" fontId="26" fillId="40" borderId="16" xfId="0" applyNumberFormat="1" applyFont="1" applyFill="1" applyBorder="1" applyAlignment="1" applyProtection="1">
      <alignment horizontal="center"/>
      <protection locked="0"/>
    </xf>
    <xf numFmtId="3" fontId="26" fillId="40" borderId="18" xfId="0" applyNumberFormat="1" applyFont="1" applyFill="1" applyBorder="1" applyAlignment="1" applyProtection="1">
      <alignment horizontal="center"/>
      <protection locked="0"/>
    </xf>
    <xf numFmtId="3" fontId="24" fillId="37" borderId="16" xfId="0" applyNumberFormat="1" applyFont="1" applyFill="1" applyBorder="1" applyAlignment="1" applyProtection="1">
      <alignment horizontal="center"/>
      <protection locked="0"/>
    </xf>
    <xf numFmtId="3" fontId="24" fillId="37" borderId="17" xfId="0" applyNumberFormat="1" applyFont="1" applyFill="1" applyBorder="1" applyAlignment="1" applyProtection="1">
      <alignment horizontal="center"/>
      <protection locked="0"/>
    </xf>
    <xf numFmtId="3" fontId="24" fillId="37" borderId="18" xfId="0" applyNumberFormat="1" applyFont="1" applyFill="1" applyBorder="1" applyAlignment="1" applyProtection="1">
      <alignment horizontal="center"/>
      <protection locked="0"/>
    </xf>
    <xf numFmtId="3" fontId="24" fillId="39" borderId="16" xfId="0" applyNumberFormat="1" applyFont="1" applyFill="1" applyBorder="1" applyAlignment="1" applyProtection="1">
      <alignment horizontal="center"/>
      <protection locked="0"/>
    </xf>
    <xf numFmtId="3" fontId="24" fillId="39" borderId="17" xfId="0" applyNumberFormat="1" applyFont="1" applyFill="1" applyBorder="1" applyAlignment="1" applyProtection="1">
      <alignment horizontal="center"/>
      <protection locked="0"/>
    </xf>
    <xf numFmtId="3" fontId="24" fillId="39" borderId="18" xfId="0" applyNumberFormat="1" applyFont="1" applyFill="1" applyBorder="1" applyAlignment="1" applyProtection="1">
      <alignment horizontal="center"/>
      <protection locked="0"/>
    </xf>
    <xf numFmtId="3" fontId="24" fillId="41" borderId="16" xfId="0" applyNumberFormat="1" applyFont="1" applyFill="1" applyBorder="1" applyAlignment="1" applyProtection="1">
      <alignment horizontal="center"/>
      <protection locked="0"/>
    </xf>
    <xf numFmtId="3" fontId="24" fillId="41" borderId="17" xfId="0" applyNumberFormat="1" applyFont="1" applyFill="1" applyBorder="1" applyAlignment="1" applyProtection="1">
      <alignment horizontal="center"/>
      <protection locked="0"/>
    </xf>
    <xf numFmtId="3" fontId="24" fillId="41" borderId="18" xfId="0" applyNumberFormat="1" applyFont="1" applyFill="1" applyBorder="1" applyAlignment="1" applyProtection="1">
      <alignment horizontal="center"/>
      <protection locked="0"/>
    </xf>
    <xf numFmtId="3" fontId="24" fillId="45" borderId="16" xfId="0" applyNumberFormat="1" applyFont="1" applyFill="1" applyBorder="1" applyAlignment="1" applyProtection="1">
      <alignment horizontal="center"/>
      <protection locked="0"/>
    </xf>
    <xf numFmtId="3" fontId="24" fillId="45" borderId="17" xfId="0" applyNumberFormat="1" applyFont="1" applyFill="1" applyBorder="1" applyAlignment="1" applyProtection="1">
      <alignment horizontal="center"/>
      <protection locked="0"/>
    </xf>
    <xf numFmtId="3" fontId="24" fillId="45" borderId="18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top" wrapText="1"/>
    </xf>
    <xf numFmtId="0" fontId="24" fillId="37" borderId="27" xfId="0" applyFont="1" applyFill="1" applyBorder="1" applyAlignment="1" applyProtection="1">
      <alignment horizontal="center"/>
      <protection locked="0"/>
    </xf>
    <xf numFmtId="0" fontId="24" fillId="37" borderId="28" xfId="0" applyFont="1" applyFill="1" applyBorder="1" applyAlignment="1" applyProtection="1">
      <alignment horizontal="center"/>
      <protection locked="0"/>
    </xf>
    <xf numFmtId="0" fontId="24" fillId="37" borderId="32" xfId="0" applyFont="1" applyFill="1" applyBorder="1" applyAlignment="1" applyProtection="1">
      <alignment horizontal="center"/>
      <protection locked="0"/>
    </xf>
    <xf numFmtId="0" fontId="24" fillId="37" borderId="33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3" fontId="24" fillId="38" borderId="16" xfId="0" applyNumberFormat="1" applyFont="1" applyFill="1" applyBorder="1" applyAlignment="1" applyProtection="1">
      <alignment horizontal="center"/>
      <protection locked="0"/>
    </xf>
    <xf numFmtId="3" fontId="24" fillId="38" borderId="17" xfId="0" applyNumberFormat="1" applyFont="1" applyFill="1" applyBorder="1" applyAlignment="1" applyProtection="1">
      <alignment horizontal="center"/>
      <protection locked="0"/>
    </xf>
    <xf numFmtId="3" fontId="24" fillId="38" borderId="18" xfId="0" applyNumberFormat="1" applyFont="1" applyFill="1" applyBorder="1" applyAlignment="1" applyProtection="1">
      <alignment horizontal="center"/>
      <protection locked="0"/>
    </xf>
    <xf numFmtId="0" fontId="24" fillId="37" borderId="30" xfId="0" applyFont="1" applyFill="1" applyBorder="1" applyAlignment="1" applyProtection="1">
      <alignment horizontal="center" vertical="center" wrapText="1"/>
      <protection locked="0"/>
    </xf>
    <xf numFmtId="0" fontId="24" fillId="37" borderId="1" xfId="0" applyFont="1" applyFill="1" applyBorder="1" applyAlignment="1" applyProtection="1">
      <alignment horizontal="center" vertical="center" wrapText="1"/>
      <protection locked="0"/>
    </xf>
    <xf numFmtId="42" fontId="27" fillId="37" borderId="21" xfId="0" applyNumberFormat="1" applyFont="1" applyFill="1" applyBorder="1" applyAlignment="1">
      <alignment horizontal="center" vertical="center"/>
    </xf>
    <xf numFmtId="0" fontId="27" fillId="37" borderId="35" xfId="0" applyFont="1" applyFill="1" applyBorder="1" applyAlignment="1">
      <alignment horizontal="center" vertical="center" wrapText="1"/>
    </xf>
  </cellXfs>
  <cellStyles count="68">
    <cellStyle name="20% - Énfasis1 2" xfId="22"/>
    <cellStyle name="20% - Énfasis1 2 2" xfId="51"/>
    <cellStyle name="20% - Énfasis2 2" xfId="26"/>
    <cellStyle name="20% - Énfasis2 2 2" xfId="53"/>
    <cellStyle name="20% - Énfasis3 2" xfId="30"/>
    <cellStyle name="20% - Énfasis3 2 2" xfId="55"/>
    <cellStyle name="20% - Énfasis4 2" xfId="34"/>
    <cellStyle name="20% - Énfasis4 2 2" xfId="57"/>
    <cellStyle name="20% - Énfasis5 2" xfId="38"/>
    <cellStyle name="20% - Énfasis5 2 2" xfId="59"/>
    <cellStyle name="20% - Énfasis6 2" xfId="42"/>
    <cellStyle name="20% - Énfasis6 2 2" xfId="61"/>
    <cellStyle name="40% - Énfasis1 2" xfId="23"/>
    <cellStyle name="40% - Énfasis1 2 2" xfId="52"/>
    <cellStyle name="40% - Énfasis2 2" xfId="27"/>
    <cellStyle name="40% - Énfasis2 2 2" xfId="54"/>
    <cellStyle name="40% - Énfasis3 2" xfId="31"/>
    <cellStyle name="40% - Énfasis3 2 2" xfId="56"/>
    <cellStyle name="40% - Énfasis4 2" xfId="35"/>
    <cellStyle name="40% - Énfasis4 2 2" xfId="58"/>
    <cellStyle name="40% - Énfasis5 2" xfId="39"/>
    <cellStyle name="40% - Énfasis5 2 2" xfId="60"/>
    <cellStyle name="40% - Énfasis6 2" xfId="43"/>
    <cellStyle name="40% - Énfasis6 2 2" xfId="62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Incorrecto 3" xfId="65"/>
    <cellStyle name="Moneda [0]" xfId="45" builtinId="7"/>
    <cellStyle name="Moneda [0] 2" xfId="66"/>
    <cellStyle name="Moneda [0] 3" xfId="63"/>
    <cellStyle name="Moneda 2" xfId="12"/>
    <cellStyle name="Moneda 2 2" xfId="49"/>
    <cellStyle name="Neutral 2" xfId="17"/>
    <cellStyle name="Normal" xfId="0" builtinId="0"/>
    <cellStyle name="Normal 2" xfId="11"/>
    <cellStyle name="Normal 2 2" xfId="48"/>
    <cellStyle name="Normal 3" xfId="64"/>
    <cellStyle name="Normal 4" xfId="47"/>
    <cellStyle name="Notas 2" xfId="19"/>
    <cellStyle name="Notas 2 2" xfId="50"/>
    <cellStyle name="Porcentaje" xfId="46" builtinId="5"/>
    <cellStyle name="Porcentaje 2" xfId="67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tabSelected="1" zoomScale="60" zoomScaleNormal="6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BE17" sqref="BE17"/>
    </sheetView>
  </sheetViews>
  <sheetFormatPr baseColWidth="10" defaultRowHeight="15" x14ac:dyDescent="0.25"/>
  <cols>
    <col min="1" max="1" width="6.85546875" style="1" customWidth="1"/>
    <col min="2" max="2" width="36.42578125" style="1" customWidth="1"/>
    <col min="3" max="3" width="60.7109375" style="1" customWidth="1"/>
    <col min="4" max="4" width="13.42578125" style="1" customWidth="1"/>
    <col min="5" max="5" width="14.28515625" style="1" customWidth="1"/>
    <col min="6" max="6" width="14.42578125" style="7" customWidth="1"/>
    <col min="7" max="7" width="55.140625" style="1" customWidth="1"/>
    <col min="8" max="8" width="20" style="7" customWidth="1"/>
    <col min="9" max="9" width="20.5703125" style="8" customWidth="1"/>
    <col min="10" max="10" width="14.85546875" style="7" bestFit="1" customWidth="1"/>
    <col min="11" max="11" width="15.7109375" style="1" bestFit="1" customWidth="1"/>
    <col min="12" max="12" width="18.28515625" style="1" bestFit="1" customWidth="1"/>
    <col min="13" max="14" width="18.28515625" style="8" customWidth="1"/>
    <col min="15" max="15" width="27.42578125" style="1" customWidth="1"/>
    <col min="16" max="16" width="49.28515625" style="8" customWidth="1"/>
    <col min="17" max="24" width="27.42578125" style="8" customWidth="1"/>
    <col min="25" max="25" width="45.7109375" style="8" customWidth="1"/>
    <col min="26" max="33" width="27.42578125" style="8" customWidth="1"/>
    <col min="34" max="34" width="48.42578125" style="8" customWidth="1"/>
    <col min="35" max="42" width="27.42578125" style="8" customWidth="1"/>
    <col min="43" max="43" width="56" style="8" customWidth="1"/>
    <col min="44" max="51" width="27.42578125" style="8" customWidth="1"/>
    <col min="52" max="52" width="47.85546875" style="8" customWidth="1"/>
    <col min="53" max="60" width="27.42578125" style="8" customWidth="1"/>
    <col min="61" max="61" width="19.5703125" style="1" customWidth="1"/>
    <col min="62" max="62" width="30.7109375" style="1" customWidth="1"/>
    <col min="63" max="63" width="24.28515625" style="1" customWidth="1"/>
    <col min="64" max="16384" width="11.42578125" style="1"/>
  </cols>
  <sheetData>
    <row r="1" spans="1:63" ht="26.25" x14ac:dyDescent="0.4">
      <c r="A1" s="100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9"/>
      <c r="N1" s="51"/>
      <c r="O1" s="50">
        <v>0</v>
      </c>
    </row>
    <row r="2" spans="1:63" s="8" customFormat="1" ht="38.25" customHeight="1" x14ac:dyDescent="0.25">
      <c r="A2" s="111" t="s">
        <v>132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2"/>
      <c r="N2" s="45"/>
      <c r="O2" s="50">
        <v>5</v>
      </c>
    </row>
    <row r="3" spans="1:63" s="8" customFormat="1" ht="38.25" customHeight="1" x14ac:dyDescent="0.25">
      <c r="A3" s="111" t="s">
        <v>133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22"/>
      <c r="N3" s="45"/>
      <c r="O3" s="50">
        <v>19</v>
      </c>
    </row>
    <row r="4" spans="1:63" ht="27" thickBot="1" x14ac:dyDescent="0.4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0"/>
      <c r="N4" s="51"/>
    </row>
    <row r="5" spans="1:63" x14ac:dyDescent="0.25">
      <c r="A5" s="2"/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63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63" ht="27" thickBot="1" x14ac:dyDescent="0.45">
      <c r="A7" s="2"/>
      <c r="B7" s="2"/>
      <c r="C7" s="2"/>
      <c r="D7" s="2"/>
      <c r="E7" s="2"/>
      <c r="F7" s="2"/>
      <c r="G7" s="108" t="s">
        <v>82</v>
      </c>
      <c r="H7" s="109"/>
      <c r="I7" s="109"/>
      <c r="J7" s="109"/>
      <c r="K7" s="109"/>
      <c r="L7" s="109"/>
      <c r="M7" s="109"/>
      <c r="N7" s="109"/>
      <c r="O7" s="110"/>
      <c r="P7" s="87" t="s">
        <v>101</v>
      </c>
      <c r="Q7" s="88"/>
      <c r="R7" s="88"/>
      <c r="S7" s="88"/>
      <c r="T7" s="88"/>
      <c r="U7" s="88"/>
      <c r="V7" s="88"/>
      <c r="W7" s="88"/>
      <c r="X7" s="89"/>
      <c r="Y7" s="82" t="s">
        <v>102</v>
      </c>
      <c r="Z7" s="83"/>
      <c r="AA7" s="83"/>
      <c r="AB7" s="83"/>
      <c r="AC7" s="83"/>
      <c r="AD7" s="83"/>
      <c r="AE7" s="83"/>
      <c r="AF7" s="83"/>
      <c r="AG7" s="84"/>
      <c r="AH7" s="90" t="s">
        <v>103</v>
      </c>
      <c r="AI7" s="91"/>
      <c r="AJ7" s="91"/>
      <c r="AK7" s="91"/>
      <c r="AL7" s="91"/>
      <c r="AM7" s="91"/>
      <c r="AN7" s="91"/>
      <c r="AO7" s="91"/>
      <c r="AP7" s="92"/>
      <c r="AQ7" s="93" t="s">
        <v>104</v>
      </c>
      <c r="AR7" s="94"/>
      <c r="AS7" s="94"/>
      <c r="AT7" s="94"/>
      <c r="AU7" s="94"/>
      <c r="AV7" s="94"/>
      <c r="AW7" s="94"/>
      <c r="AX7" s="94"/>
      <c r="AY7" s="95"/>
      <c r="AZ7" s="96" t="s">
        <v>105</v>
      </c>
      <c r="BA7" s="97"/>
      <c r="BB7" s="97"/>
      <c r="BC7" s="97"/>
      <c r="BD7" s="97"/>
      <c r="BE7" s="97"/>
      <c r="BF7" s="97"/>
      <c r="BG7" s="97"/>
      <c r="BH7" s="98"/>
      <c r="BI7" s="85" t="s">
        <v>22</v>
      </c>
      <c r="BJ7" s="86"/>
      <c r="BK7" s="8"/>
    </row>
    <row r="8" spans="1:63" ht="102.75" customHeight="1" thickBot="1" x14ac:dyDescent="0.3">
      <c r="A8" s="10" t="s">
        <v>9</v>
      </c>
      <c r="B8" s="10" t="s">
        <v>8</v>
      </c>
      <c r="C8" s="10" t="s">
        <v>1</v>
      </c>
      <c r="D8" s="10" t="s">
        <v>11</v>
      </c>
      <c r="E8" s="10" t="s">
        <v>2</v>
      </c>
      <c r="F8" s="11" t="s">
        <v>3</v>
      </c>
      <c r="G8" s="28" t="s">
        <v>4</v>
      </c>
      <c r="H8" s="29" t="s">
        <v>13</v>
      </c>
      <c r="I8" s="30" t="s">
        <v>18</v>
      </c>
      <c r="J8" s="29" t="s">
        <v>16</v>
      </c>
      <c r="K8" s="30" t="s">
        <v>5</v>
      </c>
      <c r="L8" s="30" t="s">
        <v>6</v>
      </c>
      <c r="M8" s="31" t="s">
        <v>17</v>
      </c>
      <c r="N8" s="31" t="s">
        <v>81</v>
      </c>
      <c r="O8" s="32" t="s">
        <v>12</v>
      </c>
      <c r="P8" s="55" t="s">
        <v>4</v>
      </c>
      <c r="Q8" s="56" t="s">
        <v>13</v>
      </c>
      <c r="R8" s="57" t="s">
        <v>18</v>
      </c>
      <c r="S8" s="56" t="s">
        <v>16</v>
      </c>
      <c r="T8" s="57" t="s">
        <v>5</v>
      </c>
      <c r="U8" s="57" t="s">
        <v>6</v>
      </c>
      <c r="V8" s="58" t="s">
        <v>17</v>
      </c>
      <c r="W8" s="58" t="s">
        <v>81</v>
      </c>
      <c r="X8" s="59" t="s">
        <v>12</v>
      </c>
      <c r="Y8" s="60" t="s">
        <v>4</v>
      </c>
      <c r="Z8" s="61" t="s">
        <v>13</v>
      </c>
      <c r="AA8" s="62" t="s">
        <v>18</v>
      </c>
      <c r="AB8" s="61" t="s">
        <v>16</v>
      </c>
      <c r="AC8" s="62" t="s">
        <v>5</v>
      </c>
      <c r="AD8" s="62" t="s">
        <v>6</v>
      </c>
      <c r="AE8" s="63" t="s">
        <v>17</v>
      </c>
      <c r="AF8" s="63" t="s">
        <v>81</v>
      </c>
      <c r="AG8" s="64" t="s">
        <v>12</v>
      </c>
      <c r="AH8" s="33" t="s">
        <v>4</v>
      </c>
      <c r="AI8" s="34" t="s">
        <v>13</v>
      </c>
      <c r="AJ8" s="35" t="s">
        <v>18</v>
      </c>
      <c r="AK8" s="34" t="s">
        <v>16</v>
      </c>
      <c r="AL8" s="35" t="s">
        <v>5</v>
      </c>
      <c r="AM8" s="35" t="s">
        <v>6</v>
      </c>
      <c r="AN8" s="36" t="s">
        <v>17</v>
      </c>
      <c r="AO8" s="36" t="s">
        <v>81</v>
      </c>
      <c r="AP8" s="37" t="s">
        <v>12</v>
      </c>
      <c r="AQ8" s="38" t="s">
        <v>4</v>
      </c>
      <c r="AR8" s="39" t="s">
        <v>13</v>
      </c>
      <c r="AS8" s="40" t="s">
        <v>18</v>
      </c>
      <c r="AT8" s="39" t="s">
        <v>16</v>
      </c>
      <c r="AU8" s="40" t="s">
        <v>5</v>
      </c>
      <c r="AV8" s="40" t="s">
        <v>6</v>
      </c>
      <c r="AW8" s="41" t="s">
        <v>17</v>
      </c>
      <c r="AX8" s="41" t="s">
        <v>81</v>
      </c>
      <c r="AY8" s="42" t="s">
        <v>12</v>
      </c>
      <c r="AZ8" s="65" t="s">
        <v>4</v>
      </c>
      <c r="BA8" s="66" t="s">
        <v>13</v>
      </c>
      <c r="BB8" s="67" t="s">
        <v>18</v>
      </c>
      <c r="BC8" s="66" t="s">
        <v>16</v>
      </c>
      <c r="BD8" s="67" t="s">
        <v>5</v>
      </c>
      <c r="BE8" s="67" t="s">
        <v>6</v>
      </c>
      <c r="BF8" s="68" t="s">
        <v>17</v>
      </c>
      <c r="BG8" s="68" t="s">
        <v>81</v>
      </c>
      <c r="BH8" s="69" t="s">
        <v>12</v>
      </c>
      <c r="BI8" s="43" t="s">
        <v>23</v>
      </c>
      <c r="BJ8" s="46" t="s">
        <v>24</v>
      </c>
      <c r="BK8" s="47" t="s">
        <v>25</v>
      </c>
    </row>
    <row r="9" spans="1:63" s="8" customFormat="1" ht="83.25" customHeight="1" thickBot="1" x14ac:dyDescent="0.3">
      <c r="A9" s="4">
        <v>1</v>
      </c>
      <c r="B9" s="48" t="s">
        <v>26</v>
      </c>
      <c r="C9" s="48" t="s">
        <v>27</v>
      </c>
      <c r="D9" s="48" t="s">
        <v>28</v>
      </c>
      <c r="E9" s="48" t="s">
        <v>15</v>
      </c>
      <c r="F9" s="49">
        <v>2</v>
      </c>
      <c r="G9" s="13"/>
      <c r="H9" s="14"/>
      <c r="I9" s="27"/>
      <c r="J9" s="16"/>
      <c r="K9" s="17"/>
      <c r="L9" s="18"/>
      <c r="M9" s="25"/>
      <c r="N9" s="25"/>
      <c r="O9" s="15"/>
      <c r="P9" s="13"/>
      <c r="Q9" s="14"/>
      <c r="R9" s="27"/>
      <c r="S9" s="16"/>
      <c r="T9" s="17"/>
      <c r="U9" s="18"/>
      <c r="V9" s="25"/>
      <c r="W9" s="25"/>
      <c r="X9" s="15"/>
      <c r="Y9" s="13"/>
      <c r="Z9" s="14"/>
      <c r="AA9" s="27"/>
      <c r="AB9" s="16"/>
      <c r="AC9" s="17"/>
      <c r="AD9" s="18"/>
      <c r="AE9" s="25"/>
      <c r="AF9" s="25"/>
      <c r="AG9" s="15"/>
      <c r="AH9" s="13" t="s">
        <v>27</v>
      </c>
      <c r="AI9" s="14">
        <v>1275850</v>
      </c>
      <c r="AJ9" s="27">
        <v>0.19</v>
      </c>
      <c r="AK9" s="80">
        <f>+AJ9*AI9</f>
        <v>242411.5</v>
      </c>
      <c r="AL9" s="17">
        <f>+ROUND(AI9+AK9,0)</f>
        <v>1518262</v>
      </c>
      <c r="AM9" s="18">
        <f t="shared" ref="AM9:AM15" si="0">+AL9*F9</f>
        <v>3036524</v>
      </c>
      <c r="AN9" s="25" t="s">
        <v>142</v>
      </c>
      <c r="AO9" s="25" t="s">
        <v>73</v>
      </c>
      <c r="AP9" s="15"/>
      <c r="AQ9" s="13" t="s">
        <v>27</v>
      </c>
      <c r="AR9" s="14">
        <v>718400</v>
      </c>
      <c r="AS9" s="27">
        <v>0.19</v>
      </c>
      <c r="AT9" s="16">
        <f>+AR9*AS9</f>
        <v>136496</v>
      </c>
      <c r="AU9" s="17">
        <f t="shared" ref="AU9:AU22" si="1">+ROUND(AR9+AT9,0)</f>
        <v>854896</v>
      </c>
      <c r="AV9" s="18">
        <f>+AU9*F9</f>
        <v>1709792</v>
      </c>
      <c r="AW9" s="25" t="s">
        <v>124</v>
      </c>
      <c r="AX9" s="25" t="s">
        <v>73</v>
      </c>
      <c r="AY9" s="15"/>
      <c r="AZ9" s="13"/>
      <c r="BA9" s="14"/>
      <c r="BB9" s="27"/>
      <c r="BC9" s="16"/>
      <c r="BD9" s="17"/>
      <c r="BE9" s="18"/>
      <c r="BF9" s="25"/>
      <c r="BG9" s="25"/>
      <c r="BH9" s="15"/>
      <c r="BI9" s="113">
        <f>+MIN(L9,U9,AD9,AM9,AV9,BE9)</f>
        <v>1709792</v>
      </c>
      <c r="BJ9" s="114" t="str">
        <f>+IF(L9=BI9,$G$7,IF(U9=BI9,$P$7,IF(AD9=BI9,$Y$7,IF(AM9=BI9,$AH$7,IF(AV9=BI9,$AQ$7,IF(BE9=BI9,AZ7))))))</f>
        <v>SISTETRONICS SAS Nit: 800230829-7</v>
      </c>
      <c r="BK9" s="54">
        <v>3196340</v>
      </c>
    </row>
    <row r="10" spans="1:63" s="8" customFormat="1" ht="111.75" customHeight="1" thickBot="1" x14ac:dyDescent="0.3">
      <c r="A10" s="4">
        <v>2</v>
      </c>
      <c r="B10" s="48" t="s">
        <v>29</v>
      </c>
      <c r="C10" s="48" t="s">
        <v>30</v>
      </c>
      <c r="D10" s="48" t="s">
        <v>31</v>
      </c>
      <c r="E10" s="48" t="s">
        <v>15</v>
      </c>
      <c r="F10" s="49">
        <v>1</v>
      </c>
      <c r="G10" s="13" t="s">
        <v>64</v>
      </c>
      <c r="H10" s="14">
        <v>4224840</v>
      </c>
      <c r="I10" s="27">
        <v>0.19</v>
      </c>
      <c r="J10" s="16">
        <f t="shared" ref="J10:J13" si="2">+H10*I10</f>
        <v>802719.6</v>
      </c>
      <c r="K10" s="17">
        <f t="shared" ref="K10:K13" si="3">+ROUND(H10+J10,0)</f>
        <v>5027560</v>
      </c>
      <c r="L10" s="18">
        <f t="shared" ref="L10:L22" si="4">+K10*F10</f>
        <v>5027560</v>
      </c>
      <c r="M10" s="25" t="s">
        <v>72</v>
      </c>
      <c r="N10" s="25" t="s">
        <v>73</v>
      </c>
      <c r="O10" s="15" t="s">
        <v>74</v>
      </c>
      <c r="P10" s="13"/>
      <c r="Q10" s="14"/>
      <c r="R10" s="27"/>
      <c r="S10" s="16"/>
      <c r="T10" s="17"/>
      <c r="U10" s="18"/>
      <c r="V10" s="25"/>
      <c r="W10" s="25"/>
      <c r="X10" s="15"/>
      <c r="Y10" s="13"/>
      <c r="Z10" s="14"/>
      <c r="AA10" s="27"/>
      <c r="AB10" s="16"/>
      <c r="AC10" s="17"/>
      <c r="AD10" s="18"/>
      <c r="AE10" s="25"/>
      <c r="AF10" s="25"/>
      <c r="AG10" s="15"/>
      <c r="AH10" s="13" t="s">
        <v>30</v>
      </c>
      <c r="AI10" s="14">
        <v>4145456.0999999996</v>
      </c>
      <c r="AJ10" s="27">
        <v>0.19</v>
      </c>
      <c r="AK10" s="80">
        <f t="shared" ref="AK10:AK22" si="5">+AJ10*AI10</f>
        <v>787636.65899999999</v>
      </c>
      <c r="AL10" s="17">
        <f>+ROUND(AI10+AK10,0)</f>
        <v>4933093</v>
      </c>
      <c r="AM10" s="18">
        <f t="shared" si="0"/>
        <v>4933093</v>
      </c>
      <c r="AN10" s="25" t="s">
        <v>142</v>
      </c>
      <c r="AO10" s="25" t="s">
        <v>73</v>
      </c>
      <c r="AP10" s="15"/>
      <c r="AQ10" s="13" t="s">
        <v>30</v>
      </c>
      <c r="AR10" s="14">
        <v>3652400</v>
      </c>
      <c r="AS10" s="27">
        <v>0.19</v>
      </c>
      <c r="AT10" s="16">
        <f t="shared" ref="AT10:AT22" si="6">+AR10*AS10</f>
        <v>693956</v>
      </c>
      <c r="AU10" s="17">
        <f t="shared" si="1"/>
        <v>4346356</v>
      </c>
      <c r="AV10" s="18">
        <f>+AU10*F10</f>
        <v>4346356</v>
      </c>
      <c r="AW10" s="25" t="s">
        <v>124</v>
      </c>
      <c r="AX10" s="25" t="s">
        <v>73</v>
      </c>
      <c r="AY10" s="15"/>
      <c r="AZ10" s="13" t="s">
        <v>30</v>
      </c>
      <c r="BA10" s="14">
        <v>4103607</v>
      </c>
      <c r="BB10" s="27">
        <v>0.19</v>
      </c>
      <c r="BC10" s="16">
        <f t="shared" ref="BC10:BC21" si="7">+BA10*BB10</f>
        <v>779685.33</v>
      </c>
      <c r="BD10" s="17">
        <f t="shared" ref="BD10:BD21" si="8">+ROUND(BA10+BC10,0)</f>
        <v>4883292</v>
      </c>
      <c r="BE10" s="18">
        <f>+BD10*F10</f>
        <v>4883292</v>
      </c>
      <c r="BF10" s="25" t="s">
        <v>131</v>
      </c>
      <c r="BG10" s="25" t="s">
        <v>93</v>
      </c>
      <c r="BH10" s="15"/>
      <c r="BI10" s="113">
        <f t="shared" ref="BI10:BI22" si="9">+MIN(L10,U10,AD10,AM10,AV10,BE10)</f>
        <v>4346356</v>
      </c>
      <c r="BJ10" s="114" t="str">
        <f t="shared" ref="BJ10:BJ22" si="10">+IF(L10=BI10,$G$7,IF(U10=BI10,$P$7,IF(AD10=BI10,$Y$7,IF(AM10=BI10,$AH$7,IF(AV10=BI10,$AQ$7,IF(BE10=BI10,AZ8))))))</f>
        <v>SISTETRONICS SAS Nit: 800230829-7</v>
      </c>
      <c r="BK10" s="54">
        <v>5192728</v>
      </c>
    </row>
    <row r="11" spans="1:63" s="8" customFormat="1" ht="215.25" customHeight="1" thickBot="1" x14ac:dyDescent="0.3">
      <c r="A11" s="4">
        <v>3</v>
      </c>
      <c r="B11" s="48" t="s">
        <v>32</v>
      </c>
      <c r="C11" s="48" t="s">
        <v>33</v>
      </c>
      <c r="D11" s="48" t="s">
        <v>34</v>
      </c>
      <c r="E11" s="48" t="s">
        <v>15</v>
      </c>
      <c r="F11" s="49">
        <v>8</v>
      </c>
      <c r="G11" s="13" t="s">
        <v>65</v>
      </c>
      <c r="H11" s="14">
        <v>2666004</v>
      </c>
      <c r="I11" s="27">
        <v>0.19</v>
      </c>
      <c r="J11" s="16">
        <f t="shared" si="2"/>
        <v>506540.76</v>
      </c>
      <c r="K11" s="17">
        <f t="shared" si="3"/>
        <v>3172545</v>
      </c>
      <c r="L11" s="18">
        <f t="shared" si="4"/>
        <v>25380360</v>
      </c>
      <c r="M11" s="25" t="s">
        <v>75</v>
      </c>
      <c r="N11" s="25" t="s">
        <v>76</v>
      </c>
      <c r="O11" s="15"/>
      <c r="P11" s="13" t="s">
        <v>83</v>
      </c>
      <c r="Q11" s="14">
        <v>2559800</v>
      </c>
      <c r="R11" s="27">
        <v>0.19</v>
      </c>
      <c r="S11" s="16">
        <f t="shared" ref="S11:S22" si="11">+Q11*R11</f>
        <v>486362</v>
      </c>
      <c r="T11" s="17">
        <f t="shared" ref="T11:T22" si="12">+ROUND(Q11+S11,0)</f>
        <v>3046162</v>
      </c>
      <c r="U11" s="18">
        <f>+T11*F11</f>
        <v>24369296</v>
      </c>
      <c r="V11" s="25" t="s">
        <v>92</v>
      </c>
      <c r="W11" s="25" t="s">
        <v>93</v>
      </c>
      <c r="X11" s="15"/>
      <c r="Y11" s="13" t="s">
        <v>106</v>
      </c>
      <c r="Z11" s="14">
        <v>2474000</v>
      </c>
      <c r="AA11" s="27">
        <v>0.19</v>
      </c>
      <c r="AB11" s="16">
        <f t="shared" ref="AB11:AB16" si="13">+Z11*AA11</f>
        <v>470060</v>
      </c>
      <c r="AC11" s="17">
        <f t="shared" ref="AC11:AC16" si="14">+ROUND(Z11+AB11,0)</f>
        <v>2944060</v>
      </c>
      <c r="AD11" s="18">
        <f>+AC11*F11</f>
        <v>23552480</v>
      </c>
      <c r="AE11" s="25" t="s">
        <v>21</v>
      </c>
      <c r="AF11" s="25" t="s">
        <v>95</v>
      </c>
      <c r="AG11" s="15"/>
      <c r="AH11" s="13" t="s">
        <v>134</v>
      </c>
      <c r="AI11" s="14">
        <v>2547900</v>
      </c>
      <c r="AJ11" s="27">
        <v>0.19</v>
      </c>
      <c r="AK11" s="80">
        <f t="shared" si="5"/>
        <v>484101</v>
      </c>
      <c r="AL11" s="17">
        <f>+ROUND(AI11+AK11,0)</f>
        <v>3032001</v>
      </c>
      <c r="AM11" s="18">
        <f t="shared" si="0"/>
        <v>24256008</v>
      </c>
      <c r="AN11" s="25" t="s">
        <v>142</v>
      </c>
      <c r="AO11" s="25" t="s">
        <v>115</v>
      </c>
      <c r="AP11" s="15"/>
      <c r="AQ11" s="13" t="s">
        <v>116</v>
      </c>
      <c r="AR11" s="14">
        <v>2589900</v>
      </c>
      <c r="AS11" s="27">
        <v>0.19</v>
      </c>
      <c r="AT11" s="16">
        <f t="shared" si="6"/>
        <v>492081</v>
      </c>
      <c r="AU11" s="17">
        <f t="shared" si="1"/>
        <v>3081981</v>
      </c>
      <c r="AV11" s="18">
        <f>+AU11*F11</f>
        <v>24655848</v>
      </c>
      <c r="AW11" s="25" t="s">
        <v>124</v>
      </c>
      <c r="AX11" s="25" t="s">
        <v>115</v>
      </c>
      <c r="AY11" s="15"/>
      <c r="AZ11" s="13" t="s">
        <v>125</v>
      </c>
      <c r="BA11" s="14">
        <v>2666667</v>
      </c>
      <c r="BB11" s="27">
        <v>0.19</v>
      </c>
      <c r="BC11" s="16">
        <f t="shared" si="7"/>
        <v>506666.73</v>
      </c>
      <c r="BD11" s="17">
        <f t="shared" si="8"/>
        <v>3173334</v>
      </c>
      <c r="BE11" s="18">
        <f>+BD11*F11</f>
        <v>25386672</v>
      </c>
      <c r="BF11" s="25" t="s">
        <v>131</v>
      </c>
      <c r="BG11" s="25" t="s">
        <v>93</v>
      </c>
      <c r="BH11" s="15"/>
      <c r="BI11" s="113">
        <f t="shared" si="9"/>
        <v>23552480</v>
      </c>
      <c r="BJ11" s="114" t="str">
        <f t="shared" si="10"/>
        <v>MICRONET SAS Nit: 815001055-6</v>
      </c>
      <c r="BK11" s="54">
        <v>25532640</v>
      </c>
    </row>
    <row r="12" spans="1:63" s="8" customFormat="1" ht="135.75" customHeight="1" thickBot="1" x14ac:dyDescent="0.3">
      <c r="A12" s="4">
        <v>4</v>
      </c>
      <c r="B12" s="48" t="s">
        <v>35</v>
      </c>
      <c r="C12" s="48" t="s">
        <v>36</v>
      </c>
      <c r="D12" s="48" t="s">
        <v>37</v>
      </c>
      <c r="E12" s="48" t="s">
        <v>15</v>
      </c>
      <c r="F12" s="49">
        <v>2</v>
      </c>
      <c r="G12" s="13"/>
      <c r="H12" s="14"/>
      <c r="I12" s="27"/>
      <c r="J12" s="16"/>
      <c r="K12" s="17"/>
      <c r="L12" s="18"/>
      <c r="M12" s="25"/>
      <c r="N12" s="25"/>
      <c r="O12" s="15"/>
      <c r="P12" s="13" t="s">
        <v>84</v>
      </c>
      <c r="Q12" s="14">
        <v>1794900</v>
      </c>
      <c r="R12" s="27">
        <v>0.19</v>
      </c>
      <c r="S12" s="16">
        <f t="shared" si="11"/>
        <v>341031</v>
      </c>
      <c r="T12" s="17">
        <f t="shared" si="12"/>
        <v>2135931</v>
      </c>
      <c r="U12" s="18">
        <f>+T12*F12</f>
        <v>4271862</v>
      </c>
      <c r="V12" s="25" t="s">
        <v>94</v>
      </c>
      <c r="W12" s="25" t="s">
        <v>95</v>
      </c>
      <c r="X12" s="15"/>
      <c r="Y12" s="13"/>
      <c r="Z12" s="14"/>
      <c r="AA12" s="27"/>
      <c r="AB12" s="16"/>
      <c r="AC12" s="17"/>
      <c r="AD12" s="18"/>
      <c r="AE12" s="25"/>
      <c r="AF12" s="25"/>
      <c r="AG12" s="15"/>
      <c r="AH12" s="13" t="s">
        <v>135</v>
      </c>
      <c r="AI12" s="14">
        <v>1060950.5</v>
      </c>
      <c r="AJ12" s="27">
        <v>0.19</v>
      </c>
      <c r="AK12" s="80">
        <f t="shared" si="5"/>
        <v>201580.595</v>
      </c>
      <c r="AL12" s="17">
        <f t="shared" ref="AL12:AL22" si="15">+ROUND(AI12+AK12,0)</f>
        <v>1262531</v>
      </c>
      <c r="AM12" s="18">
        <f t="shared" si="0"/>
        <v>2525062</v>
      </c>
      <c r="AN12" s="25" t="s">
        <v>142</v>
      </c>
      <c r="AO12" s="25" t="s">
        <v>115</v>
      </c>
      <c r="AP12" s="15"/>
      <c r="AQ12" s="13" t="s">
        <v>117</v>
      </c>
      <c r="AR12" s="14">
        <v>1201900</v>
      </c>
      <c r="AS12" s="27">
        <v>0.19</v>
      </c>
      <c r="AT12" s="16">
        <f t="shared" si="6"/>
        <v>228361</v>
      </c>
      <c r="AU12" s="17">
        <f t="shared" si="1"/>
        <v>1430261</v>
      </c>
      <c r="AV12" s="18">
        <f>+AU12*F12</f>
        <v>2860522</v>
      </c>
      <c r="AW12" s="25" t="s">
        <v>124</v>
      </c>
      <c r="AX12" s="25" t="s">
        <v>115</v>
      </c>
      <c r="AY12" s="15"/>
      <c r="AZ12" s="13"/>
      <c r="BA12" s="14"/>
      <c r="BB12" s="27"/>
      <c r="BC12" s="16"/>
      <c r="BD12" s="17"/>
      <c r="BE12" s="18"/>
      <c r="BF12" s="25"/>
      <c r="BG12" s="25"/>
      <c r="BH12" s="15"/>
      <c r="BI12" s="113">
        <f t="shared" si="9"/>
        <v>2525062</v>
      </c>
      <c r="BJ12" s="114" t="str">
        <f t="shared" si="10"/>
        <v>REDCOMPUTO LTDA Nit 830016004-0</v>
      </c>
      <c r="BK12" s="54">
        <v>2657958</v>
      </c>
    </row>
    <row r="13" spans="1:63" s="8" customFormat="1" ht="153.75" thickBot="1" x14ac:dyDescent="0.3">
      <c r="A13" s="4">
        <v>5</v>
      </c>
      <c r="B13" s="48" t="s">
        <v>38</v>
      </c>
      <c r="C13" s="48" t="s">
        <v>39</v>
      </c>
      <c r="D13" s="48" t="s">
        <v>40</v>
      </c>
      <c r="E13" s="48" t="s">
        <v>15</v>
      </c>
      <c r="F13" s="49">
        <v>1</v>
      </c>
      <c r="G13" s="13" t="s">
        <v>66</v>
      </c>
      <c r="H13" s="14">
        <v>7278801</v>
      </c>
      <c r="I13" s="27">
        <v>0.19</v>
      </c>
      <c r="J13" s="16">
        <f t="shared" si="2"/>
        <v>1382972.19</v>
      </c>
      <c r="K13" s="17">
        <f t="shared" si="3"/>
        <v>8661773</v>
      </c>
      <c r="L13" s="18">
        <f t="shared" si="4"/>
        <v>8661773</v>
      </c>
      <c r="M13" s="25" t="s">
        <v>77</v>
      </c>
      <c r="N13" s="25" t="s">
        <v>76</v>
      </c>
      <c r="O13" s="15"/>
      <c r="P13" s="13" t="s">
        <v>39</v>
      </c>
      <c r="Q13" s="14">
        <v>6990606</v>
      </c>
      <c r="R13" s="27">
        <v>0.19</v>
      </c>
      <c r="S13" s="16">
        <f t="shared" si="11"/>
        <v>1328215.1400000001</v>
      </c>
      <c r="T13" s="17">
        <f t="shared" si="12"/>
        <v>8318821</v>
      </c>
      <c r="U13" s="18">
        <f>+T13*F13</f>
        <v>8318821</v>
      </c>
      <c r="V13" s="25" t="s">
        <v>96</v>
      </c>
      <c r="W13" s="25" t="s">
        <v>95</v>
      </c>
      <c r="X13" s="15"/>
      <c r="Y13" s="13" t="s">
        <v>107</v>
      </c>
      <c r="Z13" s="14">
        <v>7056000</v>
      </c>
      <c r="AA13" s="27">
        <v>0.19</v>
      </c>
      <c r="AB13" s="16">
        <f t="shared" si="13"/>
        <v>1340640</v>
      </c>
      <c r="AC13" s="17">
        <f t="shared" si="14"/>
        <v>8396640</v>
      </c>
      <c r="AD13" s="18">
        <f>+AC13*F13</f>
        <v>8396640</v>
      </c>
      <c r="AE13" s="25" t="s">
        <v>111</v>
      </c>
      <c r="AF13" s="25" t="s">
        <v>112</v>
      </c>
      <c r="AG13" s="15"/>
      <c r="AH13" s="13" t="s">
        <v>136</v>
      </c>
      <c r="AI13" s="14">
        <v>7718789.8999999994</v>
      </c>
      <c r="AJ13" s="27">
        <v>0.19</v>
      </c>
      <c r="AK13" s="80">
        <f t="shared" si="5"/>
        <v>1466570.081</v>
      </c>
      <c r="AL13" s="17">
        <f t="shared" si="15"/>
        <v>9185360</v>
      </c>
      <c r="AM13" s="18">
        <f t="shared" si="0"/>
        <v>9185360</v>
      </c>
      <c r="AN13" s="25" t="s">
        <v>142</v>
      </c>
      <c r="AO13" s="25" t="s">
        <v>115</v>
      </c>
      <c r="AP13" s="15"/>
      <c r="AQ13" s="70"/>
      <c r="AR13" s="71"/>
      <c r="AS13" s="72"/>
      <c r="AT13" s="73"/>
      <c r="AU13" s="74"/>
      <c r="AV13" s="75"/>
      <c r="AW13" s="76"/>
      <c r="AX13" s="76"/>
      <c r="AY13" s="77"/>
      <c r="AZ13" s="13" t="s">
        <v>126</v>
      </c>
      <c r="BA13" s="14">
        <v>7900000</v>
      </c>
      <c r="BB13" s="27">
        <v>0.19</v>
      </c>
      <c r="BC13" s="16">
        <f t="shared" si="7"/>
        <v>1501000</v>
      </c>
      <c r="BD13" s="17">
        <f t="shared" si="8"/>
        <v>9401000</v>
      </c>
      <c r="BE13" s="18">
        <f>+BD13*F13</f>
        <v>9401000</v>
      </c>
      <c r="BF13" s="25" t="s">
        <v>131</v>
      </c>
      <c r="BG13" s="25" t="s">
        <v>95</v>
      </c>
      <c r="BH13" s="15"/>
      <c r="BI13" s="113">
        <f t="shared" si="9"/>
        <v>8318821</v>
      </c>
      <c r="BJ13" s="114" t="str">
        <f t="shared" si="10"/>
        <v>GTI ALBERTO ALVAREZ LOPEZ SAS Nit: 901039927-1</v>
      </c>
      <c r="BK13" s="54">
        <v>9668799</v>
      </c>
    </row>
    <row r="14" spans="1:63" s="8" customFormat="1" ht="128.25" thickBot="1" x14ac:dyDescent="0.3">
      <c r="A14" s="4">
        <v>6</v>
      </c>
      <c r="B14" s="48" t="s">
        <v>41</v>
      </c>
      <c r="C14" s="48" t="s">
        <v>42</v>
      </c>
      <c r="D14" s="48" t="s">
        <v>40</v>
      </c>
      <c r="E14" s="48" t="s">
        <v>15</v>
      </c>
      <c r="F14" s="49">
        <v>1</v>
      </c>
      <c r="G14" s="13" t="s">
        <v>67</v>
      </c>
      <c r="H14" s="14">
        <v>9464706</v>
      </c>
      <c r="I14" s="27">
        <v>0.19</v>
      </c>
      <c r="J14" s="16">
        <f t="shared" ref="J14:J22" si="16">+H14*I14</f>
        <v>1798294.1400000001</v>
      </c>
      <c r="K14" s="17">
        <f t="shared" ref="K14:K22" si="17">+ROUND(H14+J14,0)</f>
        <v>11263000</v>
      </c>
      <c r="L14" s="18">
        <f t="shared" si="4"/>
        <v>11263000</v>
      </c>
      <c r="M14" s="25" t="s">
        <v>77</v>
      </c>
      <c r="N14" s="25" t="s">
        <v>76</v>
      </c>
      <c r="O14" s="15"/>
      <c r="P14" s="13"/>
      <c r="Q14" s="14"/>
      <c r="R14" s="27"/>
      <c r="S14" s="16"/>
      <c r="T14" s="17"/>
      <c r="U14" s="18"/>
      <c r="V14" s="25"/>
      <c r="W14" s="25"/>
      <c r="X14" s="15"/>
      <c r="Y14" s="13" t="s">
        <v>108</v>
      </c>
      <c r="Z14" s="14">
        <v>8782000</v>
      </c>
      <c r="AA14" s="27">
        <v>0.19</v>
      </c>
      <c r="AB14" s="16">
        <f t="shared" si="13"/>
        <v>1668580</v>
      </c>
      <c r="AC14" s="17">
        <f t="shared" si="14"/>
        <v>10450580</v>
      </c>
      <c r="AD14" s="18">
        <f>+AC14*F14</f>
        <v>10450580</v>
      </c>
      <c r="AE14" s="25" t="s">
        <v>111</v>
      </c>
      <c r="AF14" s="25" t="s">
        <v>95</v>
      </c>
      <c r="AG14" s="15"/>
      <c r="AH14" s="13" t="s">
        <v>137</v>
      </c>
      <c r="AI14" s="14">
        <v>9310000</v>
      </c>
      <c r="AJ14" s="27">
        <v>0.19</v>
      </c>
      <c r="AK14" s="80">
        <f t="shared" si="5"/>
        <v>1768900</v>
      </c>
      <c r="AL14" s="17">
        <f t="shared" si="15"/>
        <v>11078900</v>
      </c>
      <c r="AM14" s="18">
        <f t="shared" si="0"/>
        <v>11078900</v>
      </c>
      <c r="AN14" s="25" t="s">
        <v>142</v>
      </c>
      <c r="AO14" s="25" t="s">
        <v>115</v>
      </c>
      <c r="AP14" s="15"/>
      <c r="AQ14" s="70"/>
      <c r="AR14" s="71"/>
      <c r="AS14" s="72"/>
      <c r="AT14" s="73"/>
      <c r="AU14" s="74"/>
      <c r="AV14" s="75"/>
      <c r="AW14" s="76"/>
      <c r="AX14" s="76"/>
      <c r="AY14" s="77"/>
      <c r="AZ14" s="13" t="s">
        <v>127</v>
      </c>
      <c r="BA14" s="14">
        <v>9573385</v>
      </c>
      <c r="BB14" s="27">
        <v>0.19</v>
      </c>
      <c r="BC14" s="16">
        <f t="shared" si="7"/>
        <v>1818943.15</v>
      </c>
      <c r="BD14" s="17">
        <f t="shared" si="8"/>
        <v>11392328</v>
      </c>
      <c r="BE14" s="18">
        <f>+BD14*F14</f>
        <v>11392328</v>
      </c>
      <c r="BF14" s="25" t="s">
        <v>131</v>
      </c>
      <c r="BG14" s="25" t="s">
        <v>95</v>
      </c>
      <c r="BH14" s="15"/>
      <c r="BI14" s="113">
        <f t="shared" si="9"/>
        <v>10450580</v>
      </c>
      <c r="BJ14" s="114" t="str">
        <f t="shared" si="10"/>
        <v>MICRONET SAS Nit: 815001055-6</v>
      </c>
      <c r="BK14" s="54">
        <v>11662000</v>
      </c>
    </row>
    <row r="15" spans="1:63" s="8" customFormat="1" ht="230.25" thickBot="1" x14ac:dyDescent="0.3">
      <c r="A15" s="4">
        <v>7</v>
      </c>
      <c r="B15" s="48" t="s">
        <v>43</v>
      </c>
      <c r="C15" s="48" t="s">
        <v>44</v>
      </c>
      <c r="D15" s="48" t="s">
        <v>45</v>
      </c>
      <c r="E15" s="48" t="s">
        <v>15</v>
      </c>
      <c r="F15" s="49">
        <v>1</v>
      </c>
      <c r="G15" s="13" t="s">
        <v>68</v>
      </c>
      <c r="H15" s="14">
        <v>6586053</v>
      </c>
      <c r="I15" s="27">
        <v>0.19</v>
      </c>
      <c r="J15" s="16">
        <f t="shared" si="16"/>
        <v>1251350.07</v>
      </c>
      <c r="K15" s="17">
        <f t="shared" si="17"/>
        <v>7837403</v>
      </c>
      <c r="L15" s="18">
        <f t="shared" si="4"/>
        <v>7837403</v>
      </c>
      <c r="M15" s="25" t="s">
        <v>78</v>
      </c>
      <c r="N15" s="25" t="s">
        <v>76</v>
      </c>
      <c r="O15" s="15"/>
      <c r="P15" s="13" t="s">
        <v>85</v>
      </c>
      <c r="Q15" s="14">
        <v>6657420</v>
      </c>
      <c r="R15" s="27">
        <v>0.19</v>
      </c>
      <c r="S15" s="16">
        <f t="shared" si="11"/>
        <v>1264909.8</v>
      </c>
      <c r="T15" s="17">
        <f t="shared" si="12"/>
        <v>7922330</v>
      </c>
      <c r="U15" s="18">
        <f t="shared" ref="U15:U22" si="18">+T15*F15</f>
        <v>7922330</v>
      </c>
      <c r="V15" s="25" t="s">
        <v>97</v>
      </c>
      <c r="W15" s="25" t="s">
        <v>95</v>
      </c>
      <c r="X15" s="15"/>
      <c r="Y15" s="13" t="s">
        <v>109</v>
      </c>
      <c r="Z15" s="14">
        <v>6065000</v>
      </c>
      <c r="AA15" s="27">
        <v>0.19</v>
      </c>
      <c r="AB15" s="16">
        <f t="shared" si="13"/>
        <v>1152350</v>
      </c>
      <c r="AC15" s="17">
        <f t="shared" si="14"/>
        <v>7217350</v>
      </c>
      <c r="AD15" s="18">
        <f>+AC15*F15</f>
        <v>7217350</v>
      </c>
      <c r="AE15" s="25" t="s">
        <v>21</v>
      </c>
      <c r="AF15" s="25" t="s">
        <v>95</v>
      </c>
      <c r="AG15" s="15"/>
      <c r="AH15" s="13" t="s">
        <v>114</v>
      </c>
      <c r="AI15" s="14">
        <v>7149320</v>
      </c>
      <c r="AJ15" s="27">
        <v>0.19</v>
      </c>
      <c r="AK15" s="80">
        <f t="shared" si="5"/>
        <v>1358370.8</v>
      </c>
      <c r="AL15" s="17">
        <f t="shared" si="15"/>
        <v>8507691</v>
      </c>
      <c r="AM15" s="18">
        <f t="shared" si="0"/>
        <v>8507691</v>
      </c>
      <c r="AN15" s="25" t="s">
        <v>142</v>
      </c>
      <c r="AO15" s="25" t="s">
        <v>115</v>
      </c>
      <c r="AP15" s="15"/>
      <c r="AQ15" s="13" t="s">
        <v>118</v>
      </c>
      <c r="AR15" s="14">
        <v>7738100</v>
      </c>
      <c r="AS15" s="27">
        <v>0.19</v>
      </c>
      <c r="AT15" s="16">
        <f t="shared" si="6"/>
        <v>1470239</v>
      </c>
      <c r="AU15" s="17">
        <f t="shared" si="1"/>
        <v>9208339</v>
      </c>
      <c r="AV15" s="18">
        <f t="shared" ref="AV15:AV22" si="19">+AU15*F15</f>
        <v>9208339</v>
      </c>
      <c r="AW15" s="25" t="s">
        <v>124</v>
      </c>
      <c r="AX15" s="25" t="s">
        <v>115</v>
      </c>
      <c r="AY15" s="15"/>
      <c r="AZ15" s="13" t="s">
        <v>114</v>
      </c>
      <c r="BA15" s="14">
        <v>7500000</v>
      </c>
      <c r="BB15" s="27">
        <v>0.19</v>
      </c>
      <c r="BC15" s="16">
        <f t="shared" si="7"/>
        <v>1425000</v>
      </c>
      <c r="BD15" s="17">
        <f t="shared" si="8"/>
        <v>8925000</v>
      </c>
      <c r="BE15" s="18">
        <f>+BD15*F15</f>
        <v>8925000</v>
      </c>
      <c r="BF15" s="25" t="s">
        <v>131</v>
      </c>
      <c r="BG15" s="25" t="s">
        <v>95</v>
      </c>
      <c r="BH15" s="15"/>
      <c r="BI15" s="113">
        <f t="shared" si="9"/>
        <v>7217350</v>
      </c>
      <c r="BJ15" s="114" t="str">
        <f t="shared" si="10"/>
        <v>MICRONET SAS Nit: 815001055-6</v>
      </c>
      <c r="BK15" s="54">
        <v>8955464</v>
      </c>
    </row>
    <row r="16" spans="1:63" s="8" customFormat="1" ht="153.75" thickBot="1" x14ac:dyDescent="0.3">
      <c r="A16" s="4">
        <v>8</v>
      </c>
      <c r="B16" s="48" t="s">
        <v>46</v>
      </c>
      <c r="C16" s="48" t="s">
        <v>47</v>
      </c>
      <c r="D16" s="48" t="s">
        <v>48</v>
      </c>
      <c r="E16" s="48" t="s">
        <v>15</v>
      </c>
      <c r="F16" s="49">
        <v>2</v>
      </c>
      <c r="G16" s="70"/>
      <c r="H16" s="71"/>
      <c r="I16" s="72"/>
      <c r="J16" s="73"/>
      <c r="K16" s="74"/>
      <c r="L16" s="75"/>
      <c r="M16" s="76"/>
      <c r="N16" s="76"/>
      <c r="O16" s="77"/>
      <c r="P16" s="13" t="s">
        <v>86</v>
      </c>
      <c r="Q16" s="14">
        <v>4293273</v>
      </c>
      <c r="R16" s="27">
        <v>0.19</v>
      </c>
      <c r="S16" s="16">
        <f t="shared" si="11"/>
        <v>815721.87</v>
      </c>
      <c r="T16" s="17">
        <f t="shared" si="12"/>
        <v>5108995</v>
      </c>
      <c r="U16" s="18">
        <f t="shared" si="18"/>
        <v>10217990</v>
      </c>
      <c r="V16" s="25" t="s">
        <v>20</v>
      </c>
      <c r="W16" s="25">
        <v>3</v>
      </c>
      <c r="X16" s="15"/>
      <c r="Y16" s="13" t="s">
        <v>110</v>
      </c>
      <c r="Z16" s="14">
        <v>3800000</v>
      </c>
      <c r="AA16" s="27">
        <v>0.19</v>
      </c>
      <c r="AB16" s="16">
        <f t="shared" si="13"/>
        <v>722000</v>
      </c>
      <c r="AC16" s="17">
        <f t="shared" si="14"/>
        <v>4522000</v>
      </c>
      <c r="AD16" s="18">
        <f>+AC16*F16</f>
        <v>9044000</v>
      </c>
      <c r="AE16" s="25" t="s">
        <v>113</v>
      </c>
      <c r="AF16" s="25" t="s">
        <v>95</v>
      </c>
      <c r="AG16" s="15"/>
      <c r="AH16" s="70"/>
      <c r="AI16" s="71"/>
      <c r="AJ16" s="72"/>
      <c r="AK16" s="81"/>
      <c r="AL16" s="74"/>
      <c r="AM16" s="75"/>
      <c r="AN16" s="76"/>
      <c r="AO16" s="76"/>
      <c r="AP16" s="77"/>
      <c r="AQ16" s="13" t="s">
        <v>119</v>
      </c>
      <c r="AR16" s="14">
        <v>4081400</v>
      </c>
      <c r="AS16" s="27">
        <v>0.19</v>
      </c>
      <c r="AT16" s="16">
        <f t="shared" si="6"/>
        <v>775466</v>
      </c>
      <c r="AU16" s="17">
        <f t="shared" si="1"/>
        <v>4856866</v>
      </c>
      <c r="AV16" s="18">
        <f t="shared" si="19"/>
        <v>9713732</v>
      </c>
      <c r="AW16" s="25" t="s">
        <v>124</v>
      </c>
      <c r="AX16" s="25" t="s">
        <v>115</v>
      </c>
      <c r="AY16" s="15"/>
      <c r="AZ16" s="13" t="s">
        <v>128</v>
      </c>
      <c r="BA16" s="14">
        <v>4340000</v>
      </c>
      <c r="BB16" s="27">
        <v>0.19</v>
      </c>
      <c r="BC16" s="16">
        <f t="shared" si="7"/>
        <v>824600</v>
      </c>
      <c r="BD16" s="17">
        <f t="shared" si="8"/>
        <v>5164600</v>
      </c>
      <c r="BE16" s="18">
        <f>+BD16*F16</f>
        <v>10329200</v>
      </c>
      <c r="BF16" s="25" t="s">
        <v>131</v>
      </c>
      <c r="BG16" s="25" t="s">
        <v>95</v>
      </c>
      <c r="BH16" s="15"/>
      <c r="BI16" s="113">
        <f t="shared" si="9"/>
        <v>9044000</v>
      </c>
      <c r="BJ16" s="114" t="str">
        <f t="shared" si="10"/>
        <v>MICRONET SAS Nit: 815001055-6</v>
      </c>
      <c r="BK16" s="54">
        <v>10344432</v>
      </c>
    </row>
    <row r="17" spans="1:63" s="8" customFormat="1" ht="349.5" customHeight="1" thickBot="1" x14ac:dyDescent="0.3">
      <c r="A17" s="4">
        <v>9</v>
      </c>
      <c r="B17" s="48" t="s">
        <v>49</v>
      </c>
      <c r="C17" s="48" t="s">
        <v>50</v>
      </c>
      <c r="D17" s="48" t="s">
        <v>37</v>
      </c>
      <c r="E17" s="48" t="s">
        <v>15</v>
      </c>
      <c r="F17" s="49">
        <v>2</v>
      </c>
      <c r="G17" s="13"/>
      <c r="H17" s="14"/>
      <c r="I17" s="27"/>
      <c r="J17" s="16"/>
      <c r="K17" s="17"/>
      <c r="L17" s="18"/>
      <c r="M17" s="25"/>
      <c r="N17" s="25"/>
      <c r="O17" s="15"/>
      <c r="P17" s="13" t="s">
        <v>87</v>
      </c>
      <c r="Q17" s="14">
        <v>11819462</v>
      </c>
      <c r="R17" s="27">
        <v>0.19</v>
      </c>
      <c r="S17" s="16">
        <f t="shared" si="11"/>
        <v>2245697.7799999998</v>
      </c>
      <c r="T17" s="17">
        <f t="shared" si="12"/>
        <v>14065160</v>
      </c>
      <c r="U17" s="18">
        <f t="shared" si="18"/>
        <v>28130320</v>
      </c>
      <c r="V17" s="25" t="s">
        <v>98</v>
      </c>
      <c r="W17" s="25" t="s">
        <v>95</v>
      </c>
      <c r="X17" s="15"/>
      <c r="Y17" s="13"/>
      <c r="Z17" s="14"/>
      <c r="AA17" s="27"/>
      <c r="AB17" s="16"/>
      <c r="AC17" s="17"/>
      <c r="AD17" s="18"/>
      <c r="AE17" s="25"/>
      <c r="AF17" s="25"/>
      <c r="AG17" s="15"/>
      <c r="AH17" s="13" t="s">
        <v>138</v>
      </c>
      <c r="AI17" s="14">
        <v>9495322.1999999993</v>
      </c>
      <c r="AJ17" s="27">
        <v>0.19</v>
      </c>
      <c r="AK17" s="80">
        <f t="shared" si="5"/>
        <v>1804111.2179999999</v>
      </c>
      <c r="AL17" s="17">
        <f t="shared" si="15"/>
        <v>11299433</v>
      </c>
      <c r="AM17" s="18">
        <f>+AL17*F17</f>
        <v>22598866</v>
      </c>
      <c r="AN17" s="25" t="s">
        <v>142</v>
      </c>
      <c r="AO17" s="25" t="s">
        <v>115</v>
      </c>
      <c r="AP17" s="15"/>
      <c r="AQ17" s="13" t="s">
        <v>120</v>
      </c>
      <c r="AR17" s="14">
        <v>8005600</v>
      </c>
      <c r="AS17" s="27">
        <v>0.19</v>
      </c>
      <c r="AT17" s="16">
        <f t="shared" si="6"/>
        <v>1521064</v>
      </c>
      <c r="AU17" s="17">
        <f t="shared" si="1"/>
        <v>9526664</v>
      </c>
      <c r="AV17" s="18">
        <f t="shared" si="19"/>
        <v>19053328</v>
      </c>
      <c r="AW17" s="25" t="s">
        <v>124</v>
      </c>
      <c r="AX17" s="25" t="s">
        <v>115</v>
      </c>
      <c r="AY17" s="15"/>
      <c r="AZ17" s="13"/>
      <c r="BA17" s="14"/>
      <c r="BB17" s="27"/>
      <c r="BC17" s="16"/>
      <c r="BD17" s="17"/>
      <c r="BE17" s="18"/>
      <c r="BF17" s="25"/>
      <c r="BG17" s="25"/>
      <c r="BH17" s="15"/>
      <c r="BI17" s="113">
        <f t="shared" si="9"/>
        <v>19053328</v>
      </c>
      <c r="BJ17" s="114" t="str">
        <f t="shared" si="10"/>
        <v>SISTETRONICS SAS Nit: 800230829-7</v>
      </c>
      <c r="BK17" s="54">
        <v>23788280</v>
      </c>
    </row>
    <row r="18" spans="1:63" s="8" customFormat="1" ht="53.25" customHeight="1" thickBot="1" x14ac:dyDescent="0.3">
      <c r="A18" s="4">
        <v>10</v>
      </c>
      <c r="B18" s="48" t="s">
        <v>51</v>
      </c>
      <c r="C18" s="48" t="s">
        <v>52</v>
      </c>
      <c r="D18" s="48" t="s">
        <v>31</v>
      </c>
      <c r="E18" s="48" t="s">
        <v>15</v>
      </c>
      <c r="F18" s="49">
        <v>1</v>
      </c>
      <c r="G18" s="13" t="s">
        <v>69</v>
      </c>
      <c r="H18" s="14">
        <v>201597</v>
      </c>
      <c r="I18" s="27">
        <v>0.19</v>
      </c>
      <c r="J18" s="16">
        <f t="shared" si="16"/>
        <v>38303.43</v>
      </c>
      <c r="K18" s="17">
        <f t="shared" si="17"/>
        <v>239900</v>
      </c>
      <c r="L18" s="18">
        <f t="shared" si="4"/>
        <v>239900</v>
      </c>
      <c r="M18" s="25" t="s">
        <v>78</v>
      </c>
      <c r="N18" s="25" t="s">
        <v>79</v>
      </c>
      <c r="O18" s="15"/>
      <c r="P18" s="13" t="s">
        <v>52</v>
      </c>
      <c r="Q18" s="14">
        <v>188700</v>
      </c>
      <c r="R18" s="27">
        <v>0.19</v>
      </c>
      <c r="S18" s="16">
        <f t="shared" si="11"/>
        <v>35853</v>
      </c>
      <c r="T18" s="17">
        <f t="shared" si="12"/>
        <v>224553</v>
      </c>
      <c r="U18" s="18">
        <f t="shared" si="18"/>
        <v>224553</v>
      </c>
      <c r="V18" s="25" t="s">
        <v>99</v>
      </c>
      <c r="W18" s="25" t="s">
        <v>63</v>
      </c>
      <c r="X18" s="15"/>
      <c r="Y18" s="13"/>
      <c r="Z18" s="14"/>
      <c r="AA18" s="27"/>
      <c r="AB18" s="16"/>
      <c r="AC18" s="17"/>
      <c r="AD18" s="18"/>
      <c r="AE18" s="25"/>
      <c r="AF18" s="25"/>
      <c r="AG18" s="15"/>
      <c r="AH18" s="13" t="s">
        <v>52</v>
      </c>
      <c r="AI18" s="14">
        <v>191518.09999999998</v>
      </c>
      <c r="AJ18" s="27">
        <v>0.19</v>
      </c>
      <c r="AK18" s="80">
        <f t="shared" si="5"/>
        <v>36388.438999999998</v>
      </c>
      <c r="AL18" s="17">
        <f t="shared" si="15"/>
        <v>227907</v>
      </c>
      <c r="AM18" s="18">
        <f>+AL18*F18</f>
        <v>227907</v>
      </c>
      <c r="AN18" s="25" t="s">
        <v>142</v>
      </c>
      <c r="AO18" s="25" t="s">
        <v>73</v>
      </c>
      <c r="AP18" s="15"/>
      <c r="AQ18" s="13" t="s">
        <v>52</v>
      </c>
      <c r="AR18" s="14">
        <v>44700</v>
      </c>
      <c r="AS18" s="27">
        <v>0.19</v>
      </c>
      <c r="AT18" s="16">
        <f t="shared" si="6"/>
        <v>8493</v>
      </c>
      <c r="AU18" s="17">
        <f t="shared" si="1"/>
        <v>53193</v>
      </c>
      <c r="AV18" s="18">
        <f t="shared" si="19"/>
        <v>53193</v>
      </c>
      <c r="AW18" s="25" t="s">
        <v>124</v>
      </c>
      <c r="AX18" s="25" t="s">
        <v>79</v>
      </c>
      <c r="AY18" s="15"/>
      <c r="AZ18" s="13"/>
      <c r="BA18" s="14"/>
      <c r="BB18" s="27"/>
      <c r="BC18" s="16"/>
      <c r="BD18" s="17"/>
      <c r="BE18" s="18"/>
      <c r="BF18" s="25"/>
      <c r="BG18" s="25"/>
      <c r="BH18" s="15"/>
      <c r="BI18" s="113">
        <f t="shared" si="9"/>
        <v>53193</v>
      </c>
      <c r="BJ18" s="114" t="str">
        <f t="shared" si="10"/>
        <v>SISTETRONICS SAS Nit: 800230829-7</v>
      </c>
      <c r="BK18" s="54">
        <v>239900</v>
      </c>
    </row>
    <row r="19" spans="1:63" s="8" customFormat="1" ht="53.25" customHeight="1" thickBot="1" x14ac:dyDescent="0.3">
      <c r="A19" s="4">
        <v>11</v>
      </c>
      <c r="B19" s="48" t="s">
        <v>53</v>
      </c>
      <c r="C19" s="48" t="s">
        <v>54</v>
      </c>
      <c r="D19" s="48" t="s">
        <v>55</v>
      </c>
      <c r="E19" s="48" t="s">
        <v>15</v>
      </c>
      <c r="F19" s="49">
        <v>3</v>
      </c>
      <c r="G19" s="13" t="s">
        <v>70</v>
      </c>
      <c r="H19" s="14">
        <v>430000</v>
      </c>
      <c r="I19" s="27">
        <v>0.19</v>
      </c>
      <c r="J19" s="16">
        <f t="shared" si="16"/>
        <v>81700</v>
      </c>
      <c r="K19" s="17">
        <f t="shared" si="17"/>
        <v>511700</v>
      </c>
      <c r="L19" s="18">
        <f t="shared" si="4"/>
        <v>1535100</v>
      </c>
      <c r="M19" s="25" t="s">
        <v>75</v>
      </c>
      <c r="N19" s="25" t="s">
        <v>79</v>
      </c>
      <c r="O19" s="15"/>
      <c r="P19" s="13" t="s">
        <v>88</v>
      </c>
      <c r="Q19" s="14">
        <v>432000</v>
      </c>
      <c r="R19" s="27">
        <v>0.19</v>
      </c>
      <c r="S19" s="16">
        <f t="shared" si="11"/>
        <v>82080</v>
      </c>
      <c r="T19" s="17">
        <f t="shared" si="12"/>
        <v>514080</v>
      </c>
      <c r="U19" s="18">
        <f t="shared" si="18"/>
        <v>1542240</v>
      </c>
      <c r="V19" s="25" t="s">
        <v>19</v>
      </c>
      <c r="W19" s="25" t="s">
        <v>95</v>
      </c>
      <c r="X19" s="15"/>
      <c r="Y19" s="13"/>
      <c r="Z19" s="14"/>
      <c r="AA19" s="27"/>
      <c r="AB19" s="16"/>
      <c r="AC19" s="17"/>
      <c r="AD19" s="18"/>
      <c r="AE19" s="25"/>
      <c r="AF19" s="25"/>
      <c r="AG19" s="15"/>
      <c r="AH19" s="13" t="s">
        <v>139</v>
      </c>
      <c r="AI19" s="14">
        <v>428925</v>
      </c>
      <c r="AJ19" s="27">
        <v>0.19</v>
      </c>
      <c r="AK19" s="80">
        <f t="shared" si="5"/>
        <v>81495.75</v>
      </c>
      <c r="AL19" s="17">
        <f t="shared" si="15"/>
        <v>510421</v>
      </c>
      <c r="AM19" s="18">
        <f>+AL19*F19</f>
        <v>1531263</v>
      </c>
      <c r="AN19" s="25" t="s">
        <v>142</v>
      </c>
      <c r="AO19" s="25" t="s">
        <v>115</v>
      </c>
      <c r="AP19" s="15"/>
      <c r="AQ19" s="13" t="s">
        <v>121</v>
      </c>
      <c r="AR19" s="14">
        <v>444400</v>
      </c>
      <c r="AS19" s="27">
        <v>0.19</v>
      </c>
      <c r="AT19" s="16">
        <f t="shared" si="6"/>
        <v>84436</v>
      </c>
      <c r="AU19" s="17">
        <f t="shared" si="1"/>
        <v>528836</v>
      </c>
      <c r="AV19" s="18">
        <f t="shared" si="19"/>
        <v>1586508</v>
      </c>
      <c r="AW19" s="25" t="s">
        <v>124</v>
      </c>
      <c r="AX19" s="25" t="s">
        <v>115</v>
      </c>
      <c r="AY19" s="15"/>
      <c r="AZ19" s="13" t="s">
        <v>129</v>
      </c>
      <c r="BA19" s="14">
        <v>448179</v>
      </c>
      <c r="BB19" s="27">
        <v>0.19</v>
      </c>
      <c r="BC19" s="16">
        <f t="shared" si="7"/>
        <v>85154.01</v>
      </c>
      <c r="BD19" s="17">
        <f t="shared" si="8"/>
        <v>533333</v>
      </c>
      <c r="BE19" s="18">
        <f>+BD19*F19</f>
        <v>1599999</v>
      </c>
      <c r="BF19" s="25" t="s">
        <v>131</v>
      </c>
      <c r="BG19" s="25" t="s">
        <v>93</v>
      </c>
      <c r="BH19" s="15"/>
      <c r="BI19" s="113">
        <f t="shared" si="9"/>
        <v>1531263</v>
      </c>
      <c r="BJ19" s="114" t="str">
        <f t="shared" si="10"/>
        <v>REDCOMPUTO LTDA Nit 830016004-0</v>
      </c>
      <c r="BK19" s="54">
        <v>1611855</v>
      </c>
    </row>
    <row r="20" spans="1:63" s="8" customFormat="1" ht="53.25" customHeight="1" thickBot="1" x14ac:dyDescent="0.3">
      <c r="A20" s="4">
        <v>12</v>
      </c>
      <c r="B20" s="48" t="s">
        <v>56</v>
      </c>
      <c r="C20" s="48" t="s">
        <v>57</v>
      </c>
      <c r="D20" s="48" t="s">
        <v>55</v>
      </c>
      <c r="E20" s="48" t="s">
        <v>15</v>
      </c>
      <c r="F20" s="49">
        <v>2</v>
      </c>
      <c r="G20" s="13" t="s">
        <v>71</v>
      </c>
      <c r="H20" s="14">
        <v>155000</v>
      </c>
      <c r="I20" s="27">
        <v>0.19</v>
      </c>
      <c r="J20" s="16">
        <f t="shared" si="16"/>
        <v>29450</v>
      </c>
      <c r="K20" s="17">
        <f t="shared" si="17"/>
        <v>184450</v>
      </c>
      <c r="L20" s="18">
        <f t="shared" si="4"/>
        <v>368900</v>
      </c>
      <c r="M20" s="25" t="s">
        <v>80</v>
      </c>
      <c r="N20" s="25" t="s">
        <v>79</v>
      </c>
      <c r="O20" s="15"/>
      <c r="P20" s="13" t="s">
        <v>89</v>
      </c>
      <c r="Q20" s="14">
        <v>239000</v>
      </c>
      <c r="R20" s="27">
        <v>0.19</v>
      </c>
      <c r="S20" s="16">
        <f t="shared" si="11"/>
        <v>45410</v>
      </c>
      <c r="T20" s="17">
        <f t="shared" si="12"/>
        <v>284410</v>
      </c>
      <c r="U20" s="18">
        <f t="shared" si="18"/>
        <v>568820</v>
      </c>
      <c r="V20" s="25" t="s">
        <v>19</v>
      </c>
      <c r="W20" s="25" t="s">
        <v>100</v>
      </c>
      <c r="X20" s="15"/>
      <c r="Y20" s="13"/>
      <c r="Z20" s="14"/>
      <c r="AA20" s="27"/>
      <c r="AB20" s="16"/>
      <c r="AC20" s="17"/>
      <c r="AD20" s="18"/>
      <c r="AE20" s="25"/>
      <c r="AF20" s="25"/>
      <c r="AG20" s="15"/>
      <c r="AH20" s="70"/>
      <c r="AI20" s="71"/>
      <c r="AJ20" s="72"/>
      <c r="AK20" s="81"/>
      <c r="AL20" s="74"/>
      <c r="AM20" s="75"/>
      <c r="AN20" s="76"/>
      <c r="AO20" s="76"/>
      <c r="AP20" s="77"/>
      <c r="AQ20" s="13" t="s">
        <v>122</v>
      </c>
      <c r="AR20" s="14">
        <v>137500</v>
      </c>
      <c r="AS20" s="27">
        <v>0.19</v>
      </c>
      <c r="AT20" s="16">
        <f t="shared" si="6"/>
        <v>26125</v>
      </c>
      <c r="AU20" s="17">
        <f t="shared" si="1"/>
        <v>163625</v>
      </c>
      <c r="AV20" s="18">
        <f t="shared" si="19"/>
        <v>327250</v>
      </c>
      <c r="AW20" s="25" t="s">
        <v>124</v>
      </c>
      <c r="AX20" s="25" t="s">
        <v>115</v>
      </c>
      <c r="AY20" s="15"/>
      <c r="AZ20" s="13"/>
      <c r="BA20" s="14"/>
      <c r="BB20" s="27"/>
      <c r="BC20" s="16"/>
      <c r="BD20" s="17"/>
      <c r="BE20" s="18"/>
      <c r="BF20" s="25"/>
      <c r="BG20" s="25"/>
      <c r="BH20" s="15"/>
      <c r="BI20" s="113">
        <f t="shared" si="9"/>
        <v>327250</v>
      </c>
      <c r="BJ20" s="114" t="str">
        <f t="shared" si="10"/>
        <v>SISTETRONICS SAS Nit: 800230829-7</v>
      </c>
      <c r="BK20" s="54">
        <v>404600</v>
      </c>
    </row>
    <row r="21" spans="1:63" s="8" customFormat="1" ht="53.25" customHeight="1" thickBot="1" x14ac:dyDescent="0.3">
      <c r="A21" s="4">
        <v>13</v>
      </c>
      <c r="B21" s="48" t="s">
        <v>58</v>
      </c>
      <c r="C21" s="48" t="s">
        <v>59</v>
      </c>
      <c r="D21" s="48" t="s">
        <v>60</v>
      </c>
      <c r="E21" s="48" t="s">
        <v>15</v>
      </c>
      <c r="F21" s="49">
        <v>6</v>
      </c>
      <c r="G21" s="70"/>
      <c r="H21" s="71"/>
      <c r="I21" s="72"/>
      <c r="J21" s="73"/>
      <c r="K21" s="74"/>
      <c r="L21" s="75"/>
      <c r="M21" s="76"/>
      <c r="N21" s="76"/>
      <c r="O21" s="77"/>
      <c r="P21" s="13" t="s">
        <v>90</v>
      </c>
      <c r="Q21" s="14">
        <v>31900</v>
      </c>
      <c r="R21" s="27">
        <v>0.19</v>
      </c>
      <c r="S21" s="16">
        <f t="shared" si="11"/>
        <v>6061</v>
      </c>
      <c r="T21" s="17">
        <f t="shared" si="12"/>
        <v>37961</v>
      </c>
      <c r="U21" s="18">
        <f t="shared" si="18"/>
        <v>227766</v>
      </c>
      <c r="V21" s="25" t="s">
        <v>19</v>
      </c>
      <c r="W21" s="25" t="s">
        <v>100</v>
      </c>
      <c r="X21" s="15"/>
      <c r="Y21" s="13"/>
      <c r="Z21" s="14"/>
      <c r="AA21" s="27"/>
      <c r="AB21" s="16"/>
      <c r="AC21" s="17"/>
      <c r="AD21" s="18"/>
      <c r="AE21" s="25"/>
      <c r="AF21" s="25"/>
      <c r="AG21" s="15"/>
      <c r="AH21" s="13" t="s">
        <v>140</v>
      </c>
      <c r="AI21" s="14">
        <v>36841.949999999997</v>
      </c>
      <c r="AJ21" s="27">
        <v>0.19</v>
      </c>
      <c r="AK21" s="80">
        <f t="shared" si="5"/>
        <v>6999.9704999999994</v>
      </c>
      <c r="AL21" s="17">
        <f t="shared" si="15"/>
        <v>43842</v>
      </c>
      <c r="AM21" s="18">
        <f>+AL21*F21</f>
        <v>263052</v>
      </c>
      <c r="AN21" s="25" t="s">
        <v>142</v>
      </c>
      <c r="AO21" s="25" t="s">
        <v>143</v>
      </c>
      <c r="AP21" s="15"/>
      <c r="AQ21" s="13" t="s">
        <v>123</v>
      </c>
      <c r="AR21" s="14">
        <v>25100</v>
      </c>
      <c r="AS21" s="27">
        <v>0.19</v>
      </c>
      <c r="AT21" s="16">
        <f t="shared" si="6"/>
        <v>4769</v>
      </c>
      <c r="AU21" s="17">
        <f t="shared" si="1"/>
        <v>29869</v>
      </c>
      <c r="AV21" s="18">
        <f t="shared" si="19"/>
        <v>179214</v>
      </c>
      <c r="AW21" s="25" t="s">
        <v>124</v>
      </c>
      <c r="AX21" s="25" t="s">
        <v>115</v>
      </c>
      <c r="AY21" s="15"/>
      <c r="AZ21" s="13" t="s">
        <v>130</v>
      </c>
      <c r="BA21" s="14">
        <v>37815</v>
      </c>
      <c r="BB21" s="27">
        <v>0.19</v>
      </c>
      <c r="BC21" s="16">
        <f t="shared" si="7"/>
        <v>7184.85</v>
      </c>
      <c r="BD21" s="17">
        <f t="shared" si="8"/>
        <v>45000</v>
      </c>
      <c r="BE21" s="18">
        <f>+BD21*F21</f>
        <v>270000</v>
      </c>
      <c r="BF21" s="25" t="s">
        <v>131</v>
      </c>
      <c r="BG21" s="25" t="s">
        <v>93</v>
      </c>
      <c r="BH21" s="15"/>
      <c r="BI21" s="113">
        <f t="shared" si="9"/>
        <v>179214</v>
      </c>
      <c r="BJ21" s="114" t="str">
        <f t="shared" si="10"/>
        <v>SISTETRONICS SAS Nit: 800230829-7</v>
      </c>
      <c r="BK21" s="54">
        <v>276894</v>
      </c>
    </row>
    <row r="22" spans="1:63" s="8" customFormat="1" ht="53.25" customHeight="1" thickBot="1" x14ac:dyDescent="0.3">
      <c r="A22" s="4">
        <v>14</v>
      </c>
      <c r="B22" s="48" t="s">
        <v>61</v>
      </c>
      <c r="C22" s="48" t="s">
        <v>62</v>
      </c>
      <c r="D22" s="48" t="s">
        <v>63</v>
      </c>
      <c r="E22" s="48" t="s">
        <v>15</v>
      </c>
      <c r="F22" s="49">
        <v>2</v>
      </c>
      <c r="G22" s="13" t="s">
        <v>62</v>
      </c>
      <c r="H22" s="14">
        <v>91000</v>
      </c>
      <c r="I22" s="27">
        <v>0.19</v>
      </c>
      <c r="J22" s="16">
        <f t="shared" si="16"/>
        <v>17290</v>
      </c>
      <c r="K22" s="17">
        <f t="shared" si="17"/>
        <v>108290</v>
      </c>
      <c r="L22" s="17">
        <f t="shared" si="4"/>
        <v>216580</v>
      </c>
      <c r="M22" s="26" t="s">
        <v>75</v>
      </c>
      <c r="N22" s="52" t="s">
        <v>79</v>
      </c>
      <c r="O22" s="15"/>
      <c r="P22" s="13" t="s">
        <v>91</v>
      </c>
      <c r="Q22" s="14">
        <v>96250</v>
      </c>
      <c r="R22" s="27">
        <v>0.19</v>
      </c>
      <c r="S22" s="16">
        <f t="shared" si="11"/>
        <v>18287.5</v>
      </c>
      <c r="T22" s="17">
        <f t="shared" si="12"/>
        <v>114538</v>
      </c>
      <c r="U22" s="18">
        <f t="shared" si="18"/>
        <v>229076</v>
      </c>
      <c r="V22" s="26" t="s">
        <v>19</v>
      </c>
      <c r="W22" s="52" t="s">
        <v>100</v>
      </c>
      <c r="X22" s="15"/>
      <c r="Y22" s="13"/>
      <c r="Z22" s="14"/>
      <c r="AA22" s="27"/>
      <c r="AB22" s="16"/>
      <c r="AC22" s="17"/>
      <c r="AD22" s="18"/>
      <c r="AE22" s="26"/>
      <c r="AF22" s="52"/>
      <c r="AG22" s="15"/>
      <c r="AH22" s="13" t="s">
        <v>141</v>
      </c>
      <c r="AI22" s="14">
        <v>93290</v>
      </c>
      <c r="AJ22" s="27">
        <v>0.19</v>
      </c>
      <c r="AK22" s="80">
        <f t="shared" si="5"/>
        <v>17725.099999999999</v>
      </c>
      <c r="AL22" s="17">
        <f t="shared" si="15"/>
        <v>111015</v>
      </c>
      <c r="AM22" s="18">
        <f>+AL22*F22</f>
        <v>222030</v>
      </c>
      <c r="AN22" s="26" t="s">
        <v>142</v>
      </c>
      <c r="AO22" s="52" t="s">
        <v>73</v>
      </c>
      <c r="AP22" s="15"/>
      <c r="AQ22" s="13" t="s">
        <v>62</v>
      </c>
      <c r="AR22" s="14">
        <v>88200</v>
      </c>
      <c r="AS22" s="27">
        <v>0.19</v>
      </c>
      <c r="AT22" s="16">
        <f t="shared" si="6"/>
        <v>16758</v>
      </c>
      <c r="AU22" s="17">
        <f t="shared" si="1"/>
        <v>104958</v>
      </c>
      <c r="AV22" s="18">
        <f t="shared" si="19"/>
        <v>209916</v>
      </c>
      <c r="AW22" s="26" t="s">
        <v>124</v>
      </c>
      <c r="AX22" s="52" t="s">
        <v>115</v>
      </c>
      <c r="AY22" s="15"/>
      <c r="AZ22" s="13"/>
      <c r="BA22" s="14"/>
      <c r="BB22" s="27"/>
      <c r="BC22" s="16"/>
      <c r="BD22" s="17"/>
      <c r="BE22" s="18"/>
      <c r="BF22" s="26"/>
      <c r="BG22" s="52"/>
      <c r="BH22" s="15"/>
      <c r="BI22" s="113">
        <f t="shared" si="9"/>
        <v>209916</v>
      </c>
      <c r="BJ22" s="114" t="str">
        <f t="shared" si="10"/>
        <v>SISTETRONICS SAS Nit: 800230829-7</v>
      </c>
      <c r="BK22" s="54">
        <v>233716</v>
      </c>
    </row>
    <row r="23" spans="1:63" ht="15.75" thickBot="1" x14ac:dyDescent="0.3">
      <c r="A23" s="104" t="s">
        <v>10</v>
      </c>
      <c r="B23" s="104"/>
      <c r="C23" s="104"/>
      <c r="D23" s="104"/>
      <c r="E23" s="104"/>
      <c r="F23" s="105"/>
      <c r="G23" s="105"/>
      <c r="H23" s="105"/>
      <c r="I23" s="105"/>
      <c r="J23" s="105"/>
      <c r="K23" s="106"/>
      <c r="L23" s="12">
        <f>SUM(L9:L22)</f>
        <v>60530576</v>
      </c>
      <c r="M23" s="23"/>
      <c r="N23" s="23"/>
      <c r="O23" s="9"/>
      <c r="P23" s="9"/>
      <c r="Q23" s="9"/>
      <c r="R23" s="9"/>
      <c r="S23" s="9"/>
      <c r="T23" s="9"/>
      <c r="U23" s="53">
        <f>SUM(U9:U22)</f>
        <v>86023074</v>
      </c>
      <c r="V23" s="9"/>
      <c r="W23" s="9"/>
      <c r="X23" s="9"/>
      <c r="Y23" s="9"/>
      <c r="Z23" s="9"/>
      <c r="AA23" s="9"/>
      <c r="AB23" s="9"/>
      <c r="AC23" s="9"/>
      <c r="AD23" s="53">
        <f>SUM(AD9:AD22)</f>
        <v>58661050</v>
      </c>
      <c r="AE23" s="9"/>
      <c r="AF23" s="9"/>
      <c r="AG23" s="9"/>
      <c r="AH23" s="9"/>
      <c r="AI23" s="9"/>
      <c r="AJ23" s="9"/>
      <c r="AK23" s="9"/>
      <c r="AL23" s="9"/>
      <c r="AM23" s="53">
        <f>SUM(AM9:AM22)</f>
        <v>88365756</v>
      </c>
      <c r="AN23" s="9"/>
      <c r="AO23" s="9"/>
      <c r="AP23" s="9"/>
      <c r="AQ23" s="9"/>
      <c r="AR23" s="9"/>
      <c r="AS23" s="9"/>
      <c r="AT23" s="9"/>
      <c r="AU23" s="9"/>
      <c r="AV23" s="53">
        <f>SUM(AV9:AV22)</f>
        <v>73903998</v>
      </c>
      <c r="AW23" s="9"/>
      <c r="AX23" s="9"/>
      <c r="AY23" s="9"/>
      <c r="AZ23" s="9"/>
      <c r="BA23" s="9"/>
      <c r="BB23" s="9"/>
      <c r="BC23" s="9"/>
      <c r="BD23" s="9"/>
      <c r="BE23" s="53">
        <f>SUM(BE9:BE22)</f>
        <v>72187491</v>
      </c>
      <c r="BF23" s="9"/>
      <c r="BG23" s="9"/>
      <c r="BH23" s="9"/>
      <c r="BI23" s="78">
        <f>SUM(BI9:BI22)</f>
        <v>88518605</v>
      </c>
    </row>
    <row r="24" spans="1:63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21"/>
      <c r="N24" s="44"/>
    </row>
    <row r="25" spans="1:63" ht="48" customHeight="1" x14ac:dyDescent="0.25">
      <c r="A25" s="99" t="s">
        <v>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24"/>
      <c r="N25" s="24"/>
    </row>
    <row r="26" spans="1:63" x14ac:dyDescent="0.25">
      <c r="A26" s="5"/>
      <c r="B26" s="5"/>
      <c r="C26" s="5"/>
      <c r="D26" s="5"/>
      <c r="E26" s="5"/>
      <c r="F26" s="6"/>
      <c r="G26" s="5"/>
      <c r="H26" s="6"/>
      <c r="I26" s="21"/>
      <c r="J26" s="6"/>
      <c r="K26" s="5"/>
      <c r="L26" s="5"/>
      <c r="M26" s="21"/>
      <c r="N26" s="44"/>
      <c r="BI26" s="79"/>
    </row>
    <row r="27" spans="1:63" x14ac:dyDescent="0.25">
      <c r="J27" s="8"/>
      <c r="K27" s="8"/>
      <c r="L27" s="8"/>
    </row>
    <row r="28" spans="1:63" x14ac:dyDescent="0.25">
      <c r="B28" s="2"/>
      <c r="C28" s="2"/>
      <c r="J28" s="9"/>
    </row>
  </sheetData>
  <autoFilter ref="A8:BK23"/>
  <mergeCells count="14">
    <mergeCell ref="A25:L25"/>
    <mergeCell ref="A1:L1"/>
    <mergeCell ref="A4:L4"/>
    <mergeCell ref="A23:K23"/>
    <mergeCell ref="A24:L24"/>
    <mergeCell ref="G7:O7"/>
    <mergeCell ref="A2:L2"/>
    <mergeCell ref="A3:L3"/>
    <mergeCell ref="Y7:AG7"/>
    <mergeCell ref="BI7:BJ7"/>
    <mergeCell ref="P7:X7"/>
    <mergeCell ref="AH7:AP7"/>
    <mergeCell ref="AQ7:AY7"/>
    <mergeCell ref="AZ7:BH7"/>
  </mergeCells>
  <dataValidations xWindow="926" yWindow="563" count="2">
    <dataValidation type="whole" operator="greaterThan" allowBlank="1" showInputMessage="1" showErrorMessage="1" errorTitle="ATENCIÓN" error="Por favor solo usar valores enteros. No se admiten decimales." prompt="Por favor solo usar valores enteros. No se admiten decimales." sqref="H9:H22 AR9:AR22 Q9:Q22 Z9:Z22 AI9:AI22 BA9:BA22">
      <formula1>0</formula1>
    </dataValidation>
    <dataValidation type="list" allowBlank="1" showInputMessage="1" showErrorMessage="1" error="Valor no válido" prompt="Por favor seleccione la tarifa de IVA aplicable." sqref="I9:I22 BB9:BB22 AS9:AS22 AJ9:AJ22 AA9:AA22 R9:R22">
      <formula1>$O$1:$O$3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económico ítem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Alejandro Ruiz</cp:lastModifiedBy>
  <cp:lastPrinted>2019-10-17T21:26:20Z</cp:lastPrinted>
  <dcterms:created xsi:type="dcterms:W3CDTF">2019-08-09T21:45:23Z</dcterms:created>
  <dcterms:modified xsi:type="dcterms:W3CDTF">2022-06-10T22:44:44Z</dcterms:modified>
</cp:coreProperties>
</file>