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uario UTP\Documents\001 COMPRAS 2022 BEATRIZ OSSA\INVITACIONES PUBLICAS 2022\INVITACION PUBLICA BS-22  MATERIALES ELECTRICOS\"/>
    </mc:Choice>
  </mc:AlternateContent>
  <bookViews>
    <workbookView xWindow="0" yWindow="0" windowWidth="20730" windowHeight="11760" tabRatio="759" activeTab="3"/>
  </bookViews>
  <sheets>
    <sheet name="Anexo 1 - Presentación Ofer (2" sheetId="6" r:id="rId1"/>
    <sheet name="Anexo 2 - Presentación Oferta" sheetId="4" r:id="rId2"/>
    <sheet name="Anexo 3 item 3 mecanica" sheetId="8" r:id="rId3"/>
    <sheet name="adjudicación" sheetId="5" r:id="rId4"/>
  </sheets>
  <definedNames>
    <definedName name="_xlnm._FilterDatabase" localSheetId="3" hidden="1">adjudicación!$B$2:$B$19</definedName>
    <definedName name="_xlnm._FilterDatabase" localSheetId="0" hidden="1">'Anexo 1 - Presentación Ofer (2'!$AJ$1:$AJ$67</definedName>
    <definedName name="_xlnm._FilterDatabase" localSheetId="1" hidden="1">'Anexo 2 - Presentación Oferta'!$AI$1:$AI$17</definedName>
    <definedName name="_xlnm._FilterDatabase" localSheetId="2" hidden="1">'Anexo 3 item 3 mecanica'!$AJ$1:$AJ$17</definedName>
  </definedNames>
  <calcPr calcId="162913"/>
</workbook>
</file>

<file path=xl/calcChain.xml><?xml version="1.0" encoding="utf-8"?>
<calcChain xmlns="http://schemas.openxmlformats.org/spreadsheetml/2006/main">
  <c r="E11" i="5" l="1"/>
  <c r="AI10" i="8" l="1"/>
  <c r="E17" i="5"/>
  <c r="AI9" i="8" l="1"/>
  <c r="AI8" i="8"/>
  <c r="E12" i="5"/>
  <c r="AA9" i="8" l="1"/>
  <c r="AB9" i="8" s="1"/>
  <c r="AC9" i="8" s="1"/>
  <c r="R9" i="8"/>
  <c r="S9" i="8" s="1"/>
  <c r="T9" i="8" s="1"/>
  <c r="I9" i="8"/>
  <c r="J9" i="8" s="1"/>
  <c r="AA8" i="8"/>
  <c r="AB8" i="8" s="1"/>
  <c r="AC8" i="8" s="1"/>
  <c r="R8" i="8"/>
  <c r="S8" i="8" s="1"/>
  <c r="T8" i="8" s="1"/>
  <c r="I8" i="8"/>
  <c r="J8" i="8" s="1"/>
  <c r="AA9" i="4"/>
  <c r="AB9" i="4"/>
  <c r="AC9" i="4"/>
  <c r="AC8" i="4"/>
  <c r="AB8" i="4"/>
  <c r="AA8" i="4"/>
  <c r="AH8" i="8" l="1"/>
  <c r="AJ8" i="8" s="1"/>
  <c r="K8" i="8"/>
  <c r="K10" i="8" s="1"/>
  <c r="T10" i="8"/>
  <c r="AC10" i="8"/>
  <c r="K9" i="8"/>
  <c r="AH9" i="8"/>
  <c r="AJ9" i="8" s="1"/>
  <c r="AH10" i="8" l="1"/>
  <c r="I9" i="4"/>
  <c r="J9" i="4"/>
  <c r="K9" i="4"/>
  <c r="K8" i="4"/>
  <c r="J8" i="4"/>
  <c r="I8" i="4"/>
  <c r="AA56" i="6" l="1"/>
  <c r="AB56" i="6" s="1"/>
  <c r="AC56" i="6" s="1"/>
  <c r="R56" i="6"/>
  <c r="S56" i="6" s="1"/>
  <c r="T56" i="6" s="1"/>
  <c r="I56" i="6"/>
  <c r="J56" i="6" s="1"/>
  <c r="AA55" i="6"/>
  <c r="AB55" i="6" s="1"/>
  <c r="AC55" i="6" s="1"/>
  <c r="R55" i="6"/>
  <c r="S55" i="6" s="1"/>
  <c r="T55" i="6" s="1"/>
  <c r="I55" i="6"/>
  <c r="J55" i="6" s="1"/>
  <c r="K55" i="6" s="1"/>
  <c r="AA54" i="6"/>
  <c r="AB54" i="6" s="1"/>
  <c r="AC54" i="6" s="1"/>
  <c r="R54" i="6"/>
  <c r="S54" i="6" s="1"/>
  <c r="T54" i="6" s="1"/>
  <c r="I54" i="6"/>
  <c r="AA53" i="6"/>
  <c r="AB53" i="6" s="1"/>
  <c r="AC53" i="6" s="1"/>
  <c r="R53" i="6"/>
  <c r="S53" i="6" s="1"/>
  <c r="T53" i="6" s="1"/>
  <c r="I53" i="6"/>
  <c r="J53" i="6" s="1"/>
  <c r="AA52" i="6"/>
  <c r="AB52" i="6" s="1"/>
  <c r="AC52" i="6" s="1"/>
  <c r="R52" i="6"/>
  <c r="S52" i="6" s="1"/>
  <c r="T52" i="6" s="1"/>
  <c r="I52" i="6"/>
  <c r="J52" i="6" s="1"/>
  <c r="AA51" i="6"/>
  <c r="AB51" i="6" s="1"/>
  <c r="AC51" i="6" s="1"/>
  <c r="R51" i="6"/>
  <c r="S51" i="6" s="1"/>
  <c r="T51" i="6" s="1"/>
  <c r="I51" i="6"/>
  <c r="J51" i="6" s="1"/>
  <c r="AA50" i="6"/>
  <c r="AB50" i="6" s="1"/>
  <c r="AC50" i="6" s="1"/>
  <c r="R50" i="6"/>
  <c r="S50" i="6" s="1"/>
  <c r="T50" i="6" s="1"/>
  <c r="I50" i="6"/>
  <c r="J50" i="6" s="1"/>
  <c r="AA49" i="6"/>
  <c r="AB49" i="6" s="1"/>
  <c r="AC49" i="6" s="1"/>
  <c r="R49" i="6"/>
  <c r="S49" i="6" s="1"/>
  <c r="T49" i="6" s="1"/>
  <c r="I49" i="6"/>
  <c r="J49" i="6" s="1"/>
  <c r="R48" i="6"/>
  <c r="S48" i="6" s="1"/>
  <c r="I48" i="6"/>
  <c r="J48" i="6" s="1"/>
  <c r="K48" i="6" s="1"/>
  <c r="R47" i="6"/>
  <c r="S47" i="6" s="1"/>
  <c r="I47" i="6"/>
  <c r="J47" i="6" s="1"/>
  <c r="K47" i="6" s="1"/>
  <c r="R46" i="6"/>
  <c r="S46" i="6" s="1"/>
  <c r="I46" i="6"/>
  <c r="J46" i="6" s="1"/>
  <c r="K46" i="6" s="1"/>
  <c r="R45" i="6"/>
  <c r="S45" i="6" s="1"/>
  <c r="I45" i="6"/>
  <c r="J45" i="6" s="1"/>
  <c r="K45" i="6" s="1"/>
  <c r="R44" i="6"/>
  <c r="S44" i="6" s="1"/>
  <c r="I44" i="6"/>
  <c r="J44" i="6" s="1"/>
  <c r="K44" i="6" s="1"/>
  <c r="R43" i="6"/>
  <c r="S43" i="6" s="1"/>
  <c r="I43" i="6"/>
  <c r="J43" i="6" s="1"/>
  <c r="K43" i="6" s="1"/>
  <c r="R42" i="6"/>
  <c r="S42" i="6" s="1"/>
  <c r="I42" i="6"/>
  <c r="J42" i="6" s="1"/>
  <c r="K42" i="6" s="1"/>
  <c r="R41" i="6"/>
  <c r="S41" i="6" s="1"/>
  <c r="I41" i="6"/>
  <c r="J41" i="6" s="1"/>
  <c r="K41" i="6" s="1"/>
  <c r="R40" i="6"/>
  <c r="S40" i="6" s="1"/>
  <c r="I40" i="6"/>
  <c r="J40" i="6" s="1"/>
  <c r="K40" i="6" s="1"/>
  <c r="R39" i="6"/>
  <c r="S39" i="6" s="1"/>
  <c r="I39" i="6"/>
  <c r="J39" i="6" s="1"/>
  <c r="K39" i="6" s="1"/>
  <c r="R38" i="6"/>
  <c r="S38" i="6" s="1"/>
  <c r="I38" i="6"/>
  <c r="J38" i="6" s="1"/>
  <c r="K38" i="6" s="1"/>
  <c r="R37" i="6"/>
  <c r="S37" i="6" s="1"/>
  <c r="I37" i="6"/>
  <c r="J37" i="6" s="1"/>
  <c r="K37" i="6" s="1"/>
  <c r="R36" i="6"/>
  <c r="S36" i="6" s="1"/>
  <c r="I36" i="6"/>
  <c r="J36" i="6" s="1"/>
  <c r="K36" i="6" s="1"/>
  <c r="R35" i="6"/>
  <c r="S35" i="6" s="1"/>
  <c r="I35" i="6"/>
  <c r="J35" i="6" s="1"/>
  <c r="K35" i="6" s="1"/>
  <c r="R34" i="6"/>
  <c r="S34" i="6" s="1"/>
  <c r="I34" i="6"/>
  <c r="J34" i="6" s="1"/>
  <c r="K34" i="6" s="1"/>
  <c r="R33" i="6"/>
  <c r="S33" i="6" s="1"/>
  <c r="I33" i="6"/>
  <c r="J33" i="6" s="1"/>
  <c r="K33" i="6" s="1"/>
  <c r="R32" i="6"/>
  <c r="S32" i="6" s="1"/>
  <c r="I32" i="6"/>
  <c r="J32" i="6" s="1"/>
  <c r="K32" i="6" s="1"/>
  <c r="R31" i="6"/>
  <c r="S31" i="6" s="1"/>
  <c r="I31" i="6"/>
  <c r="J31" i="6" s="1"/>
  <c r="K31" i="6" s="1"/>
  <c r="R30" i="6"/>
  <c r="S30" i="6" s="1"/>
  <c r="I30" i="6"/>
  <c r="J30" i="6" s="1"/>
  <c r="K30" i="6" s="1"/>
  <c r="R29" i="6"/>
  <c r="S29" i="6" s="1"/>
  <c r="I29" i="6"/>
  <c r="J29" i="6" s="1"/>
  <c r="K29" i="6" s="1"/>
  <c r="R28" i="6"/>
  <c r="S28" i="6" s="1"/>
  <c r="I28" i="6"/>
  <c r="J28" i="6" s="1"/>
  <c r="K28" i="6" s="1"/>
  <c r="R27" i="6"/>
  <c r="S27" i="6" s="1"/>
  <c r="I27" i="6"/>
  <c r="J27" i="6" s="1"/>
  <c r="K27" i="6" s="1"/>
  <c r="R26" i="6"/>
  <c r="S26" i="6" s="1"/>
  <c r="I26" i="6"/>
  <c r="J26" i="6" s="1"/>
  <c r="K26" i="6" s="1"/>
  <c r="R25" i="6"/>
  <c r="S25" i="6" s="1"/>
  <c r="I25" i="6"/>
  <c r="J25" i="6" s="1"/>
  <c r="K25" i="6" s="1"/>
  <c r="R24" i="6"/>
  <c r="S24" i="6" s="1"/>
  <c r="I24" i="6"/>
  <c r="J24" i="6" s="1"/>
  <c r="K24" i="6" s="1"/>
  <c r="R23" i="6"/>
  <c r="S23" i="6" s="1"/>
  <c r="I23" i="6"/>
  <c r="J23" i="6" s="1"/>
  <c r="K23" i="6" s="1"/>
  <c r="R22" i="6"/>
  <c r="S22" i="6" s="1"/>
  <c r="I22" i="6"/>
  <c r="J22" i="6" s="1"/>
  <c r="K22" i="6" s="1"/>
  <c r="R21" i="6"/>
  <c r="S21" i="6" s="1"/>
  <c r="I21" i="6"/>
  <c r="J21" i="6" s="1"/>
  <c r="K21" i="6" s="1"/>
  <c r="R20" i="6"/>
  <c r="S20" i="6" s="1"/>
  <c r="I20" i="6"/>
  <c r="J20" i="6" s="1"/>
  <c r="K20" i="6" s="1"/>
  <c r="R19" i="6"/>
  <c r="S19" i="6" s="1"/>
  <c r="I19" i="6"/>
  <c r="J19" i="6" s="1"/>
  <c r="K19" i="6" s="1"/>
  <c r="R18" i="6"/>
  <c r="S18" i="6" s="1"/>
  <c r="I18" i="6"/>
  <c r="J18" i="6" s="1"/>
  <c r="K18" i="6" s="1"/>
  <c r="R17" i="6"/>
  <c r="S17" i="6" s="1"/>
  <c r="I17" i="6"/>
  <c r="J17" i="6" s="1"/>
  <c r="K17" i="6" s="1"/>
  <c r="R16" i="6"/>
  <c r="S16" i="6" s="1"/>
  <c r="I16" i="6"/>
  <c r="J16" i="6" s="1"/>
  <c r="K16" i="6" s="1"/>
  <c r="R15" i="6"/>
  <c r="S15" i="6" s="1"/>
  <c r="I15" i="6"/>
  <c r="J15" i="6" s="1"/>
  <c r="K15" i="6" s="1"/>
  <c r="R14" i="6"/>
  <c r="S14" i="6" s="1"/>
  <c r="T14" i="6" s="1"/>
  <c r="I14" i="6"/>
  <c r="J14" i="6" s="1"/>
  <c r="R13" i="6"/>
  <c r="S13" i="6" s="1"/>
  <c r="I13" i="6"/>
  <c r="J13" i="6" s="1"/>
  <c r="K13" i="6" s="1"/>
  <c r="R12" i="6"/>
  <c r="S12" i="6" s="1"/>
  <c r="T12" i="6" s="1"/>
  <c r="I12" i="6"/>
  <c r="J12" i="6" s="1"/>
  <c r="R11" i="6"/>
  <c r="S11" i="6" s="1"/>
  <c r="I11" i="6"/>
  <c r="J11" i="6" s="1"/>
  <c r="K11" i="6" s="1"/>
  <c r="R10" i="6"/>
  <c r="S10" i="6" s="1"/>
  <c r="T10" i="6" s="1"/>
  <c r="I10" i="6"/>
  <c r="J10" i="6" s="1"/>
  <c r="K10" i="6" s="1"/>
  <c r="R9" i="6"/>
  <c r="S9" i="6" s="1"/>
  <c r="I9" i="6"/>
  <c r="J9" i="6" s="1"/>
  <c r="K9" i="6" s="1"/>
  <c r="R8" i="6"/>
  <c r="S8" i="6" s="1"/>
  <c r="T8" i="6" s="1"/>
  <c r="I8" i="6"/>
  <c r="J8" i="6" s="1"/>
  <c r="AH19" i="6" l="1"/>
  <c r="AH15" i="6"/>
  <c r="AH22" i="6"/>
  <c r="AH30" i="6"/>
  <c r="AH16" i="6"/>
  <c r="AH32" i="6"/>
  <c r="AH48" i="6"/>
  <c r="AH23" i="6"/>
  <c r="AH10" i="6"/>
  <c r="AH33" i="6"/>
  <c r="AH45" i="6"/>
  <c r="AH43" i="6"/>
  <c r="AH11" i="6"/>
  <c r="AH17" i="6"/>
  <c r="AH24" i="6"/>
  <c r="AH27" i="6"/>
  <c r="AH37" i="6"/>
  <c r="T37" i="6"/>
  <c r="AH40" i="6"/>
  <c r="K12" i="6"/>
  <c r="AH12" i="6"/>
  <c r="AH21" i="6"/>
  <c r="T21" i="6"/>
  <c r="AH31" i="6"/>
  <c r="AH34" i="6"/>
  <c r="AH50" i="6"/>
  <c r="K50" i="6"/>
  <c r="AH9" i="6"/>
  <c r="AH18" i="6"/>
  <c r="AH28" i="6"/>
  <c r="T28" i="6"/>
  <c r="AH41" i="6"/>
  <c r="AH44" i="6"/>
  <c r="T44" i="6"/>
  <c r="AH47" i="6"/>
  <c r="K8" i="6"/>
  <c r="AH8" i="6"/>
  <c r="AH36" i="6"/>
  <c r="T36" i="6"/>
  <c r="K14" i="6"/>
  <c r="AH14" i="6"/>
  <c r="AH20" i="6"/>
  <c r="T20" i="6"/>
  <c r="AH46" i="6"/>
  <c r="AH25" i="6"/>
  <c r="AH35" i="6"/>
  <c r="AH38" i="6"/>
  <c r="AH29" i="6"/>
  <c r="T29" i="6"/>
  <c r="AH13" i="6"/>
  <c r="AH26" i="6"/>
  <c r="AH39" i="6"/>
  <c r="AH42" i="6"/>
  <c r="T45" i="6"/>
  <c r="K53" i="6"/>
  <c r="AH53" i="6"/>
  <c r="T33" i="6"/>
  <c r="T41" i="6"/>
  <c r="T9" i="6"/>
  <c r="T13" i="6"/>
  <c r="T22" i="6"/>
  <c r="T30" i="6"/>
  <c r="T38" i="6"/>
  <c r="T46" i="6"/>
  <c r="AC57" i="6"/>
  <c r="K51" i="6"/>
  <c r="AH51" i="6"/>
  <c r="K56" i="6"/>
  <c r="AH56" i="6"/>
  <c r="T19" i="6"/>
  <c r="T27" i="6"/>
  <c r="T35" i="6"/>
  <c r="T43" i="6"/>
  <c r="T16" i="6"/>
  <c r="T24" i="6"/>
  <c r="T32" i="6"/>
  <c r="T40" i="6"/>
  <c r="T48" i="6"/>
  <c r="AH55" i="6"/>
  <c r="K54" i="6"/>
  <c r="AH54" i="6"/>
  <c r="T17" i="6"/>
  <c r="T25" i="6"/>
  <c r="T26" i="6"/>
  <c r="T34" i="6"/>
  <c r="T42" i="6"/>
  <c r="AH49" i="6"/>
  <c r="AI49" i="6" s="1"/>
  <c r="K52" i="6"/>
  <c r="AH52" i="6"/>
  <c r="T11" i="6"/>
  <c r="T15" i="6"/>
  <c r="T18" i="6"/>
  <c r="T23" i="6"/>
  <c r="T31" i="6"/>
  <c r="T39" i="6"/>
  <c r="T47" i="6"/>
  <c r="K49" i="6"/>
  <c r="AC10" i="4"/>
  <c r="R9" i="4"/>
  <c r="T9" i="4" s="1"/>
  <c r="R8" i="4"/>
  <c r="AJ55" i="6" l="1"/>
  <c r="AI55" i="6"/>
  <c r="AJ24" i="6"/>
  <c r="AI24" i="6"/>
  <c r="AJ35" i="6"/>
  <c r="AI35" i="6"/>
  <c r="AJ51" i="6"/>
  <c r="AI51" i="6"/>
  <c r="AJ26" i="6"/>
  <c r="AI26" i="6"/>
  <c r="AJ40" i="6"/>
  <c r="AI40" i="6"/>
  <c r="AJ45" i="6"/>
  <c r="AI45" i="6"/>
  <c r="AJ20" i="6"/>
  <c r="AI20" i="6"/>
  <c r="AJ50" i="6"/>
  <c r="AI50" i="6"/>
  <c r="AJ15" i="6"/>
  <c r="AI15" i="6"/>
  <c r="AJ52" i="6"/>
  <c r="AI52" i="6"/>
  <c r="AJ54" i="6"/>
  <c r="AI54" i="6"/>
  <c r="AJ53" i="6"/>
  <c r="AI53" i="6"/>
  <c r="AJ29" i="6"/>
  <c r="AI29" i="6"/>
  <c r="AJ41" i="6"/>
  <c r="AI41" i="6"/>
  <c r="AJ31" i="6"/>
  <c r="AI31" i="6"/>
  <c r="AJ27" i="6"/>
  <c r="AI27" i="6"/>
  <c r="AJ23" i="6"/>
  <c r="AI23" i="6"/>
  <c r="AJ38" i="6"/>
  <c r="AI38" i="6"/>
  <c r="AJ36" i="6"/>
  <c r="AI36" i="6"/>
  <c r="AJ28" i="6"/>
  <c r="AI28" i="6"/>
  <c r="AJ21" i="6"/>
  <c r="AI21" i="6"/>
  <c r="AJ17" i="6"/>
  <c r="AI17" i="6"/>
  <c r="AJ32" i="6"/>
  <c r="AI32" i="6"/>
  <c r="AJ56" i="6"/>
  <c r="AI56" i="6"/>
  <c r="AJ42" i="6"/>
  <c r="AI42" i="6"/>
  <c r="AJ25" i="6"/>
  <c r="AI25" i="6"/>
  <c r="AJ8" i="6"/>
  <c r="AI8" i="6"/>
  <c r="AJ18" i="6"/>
  <c r="AI18" i="6"/>
  <c r="AJ12" i="6"/>
  <c r="AI12" i="6"/>
  <c r="AJ11" i="6"/>
  <c r="AI11" i="6"/>
  <c r="AJ16" i="6"/>
  <c r="AI16" i="6"/>
  <c r="AJ39" i="6"/>
  <c r="AI39" i="6"/>
  <c r="AJ46" i="6"/>
  <c r="AI46" i="6"/>
  <c r="AJ9" i="6"/>
  <c r="AI9" i="6"/>
  <c r="AJ43" i="6"/>
  <c r="AI43" i="6"/>
  <c r="AJ30" i="6"/>
  <c r="AI30" i="6"/>
  <c r="AJ48" i="6"/>
  <c r="AI48" i="6"/>
  <c r="AJ47" i="6"/>
  <c r="AI47" i="6"/>
  <c r="AJ22" i="6"/>
  <c r="AI22" i="6"/>
  <c r="AJ13" i="6"/>
  <c r="AI13" i="6"/>
  <c r="AJ33" i="6"/>
  <c r="AI33" i="6"/>
  <c r="AJ14" i="6"/>
  <c r="AI14" i="6"/>
  <c r="AJ44" i="6"/>
  <c r="AI44" i="6"/>
  <c r="AJ34" i="6"/>
  <c r="AI34" i="6"/>
  <c r="AJ37" i="6"/>
  <c r="AI37" i="6"/>
  <c r="AJ10" i="6"/>
  <c r="AI10" i="6"/>
  <c r="AJ19" i="6"/>
  <c r="AI19" i="6"/>
  <c r="AL65" i="6"/>
  <c r="E6" i="5" s="1"/>
  <c r="AJ49" i="6"/>
  <c r="AK65" i="6"/>
  <c r="K65" i="6"/>
  <c r="E4" i="5" s="1"/>
  <c r="T57" i="6"/>
  <c r="AH57" i="6"/>
  <c r="K57" i="6"/>
  <c r="AH8" i="4"/>
  <c r="K10" i="4"/>
  <c r="AH9" i="4"/>
  <c r="AI9" i="4" s="1"/>
  <c r="T8" i="4"/>
  <c r="T10" i="4" s="1"/>
  <c r="AI67" i="6" l="1"/>
  <c r="AI66" i="6"/>
  <c r="AI65" i="6"/>
  <c r="AI57" i="6"/>
  <c r="E7" i="5"/>
  <c r="E19" i="5" s="1"/>
  <c r="AI8" i="4"/>
  <c r="AH10" i="4"/>
</calcChain>
</file>

<file path=xl/sharedStrings.xml><?xml version="1.0" encoding="utf-8"?>
<sst xmlns="http://schemas.openxmlformats.org/spreadsheetml/2006/main" count="388" uniqueCount="163">
  <si>
    <t xml:space="preserve">UNIVERSIDAD TECNOLOGICA  DE PEREIRA </t>
  </si>
  <si>
    <t>REFERENCIA O DESCRIPCION</t>
  </si>
  <si>
    <t>UNIDAD DE MEDIDA</t>
  </si>
  <si>
    <t>CANTIDAD</t>
  </si>
  <si>
    <t>DESCRIPCION MARCA/ REFERENCIA/ESPECIFICACIONES OFERTADAS</t>
  </si>
  <si>
    <t>VALOR UNITARIO IVA INCLUIDO</t>
  </si>
  <si>
    <t>VALOR TOTAL</t>
  </si>
  <si>
    <t xml:space="preserve">TIEMPO DE ENTREGA </t>
  </si>
  <si>
    <t>% IVA
 ( si aplica en caso de ser exento por favor especificar )</t>
  </si>
  <si>
    <t>Observaciones:</t>
  </si>
  <si>
    <t>NOMBRE DEL ELEMENTO</t>
  </si>
  <si>
    <t>Unidad</t>
  </si>
  <si>
    <t>GARANTIA</t>
  </si>
  <si>
    <t xml:space="preserve">VALOR TOTAL OFERTA </t>
  </si>
  <si>
    <t>MARCA</t>
  </si>
  <si>
    <t>OBSERVACIONES</t>
  </si>
  <si>
    <t>VALOR UNITARIO ANTES DE IVA</t>
  </si>
  <si>
    <t>IVA</t>
  </si>
  <si>
    <t>MINIMO</t>
  </si>
  <si>
    <t>PROVEEDOR</t>
  </si>
  <si>
    <t>160 DIAS</t>
  </si>
  <si>
    <t>5 AÑOS</t>
  </si>
  <si>
    <t>120 DIAS</t>
  </si>
  <si>
    <t>TOTAL ADJUDICACIÓN</t>
  </si>
  <si>
    <t>SUMA ADJUDICADA</t>
  </si>
  <si>
    <t>INVITACIÓN PUBLICA BS-22-DE 2022 
Compra de materiales electricos y electronicos.</t>
  </si>
  <si>
    <t>COMPARATIVO DE OFERTAS item 1 anexo 1</t>
  </si>
  <si>
    <t>subítem</t>
  </si>
  <si>
    <t>DIDACTICAS ELECTRONICAS</t>
  </si>
  <si>
    <t>SUCONEL</t>
  </si>
  <si>
    <t>HOMCENTER</t>
  </si>
  <si>
    <t>Conector Para Impreso M/H Kf25 Lo - 3 Pines</t>
  </si>
  <si>
    <t>CON-045</t>
  </si>
  <si>
    <t>Generico</t>
  </si>
  <si>
    <t>Header Hembra Lx40p - 2.54mm Verde</t>
  </si>
  <si>
    <t>HD40P-H-G</t>
  </si>
  <si>
    <t>Conector Impermeable De 4 Pines Para Chasis</t>
  </si>
  <si>
    <t>SD16-4C</t>
  </si>
  <si>
    <t>Controlador Motor Paso A Paso 4a</t>
  </si>
  <si>
    <t>TB6600</t>
  </si>
  <si>
    <t>Sensor De Distacia Laser Tof10120</t>
  </si>
  <si>
    <t>TOF10120</t>
  </si>
  <si>
    <t>Motor Paso A Paso Con Reductor 4.5 - 13.4rpm 42h250b</t>
  </si>
  <si>
    <t>36GP27BF-42H250B08</t>
  </si>
  <si>
    <t>Suiche Pulsador Rojo Industrial Momentaneo Normalmente Abierto</t>
  </si>
  <si>
    <t>LA38-l 1BN-RO-m</t>
  </si>
  <si>
    <t>Conector Cable Ribbon Hembra-6 Pines</t>
  </si>
  <si>
    <t>RB6-H</t>
  </si>
  <si>
    <t>Conector Impermeable De 2 Pines Para Chasis</t>
  </si>
  <si>
    <t>SD16-2C</t>
  </si>
  <si>
    <t>Termoencogibles 12mm</t>
  </si>
  <si>
    <t>TE-12-90</t>
  </si>
  <si>
    <t>Termoencogibles 5mm</t>
  </si>
  <si>
    <t>TE-5-65</t>
  </si>
  <si>
    <t>Conector 250vac 15a, Con Suiche, Para Panel</t>
  </si>
  <si>
    <t>ACOl</t>
  </si>
  <si>
    <t>Cable De Poder Sencillo 1.2 Mts</t>
  </si>
  <si>
    <t>CA-PODER</t>
  </si>
  <si>
    <t>Soldadura Lmm 1/4 Libra Libre De Plomo</t>
  </si>
  <si>
    <t>GSR-100</t>
  </si>
  <si>
    <t>Pasta Refrigerante En Jeringa 20gr</t>
  </si>
  <si>
    <t>HY510</t>
  </si>
  <si>
    <t>Kit De Disipadores Para Raspberry</t>
  </si>
  <si>
    <t>K-DIS-RASPB</t>
  </si>
  <si>
    <t>Conector Impermeable De 6 Pines Macho Y Hembra</t>
  </si>
  <si>
    <t>SP13-6</t>
  </si>
  <si>
    <t>4inch Touch Lcd Shield For Arduino</t>
  </si>
  <si>
    <t>WS-13587</t>
  </si>
  <si>
    <t>Tarjeta Compatible Mega 2560 Rev 3</t>
  </si>
  <si>
    <t>COMA0067</t>
  </si>
  <si>
    <t>Sensor Temp. Y Hum. Am2302/Dht22 Con Cable</t>
  </si>
  <si>
    <t>DHT-22-02</t>
  </si>
  <si>
    <t>Fuente Y Cargador Lm2596s-D</t>
  </si>
  <si>
    <t>LM2596-V-S-C-Ol</t>
  </si>
  <si>
    <t>Pasta Para Soldar De 8g La Unica</t>
  </si>
  <si>
    <t>PS-08</t>
  </si>
  <si>
    <t>Teclado Matricial De 16 Teclas (4x4)</t>
  </si>
  <si>
    <t>TM-4X4</t>
  </si>
  <si>
    <t>Led 5mm Difuso Rojo</t>
  </si>
  <si>
    <t>LED-5-R-D</t>
  </si>
  <si>
    <t>Circuito Impreso Universal Lucm X 15cm Fibra De Vidr</t>
  </si>
  <si>
    <t>PCB-FV-10Xl5-HQ</t>
  </si>
  <si>
    <t>Suiche Metalico Pulsador Self-Lock De 16mm Para Exterior Con Iluminacion Verde Con Logo</t>
  </si>
  <si>
    <t>SWSL-16MM-G-PW</t>
  </si>
  <si>
    <t>Termoencogibles Lmm</t>
  </si>
  <si>
    <t>TE-1-40</t>
  </si>
  <si>
    <t>Ventilador 12v 0.13a 60x60xl5</t>
  </si>
  <si>
    <t>VN-2350</t>
  </si>
  <si>
    <t>Cable Ribbon Plano De 10 Hilos, De Colores</t>
  </si>
  <si>
    <t>CABLE-RAINBOW-10</t>
  </si>
  <si>
    <t>Header Macho Lx40p Verde -2.54mm</t>
  </si>
  <si>
    <t>HD40P-M-V</t>
  </si>
  <si>
    <t>Led 5mm Difuso Verde</t>
  </si>
  <si>
    <t>LED-5-G-D</t>
  </si>
  <si>
    <t>Led Rgb 5mm Catodo Comun Difuso</t>
  </si>
  <si>
    <t>LED-5-RGB-CCD</t>
  </si>
  <si>
    <t>Modulo Driver Lv8729 Para Motor Paso A Paso</t>
  </si>
  <si>
    <t>LV8729</t>
  </si>
  <si>
    <t>Circuito Impreso Universal 4x6cm</t>
  </si>
  <si>
    <t>PROTOTYPE-2</t>
  </si>
  <si>
    <t>Modulo Buzzer Piezoelectrico Ky006</t>
  </si>
  <si>
    <t>TAR-BUZZER</t>
  </si>
  <si>
    <t>Ventilador 12v, 80ma, 30x30x10mm</t>
  </si>
  <si>
    <t>VENT-30X30Xl0</t>
  </si>
  <si>
    <t>Conector Ribbon Macho 6 Pines</t>
  </si>
  <si>
    <t>RB6-M</t>
  </si>
  <si>
    <t>Arduino Mega 2560 Rev 3 Original Italiano</t>
  </si>
  <si>
    <t>A000067</t>
  </si>
  <si>
    <t>Tarjeta Compatible Nano Ch340 + Cable</t>
  </si>
  <si>
    <t>COMA0005-CH340</t>
  </si>
  <si>
    <t>Led 5mm Difuso Azul</t>
  </si>
  <si>
    <t>LED-5-B-D</t>
  </si>
  <si>
    <t>Conector Impermeable De 3 Pines Para Chasis</t>
  </si>
  <si>
    <t>SD16-3C</t>
  </si>
  <si>
    <t>Multitoma De Uso Pesado</t>
  </si>
  <si>
    <t>8 Salidas con Supresor 90 Julios / 185103</t>
  </si>
  <si>
    <t>Halux</t>
  </si>
  <si>
    <t>Cinta Enmascarar Multiproposito</t>
  </si>
  <si>
    <t>40m x 18mm  /  84014</t>
  </si>
  <si>
    <t>Tesa</t>
  </si>
  <si>
    <t>Aerosol Specialty Altas Temperaturas Ng</t>
  </si>
  <si>
    <t>355ml/ 56984</t>
  </si>
  <si>
    <t>Rust Oleum</t>
  </si>
  <si>
    <t>Flexometro Magnetico</t>
  </si>
  <si>
    <t>3m/316507</t>
  </si>
  <si>
    <t>REDLINE</t>
  </si>
  <si>
    <t>Cinta Teflon</t>
  </si>
  <si>
    <t>ptfe Basic 1/2 Pulg x 10 Metros  / 135323</t>
  </si>
  <si>
    <t>Topex</t>
  </si>
  <si>
    <t>Extension Semiprofesional</t>
  </si>
  <si>
    <t>15M 3SAL P/T CAL 14 HALU / 314207</t>
  </si>
  <si>
    <t>Martillo Una</t>
  </si>
  <si>
    <t>24oz/Fibra/202568</t>
  </si>
  <si>
    <t>Mp Botiquin Termico</t>
  </si>
  <si>
    <t>379758 BOTIQUÍN TÉRMICO CLÁSICO: Maletín pequeño de 26cm x 20cm x 6 cm elaborado en lona codra roja impermeable y thermolon dotado con 17 elementos:</t>
  </si>
  <si>
    <t>Paquete</t>
  </si>
  <si>
    <t>COMPARATIVO DE OFERTAS item 2 anexo 2</t>
  </si>
  <si>
    <t>Cabeza Temporizada</t>
  </si>
  <si>
    <t>Cabeza temporizada con retardo a la desconexion (off delay) 0.1-30 segundos Referencia F5-D2 marca chint</t>
  </si>
  <si>
    <t>CHINT</t>
  </si>
  <si>
    <t>Cabeza temporizada con retardo a la Conexion (on delay) 0.1-30 segundos Referencia F5-T2 marca chint</t>
  </si>
  <si>
    <t>BENAIA</t>
  </si>
  <si>
    <t>BOMBICOL</t>
  </si>
  <si>
    <t>COMPARATIVO DE OFERTAS item 3 anexo 3</t>
  </si>
  <si>
    <t>Extension Polarizada Cal 14 3 Sal 2 M Blanca</t>
  </si>
  <si>
    <t>Extension Polarizada Cal 14 3 Sal 2 m Blanca</t>
  </si>
  <si>
    <t xml:space="preserve">Cable Hdmi </t>
  </si>
  <si>
    <t xml:space="preserve">MACHO A HDMI MACHO 4K 3M, 3D 19+1 28 AWG OD </t>
  </si>
  <si>
    <t>MARCA XUE</t>
  </si>
  <si>
    <t>|</t>
  </si>
  <si>
    <t>SUB ÍTEMS</t>
  </si>
  <si>
    <t>ÍTEM</t>
  </si>
  <si>
    <t>1-2-3-4-5-6-7-8-9-12-13-14-15-16-17-18-21-22-25-26-27-28-30-32-33-34-35-36-37-38-39-41-48</t>
  </si>
  <si>
    <t>42-43-44-45-46-47-49</t>
  </si>
  <si>
    <t>10-11-19-20-23-24-29-31-40</t>
  </si>
  <si>
    <t xml:space="preserve">TOTAL ADJUDICACIÓN ÍTEM 1 </t>
  </si>
  <si>
    <t>TOTAL</t>
  </si>
  <si>
    <t xml:space="preserve">TOTAL ADJUDICACIÓN ÍTEM 2 </t>
  </si>
  <si>
    <t>1-2</t>
  </si>
  <si>
    <t>1</t>
  </si>
  <si>
    <t>2</t>
  </si>
  <si>
    <t xml:space="preserve">TOTAL ADJUDICACIÓN ÍTEM 3 </t>
  </si>
  <si>
    <t>desiste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</si>
</sst>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4" formatCode="_(&quot;$&quot;\ * #,##0.00_);_(&quot;$&quot;\ * \(#,##0.00\);_(&quot;$&quot;\ * &quot;-&quot;??_);_(@_)"/>
    <numFmt numFmtId="164" formatCode="_(&quot;$&quot;\ * #,##0_);_(&quot;$&quot;\ * \(#,##0\);_(&quot;$&quot;\ * &quot;-&quot;??_);_(@_)"/>
    <numFmt numFmtId="165" formatCode="&quot;$&quot;\ #,##0.00"/>
    <numFmt numFmtId="166" formatCode="_-&quot;$&quot;\ * #,##0.00_-;\-&quot;$&quot;\ * #,##0.00_-;_-&quot;$&quot;\ * &quot;-&quot;??_-;_-@_-"/>
    <numFmt numFmtId="167" formatCode="_-&quot;$&quot;\ * #,##0_-;\-&quot;$&quot;\ * #,##0_-;_-&quot;$&quot;\ * &quot;-&quot;??_-;_-@_-"/>
    <numFmt numFmtId="168" formatCode="&quot;$&quot;\ #,##0;[Red]&quot;$&quot;\ #,##0"/>
    <numFmt numFmtId="169" formatCode="_-[$$-240A]\ * #,##0_-;\-[$$-240A]\ * #,##0_-;_-[$$-240A]\ * &quot;-&quot;??_-;_-@_-"/>
  </numFmts>
  <fonts count="32" x14ac:knownFonts="1">
    <font>
      <sz val="11"/>
      <color rgb="FF000000"/>
      <name val="Calibri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1"/>
    </font>
    <font>
      <b/>
      <sz val="18"/>
      <color theme="3"/>
      <name val="Calibri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sz val="9"/>
      <color theme="1"/>
      <name val="Calibri"/>
      <family val="2"/>
      <scheme val="minor"/>
    </font>
    <font>
      <b/>
      <sz val="8"/>
      <color theme="1"/>
      <name val="Arial"/>
      <family val="2"/>
    </font>
    <font>
      <sz val="8"/>
      <color rgb="FF000000"/>
      <name val="Arial"/>
      <family val="2"/>
    </font>
    <font>
      <sz val="8"/>
      <color theme="1"/>
      <name val="Arial"/>
      <family val="2"/>
    </font>
    <font>
      <sz val="9"/>
      <color theme="1"/>
      <name val="Arial"/>
      <family val="2"/>
    </font>
    <font>
      <b/>
      <sz val="8"/>
      <color rgb="FF000000"/>
      <name val="Arial"/>
      <family val="2"/>
    </font>
    <font>
      <sz val="18"/>
      <color theme="3"/>
      <name val="Calibri"/>
      <family val="2"/>
      <scheme val="major"/>
    </font>
    <font>
      <sz val="8"/>
      <color rgb="FFFF0000"/>
      <name val="Arial"/>
      <family val="2"/>
    </font>
    <font>
      <sz val="12"/>
      <color rgb="FF000000"/>
      <name val="Arial"/>
      <family val="2"/>
    </font>
    <font>
      <b/>
      <sz val="10"/>
      <color rgb="FF000000"/>
      <name val="Arial"/>
      <family val="2"/>
    </font>
  </fonts>
  <fills count="3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64">
    <xf numFmtId="0" fontId="0" fillId="0" borderId="0"/>
    <xf numFmtId="0" fontId="3" fillId="0" borderId="1"/>
    <xf numFmtId="0" fontId="5" fillId="0" borderId="6" applyNumberFormat="0" applyFill="0" applyAlignment="0" applyProtection="0"/>
    <xf numFmtId="0" fontId="6" fillId="0" borderId="7" applyNumberFormat="0" applyFill="0" applyAlignment="0" applyProtection="0"/>
    <xf numFmtId="0" fontId="7" fillId="0" borderId="8" applyNumberFormat="0" applyFill="0" applyAlignment="0" applyProtection="0"/>
    <xf numFmtId="0" fontId="11" fillId="7" borderId="9" applyNumberFormat="0" applyAlignment="0" applyProtection="0"/>
    <xf numFmtId="0" fontId="12" fillId="8" borderId="10" applyNumberFormat="0" applyAlignment="0" applyProtection="0"/>
    <xf numFmtId="0" fontId="13" fillId="8" borderId="9" applyNumberFormat="0" applyAlignment="0" applyProtection="0"/>
    <xf numFmtId="0" fontId="14" fillId="0" borderId="11" applyNumberFormat="0" applyFill="0" applyAlignment="0" applyProtection="0"/>
    <xf numFmtId="0" fontId="15" fillId="9" borderId="12" applyNumberFormat="0" applyAlignment="0" applyProtection="0"/>
    <xf numFmtId="0" fontId="18" fillId="0" borderId="14" applyNumberFormat="0" applyFill="0" applyAlignment="0" applyProtection="0"/>
    <xf numFmtId="0" fontId="2" fillId="0" borderId="1"/>
    <xf numFmtId="44" fontId="2" fillId="0" borderId="1" applyFont="0" applyFill="0" applyBorder="0" applyAlignment="0" applyProtection="0"/>
    <xf numFmtId="0" fontId="4" fillId="0" borderId="1" applyNumberFormat="0" applyFill="0" applyBorder="0" applyAlignment="0" applyProtection="0"/>
    <xf numFmtId="0" fontId="7" fillId="0" borderId="1" applyNumberFormat="0" applyFill="0" applyBorder="0" applyAlignment="0" applyProtection="0"/>
    <xf numFmtId="0" fontId="8" fillId="4" borderId="1" applyNumberFormat="0" applyBorder="0" applyAlignment="0" applyProtection="0"/>
    <xf numFmtId="0" fontId="9" fillId="5" borderId="1" applyNumberFormat="0" applyBorder="0" applyAlignment="0" applyProtection="0"/>
    <xf numFmtId="0" fontId="10" fillId="6" borderId="1" applyNumberFormat="0" applyBorder="0" applyAlignment="0" applyProtection="0"/>
    <xf numFmtId="0" fontId="16" fillId="0" borderId="1" applyNumberFormat="0" applyFill="0" applyBorder="0" applyAlignment="0" applyProtection="0"/>
    <xf numFmtId="0" fontId="2" fillId="10" borderId="13" applyNumberFormat="0" applyFont="0" applyAlignment="0" applyProtection="0"/>
    <xf numFmtId="0" fontId="17" fillId="0" borderId="1" applyNumberFormat="0" applyFill="0" applyBorder="0" applyAlignment="0" applyProtection="0"/>
    <xf numFmtId="0" fontId="19" fillId="11" borderId="1" applyNumberFormat="0" applyBorder="0" applyAlignment="0" applyProtection="0"/>
    <xf numFmtId="0" fontId="2" fillId="12" borderId="1" applyNumberFormat="0" applyBorder="0" applyAlignment="0" applyProtection="0"/>
    <xf numFmtId="0" fontId="2" fillId="13" borderId="1" applyNumberFormat="0" applyBorder="0" applyAlignment="0" applyProtection="0"/>
    <xf numFmtId="0" fontId="19" fillId="14" borderId="1" applyNumberFormat="0" applyBorder="0" applyAlignment="0" applyProtection="0"/>
    <xf numFmtId="0" fontId="19" fillId="15" borderId="1" applyNumberFormat="0" applyBorder="0" applyAlignment="0" applyProtection="0"/>
    <xf numFmtId="0" fontId="2" fillId="16" borderId="1" applyNumberFormat="0" applyBorder="0" applyAlignment="0" applyProtection="0"/>
    <xf numFmtId="0" fontId="2" fillId="17" borderId="1" applyNumberFormat="0" applyBorder="0" applyAlignment="0" applyProtection="0"/>
    <xf numFmtId="0" fontId="19" fillId="18" borderId="1" applyNumberFormat="0" applyBorder="0" applyAlignment="0" applyProtection="0"/>
    <xf numFmtId="0" fontId="19" fillId="19" borderId="1" applyNumberFormat="0" applyBorder="0" applyAlignment="0" applyProtection="0"/>
    <xf numFmtId="0" fontId="2" fillId="20" borderId="1" applyNumberFormat="0" applyBorder="0" applyAlignment="0" applyProtection="0"/>
    <xf numFmtId="0" fontId="2" fillId="21" borderId="1" applyNumberFormat="0" applyBorder="0" applyAlignment="0" applyProtection="0"/>
    <xf numFmtId="0" fontId="19" fillId="22" borderId="1" applyNumberFormat="0" applyBorder="0" applyAlignment="0" applyProtection="0"/>
    <xf numFmtId="0" fontId="19" fillId="23" borderId="1" applyNumberFormat="0" applyBorder="0" applyAlignment="0" applyProtection="0"/>
    <xf numFmtId="0" fontId="2" fillId="24" borderId="1" applyNumberFormat="0" applyBorder="0" applyAlignment="0" applyProtection="0"/>
    <xf numFmtId="0" fontId="2" fillId="25" borderId="1" applyNumberFormat="0" applyBorder="0" applyAlignment="0" applyProtection="0"/>
    <xf numFmtId="0" fontId="19" fillId="26" borderId="1" applyNumberFormat="0" applyBorder="0" applyAlignment="0" applyProtection="0"/>
    <xf numFmtId="0" fontId="19" fillId="27" borderId="1" applyNumberFormat="0" applyBorder="0" applyAlignment="0" applyProtection="0"/>
    <xf numFmtId="0" fontId="2" fillId="28" borderId="1" applyNumberFormat="0" applyBorder="0" applyAlignment="0" applyProtection="0"/>
    <xf numFmtId="0" fontId="2" fillId="29" borderId="1" applyNumberFormat="0" applyBorder="0" applyAlignment="0" applyProtection="0"/>
    <xf numFmtId="0" fontId="19" fillId="30" borderId="1" applyNumberFormat="0" applyBorder="0" applyAlignment="0" applyProtection="0"/>
    <xf numFmtId="0" fontId="19" fillId="31" borderId="1" applyNumberFormat="0" applyBorder="0" applyAlignment="0" applyProtection="0"/>
    <xf numFmtId="0" fontId="2" fillId="32" borderId="1" applyNumberFormat="0" applyBorder="0" applyAlignment="0" applyProtection="0"/>
    <xf numFmtId="0" fontId="2" fillId="33" borderId="1" applyNumberFormat="0" applyBorder="0" applyAlignment="0" applyProtection="0"/>
    <xf numFmtId="0" fontId="19" fillId="34" borderId="1" applyNumberFormat="0" applyBorder="0" applyAlignment="0" applyProtection="0"/>
    <xf numFmtId="44" fontId="20" fillId="0" borderId="0" applyFont="0" applyFill="0" applyBorder="0" applyAlignment="0" applyProtection="0"/>
    <xf numFmtId="0" fontId="1" fillId="0" borderId="1"/>
    <xf numFmtId="0" fontId="28" fillId="0" borderId="1" applyNumberFormat="0" applyFill="0" applyBorder="0" applyAlignment="0" applyProtection="0"/>
    <xf numFmtId="0" fontId="8" fillId="4" borderId="1" applyNumberFormat="0" applyBorder="0" applyAlignment="0" applyProtection="0"/>
    <xf numFmtId="0" fontId="1" fillId="10" borderId="13" applyNumberFormat="0" applyFont="0" applyAlignment="0" applyProtection="0"/>
    <xf numFmtId="0" fontId="1" fillId="12" borderId="1" applyNumberFormat="0" applyBorder="0" applyAlignment="0" applyProtection="0"/>
    <xf numFmtId="0" fontId="1" fillId="13" borderId="1" applyNumberFormat="0" applyBorder="0" applyAlignment="0" applyProtection="0"/>
    <xf numFmtId="0" fontId="1" fillId="16" borderId="1" applyNumberFormat="0" applyBorder="0" applyAlignment="0" applyProtection="0"/>
    <xf numFmtId="0" fontId="1" fillId="17" borderId="1" applyNumberFormat="0" applyBorder="0" applyAlignment="0" applyProtection="0"/>
    <xf numFmtId="0" fontId="1" fillId="20" borderId="1" applyNumberFormat="0" applyBorder="0" applyAlignment="0" applyProtection="0"/>
    <xf numFmtId="0" fontId="1" fillId="21" borderId="1" applyNumberFormat="0" applyBorder="0" applyAlignment="0" applyProtection="0"/>
    <xf numFmtId="0" fontId="1" fillId="24" borderId="1" applyNumberFormat="0" applyBorder="0" applyAlignment="0" applyProtection="0"/>
    <xf numFmtId="0" fontId="1" fillId="25" borderId="1" applyNumberFormat="0" applyBorder="0" applyAlignment="0" applyProtection="0"/>
    <xf numFmtId="0" fontId="1" fillId="28" borderId="1" applyNumberFormat="0" applyBorder="0" applyAlignment="0" applyProtection="0"/>
    <xf numFmtId="0" fontId="1" fillId="29" borderId="1" applyNumberFormat="0" applyBorder="0" applyAlignment="0" applyProtection="0"/>
    <xf numFmtId="0" fontId="1" fillId="32" borderId="1" applyNumberFormat="0" applyBorder="0" applyAlignment="0" applyProtection="0"/>
    <xf numFmtId="0" fontId="1" fillId="33" borderId="1" applyNumberFormat="0" applyBorder="0" applyAlignment="0" applyProtection="0"/>
    <xf numFmtId="166" fontId="1" fillId="0" borderId="1" applyFont="0" applyFill="0" applyBorder="0" applyAlignment="0" applyProtection="0"/>
    <xf numFmtId="9" fontId="1" fillId="0" borderId="1" applyFont="0" applyFill="0" applyBorder="0" applyAlignment="0" applyProtection="0"/>
  </cellStyleXfs>
  <cellXfs count="72">
    <xf numFmtId="0" fontId="0" fillId="0" borderId="0" xfId="0" applyFont="1" applyAlignment="1"/>
    <xf numFmtId="0" fontId="20" fillId="0" borderId="2" xfId="0" applyFont="1" applyBorder="1" applyAlignment="1"/>
    <xf numFmtId="0" fontId="20" fillId="0" borderId="2" xfId="0" applyFont="1" applyBorder="1" applyAlignment="1">
      <alignment horizontal="center" vertical="center"/>
    </xf>
    <xf numFmtId="164" fontId="0" fillId="0" borderId="2" xfId="45" applyNumberFormat="1" applyFont="1" applyBorder="1" applyAlignment="1"/>
    <xf numFmtId="0" fontId="24" fillId="0" borderId="0" xfId="0" applyFont="1" applyAlignment="1"/>
    <xf numFmtId="0" fontId="25" fillId="2" borderId="0" xfId="0" applyFont="1" applyFill="1" applyProtection="1">
      <protection locked="0"/>
    </xf>
    <xf numFmtId="0" fontId="23" fillId="3" borderId="2" xfId="0" applyFont="1" applyFill="1" applyBorder="1" applyAlignment="1" applyProtection="1">
      <alignment horizontal="center" vertical="center" wrapText="1"/>
    </xf>
    <xf numFmtId="0" fontId="23" fillId="3" borderId="3" xfId="0" applyFont="1" applyFill="1" applyBorder="1" applyAlignment="1" applyProtection="1">
      <alignment horizontal="center" vertical="center" wrapText="1"/>
    </xf>
    <xf numFmtId="3" fontId="23" fillId="36" borderId="3" xfId="0" applyNumberFormat="1" applyFont="1" applyFill="1" applyBorder="1" applyAlignment="1" applyProtection="1">
      <alignment horizontal="center" vertical="center" wrapText="1"/>
      <protection locked="0"/>
    </xf>
    <xf numFmtId="3" fontId="23" fillId="36" borderId="2" xfId="0" applyNumberFormat="1" applyFont="1" applyFill="1" applyBorder="1" applyAlignment="1" applyProtection="1">
      <alignment horizontal="center" vertical="center" wrapText="1"/>
      <protection locked="0"/>
    </xf>
    <xf numFmtId="3" fontId="23" fillId="35" borderId="3" xfId="0" applyNumberFormat="1" applyFont="1" applyFill="1" applyBorder="1" applyAlignment="1" applyProtection="1">
      <alignment horizontal="center" vertical="center" wrapText="1"/>
      <protection locked="0"/>
    </xf>
    <xf numFmtId="3" fontId="23" fillId="35" borderId="2" xfId="0" applyNumberFormat="1" applyFont="1" applyFill="1" applyBorder="1" applyAlignment="1" applyProtection="1">
      <alignment horizontal="center" vertical="center" wrapText="1"/>
      <protection locked="0"/>
    </xf>
    <xf numFmtId="3" fontId="23" fillId="37" borderId="3" xfId="0" applyNumberFormat="1" applyFont="1" applyFill="1" applyBorder="1" applyAlignment="1" applyProtection="1">
      <alignment horizontal="center" vertical="center" wrapText="1"/>
      <protection locked="0"/>
    </xf>
    <xf numFmtId="3" fontId="23" fillId="37" borderId="2" xfId="0" applyNumberFormat="1" applyFont="1" applyFill="1" applyBorder="1" applyAlignment="1" applyProtection="1">
      <alignment horizontal="center" vertical="center" wrapText="1"/>
      <protection locked="0"/>
    </xf>
    <xf numFmtId="0" fontId="24" fillId="0" borderId="2" xfId="0" applyFont="1" applyBorder="1" applyAlignment="1">
      <alignment horizontal="center" vertical="center"/>
    </xf>
    <xf numFmtId="0" fontId="26" fillId="0" borderId="2" xfId="0" applyFont="1" applyBorder="1" applyAlignment="1">
      <alignment horizontal="center" vertical="center" wrapText="1"/>
    </xf>
    <xf numFmtId="0" fontId="24" fillId="0" borderId="2" xfId="0" applyFont="1" applyBorder="1" applyAlignment="1"/>
    <xf numFmtId="164" fontId="24" fillId="0" borderId="2" xfId="45" applyNumberFormat="1" applyFont="1" applyBorder="1" applyAlignment="1">
      <alignment horizontal="center" vertical="center"/>
    </xf>
    <xf numFmtId="0" fontId="24" fillId="36" borderId="2" xfId="0" applyFont="1" applyFill="1" applyBorder="1" applyAlignment="1">
      <alignment horizontal="center" vertical="center"/>
    </xf>
    <xf numFmtId="0" fontId="26" fillId="38" borderId="2" xfId="0" applyFont="1" applyFill="1" applyBorder="1" applyAlignment="1">
      <alignment horizontal="center" vertical="center" wrapText="1"/>
    </xf>
    <xf numFmtId="0" fontId="26" fillId="2" borderId="2" xfId="0" applyFont="1" applyFill="1" applyBorder="1" applyAlignment="1">
      <alignment horizontal="center" vertical="center" wrapText="1"/>
    </xf>
    <xf numFmtId="164" fontId="24" fillId="0" borderId="0" xfId="0" applyNumberFormat="1" applyFont="1" applyAlignment="1">
      <alignment horizontal="center" vertical="center"/>
    </xf>
    <xf numFmtId="0" fontId="24" fillId="0" borderId="1" xfId="0" applyFont="1" applyBorder="1" applyAlignment="1"/>
    <xf numFmtId="0" fontId="24" fillId="0" borderId="0" xfId="0" applyFont="1" applyAlignment="1">
      <alignment horizontal="left" wrapText="1"/>
    </xf>
    <xf numFmtId="165" fontId="22" fillId="0" borderId="2" xfId="0" applyNumberFormat="1" applyFont="1" applyBorder="1" applyAlignment="1">
      <alignment horizontal="center" vertical="center" wrapText="1"/>
    </xf>
    <xf numFmtId="165" fontId="22" fillId="0" borderId="2" xfId="0" applyNumberFormat="1" applyFont="1" applyBorder="1" applyAlignment="1">
      <alignment horizontal="center" vertical="center"/>
    </xf>
    <xf numFmtId="44" fontId="24" fillId="0" borderId="2" xfId="45" applyNumberFormat="1" applyFont="1" applyBorder="1" applyAlignment="1">
      <alignment horizontal="center" vertical="center"/>
    </xf>
    <xf numFmtId="164" fontId="29" fillId="0" borderId="2" xfId="45" applyNumberFormat="1" applyFont="1" applyBorder="1" applyAlignment="1">
      <alignment horizontal="center" vertical="center"/>
    </xf>
    <xf numFmtId="167" fontId="22" fillId="0" borderId="2" xfId="62" applyNumberFormat="1" applyFont="1" applyBorder="1" applyAlignment="1">
      <alignment horizontal="center" vertical="center" wrapText="1"/>
    </xf>
    <xf numFmtId="167" fontId="22" fillId="0" borderId="2" xfId="62" applyNumberFormat="1" applyFont="1" applyBorder="1"/>
    <xf numFmtId="0" fontId="24" fillId="0" borderId="0" xfId="0" applyFont="1" applyAlignment="1">
      <alignment horizontal="left" wrapText="1"/>
    </xf>
    <xf numFmtId="3" fontId="23" fillId="36" borderId="3" xfId="0" applyNumberFormat="1" applyFont="1" applyFill="1" applyBorder="1" applyAlignment="1" applyProtection="1">
      <alignment horizontal="center" vertical="center" wrapText="1"/>
      <protection locked="0"/>
    </xf>
    <xf numFmtId="164" fontId="24" fillId="38" borderId="2" xfId="45" applyNumberFormat="1" applyFont="1" applyFill="1" applyBorder="1" applyAlignment="1">
      <alignment horizontal="center" vertical="center"/>
    </xf>
    <xf numFmtId="0" fontId="22" fillId="0" borderId="2" xfId="0" applyFont="1" applyBorder="1" applyAlignment="1">
      <alignment horizontal="center" vertical="center" wrapText="1"/>
    </xf>
    <xf numFmtId="168" fontId="22" fillId="0" borderId="2" xfId="0" applyNumberFormat="1" applyFont="1" applyBorder="1" applyAlignment="1">
      <alignment vertical="top" wrapText="1"/>
    </xf>
    <xf numFmtId="168" fontId="22" fillId="0" borderId="2" xfId="0" applyNumberFormat="1" applyFont="1" applyBorder="1" applyAlignment="1">
      <alignment horizontal="center" vertical="center" wrapText="1"/>
    </xf>
    <xf numFmtId="167" fontId="22" fillId="0" borderId="2" xfId="45" applyNumberFormat="1" applyFont="1" applyBorder="1"/>
    <xf numFmtId="167" fontId="22" fillId="0" borderId="2" xfId="45" applyNumberFormat="1" applyFont="1" applyBorder="1" applyAlignment="1">
      <alignment horizontal="center" vertical="center"/>
    </xf>
    <xf numFmtId="169" fontId="22" fillId="0" borderId="2" xfId="45" applyNumberFormat="1" applyFont="1" applyBorder="1" applyAlignment="1">
      <alignment horizontal="center" vertical="center"/>
    </xf>
    <xf numFmtId="0" fontId="22" fillId="0" borderId="2" xfId="0" applyFont="1" applyBorder="1" applyAlignment="1">
      <alignment horizontal="center" vertical="center"/>
    </xf>
    <xf numFmtId="0" fontId="23" fillId="2" borderId="0" xfId="0" applyFont="1" applyFill="1" applyAlignment="1" applyProtection="1">
      <alignment horizontal="center"/>
      <protection locked="0"/>
    </xf>
    <xf numFmtId="0" fontId="23" fillId="2" borderId="0" xfId="0" applyFont="1" applyFill="1" applyAlignment="1" applyProtection="1">
      <alignment horizontal="center" vertical="center" wrapText="1"/>
      <protection locked="0"/>
    </xf>
    <xf numFmtId="0" fontId="23" fillId="2" borderId="0" xfId="0" applyFont="1" applyFill="1" applyAlignment="1" applyProtection="1">
      <alignment horizontal="center" vertical="center"/>
      <protection locked="0"/>
    </xf>
    <xf numFmtId="0" fontId="20" fillId="0" borderId="0" xfId="0" applyFont="1" applyAlignment="1"/>
    <xf numFmtId="0" fontId="20" fillId="0" borderId="2" xfId="0" applyFont="1" applyFill="1" applyBorder="1" applyAlignment="1">
      <alignment horizontal="center" vertical="center"/>
    </xf>
    <xf numFmtId="164" fontId="20" fillId="0" borderId="2" xfId="45" applyNumberFormat="1" applyFont="1" applyBorder="1" applyAlignment="1"/>
    <xf numFmtId="0" fontId="20" fillId="0" borderId="2" xfId="0" applyFont="1" applyBorder="1" applyAlignment="1">
      <alignment horizontal="center"/>
    </xf>
    <xf numFmtId="164" fontId="24" fillId="36" borderId="2" xfId="45" applyNumberFormat="1" applyFont="1" applyFill="1" applyBorder="1" applyAlignment="1">
      <alignment horizontal="center" vertical="center"/>
    </xf>
    <xf numFmtId="164" fontId="31" fillId="0" borderId="2" xfId="0" applyNumberFormat="1" applyFont="1" applyBorder="1" applyAlignment="1">
      <alignment vertical="center"/>
    </xf>
    <xf numFmtId="0" fontId="24" fillId="37" borderId="0" xfId="0" applyFont="1" applyFill="1" applyAlignment="1"/>
    <xf numFmtId="164" fontId="24" fillId="37" borderId="2" xfId="45" applyNumberFormat="1" applyFont="1" applyFill="1" applyBorder="1" applyAlignment="1">
      <alignment horizontal="center" vertical="center"/>
    </xf>
    <xf numFmtId="164" fontId="24" fillId="37" borderId="0" xfId="0" applyNumberFormat="1" applyFont="1" applyFill="1" applyAlignment="1"/>
    <xf numFmtId="164" fontId="24" fillId="35" borderId="2" xfId="45" applyNumberFormat="1" applyFont="1" applyFill="1" applyBorder="1" applyAlignment="1">
      <alignment horizontal="center" vertical="center"/>
    </xf>
    <xf numFmtId="0" fontId="24" fillId="35" borderId="0" xfId="0" applyFont="1" applyFill="1" applyAlignment="1"/>
    <xf numFmtId="164" fontId="30" fillId="35" borderId="0" xfId="0" applyNumberFormat="1" applyFont="1" applyFill="1" applyAlignment="1"/>
    <xf numFmtId="164" fontId="21" fillId="0" borderId="2" xfId="45" applyNumberFormat="1" applyFont="1" applyBorder="1" applyAlignment="1"/>
    <xf numFmtId="44" fontId="24" fillId="0" borderId="0" xfId="0" applyNumberFormat="1" applyFont="1" applyAlignment="1"/>
    <xf numFmtId="49" fontId="20" fillId="0" borderId="2" xfId="45" applyNumberFormat="1" applyFont="1" applyBorder="1" applyAlignment="1">
      <alignment horizontal="center"/>
    </xf>
    <xf numFmtId="164" fontId="31" fillId="0" borderId="0" xfId="0" applyNumberFormat="1" applyFont="1" applyAlignment="1">
      <alignment horizontal="center" vertical="center"/>
    </xf>
    <xf numFmtId="164" fontId="21" fillId="0" borderId="0" xfId="0" applyNumberFormat="1" applyFont="1" applyAlignment="1"/>
    <xf numFmtId="0" fontId="27" fillId="0" borderId="2" xfId="0" applyFont="1" applyBorder="1" applyAlignment="1">
      <alignment horizontal="center"/>
    </xf>
    <xf numFmtId="0" fontId="24" fillId="0" borderId="0" xfId="0" applyFont="1" applyAlignment="1">
      <alignment horizontal="left" wrapText="1"/>
    </xf>
    <xf numFmtId="0" fontId="27" fillId="0" borderId="2" xfId="0" applyFont="1" applyBorder="1" applyAlignment="1">
      <alignment horizontal="left" vertical="top" wrapText="1"/>
    </xf>
    <xf numFmtId="0" fontId="23" fillId="2" borderId="0" xfId="0" applyFont="1" applyFill="1" applyAlignment="1" applyProtection="1">
      <alignment horizontal="center"/>
      <protection locked="0"/>
    </xf>
    <xf numFmtId="0" fontId="23" fillId="2" borderId="0" xfId="0" applyFont="1" applyFill="1" applyAlignment="1" applyProtection="1">
      <alignment horizontal="center" vertical="center" wrapText="1"/>
      <protection locked="0"/>
    </xf>
    <xf numFmtId="0" fontId="23" fillId="2" borderId="0" xfId="0" applyFont="1" applyFill="1" applyAlignment="1" applyProtection="1">
      <alignment horizontal="center" vertical="center"/>
      <protection locked="0"/>
    </xf>
    <xf numFmtId="3" fontId="23" fillId="36" borderId="16" xfId="0" applyNumberFormat="1" applyFont="1" applyFill="1" applyBorder="1" applyAlignment="1" applyProtection="1">
      <alignment horizontal="center" vertical="center" wrapText="1"/>
      <protection locked="0"/>
    </xf>
    <xf numFmtId="3" fontId="23" fillId="36" borderId="4" xfId="0" applyNumberFormat="1" applyFont="1" applyFill="1" applyBorder="1" applyAlignment="1" applyProtection="1">
      <alignment horizontal="center" vertical="center" wrapText="1"/>
      <protection locked="0"/>
    </xf>
    <xf numFmtId="3" fontId="23" fillId="36" borderId="3" xfId="0" applyNumberFormat="1" applyFont="1" applyFill="1" applyBorder="1" applyAlignment="1" applyProtection="1">
      <alignment horizontal="center" vertical="center" wrapText="1"/>
      <protection locked="0"/>
    </xf>
    <xf numFmtId="3" fontId="23" fillId="35" borderId="15" xfId="0" applyNumberFormat="1" applyFont="1" applyFill="1" applyBorder="1" applyAlignment="1" applyProtection="1">
      <alignment horizontal="center" vertical="center" wrapText="1"/>
      <protection locked="0"/>
    </xf>
    <xf numFmtId="3" fontId="23" fillId="35" borderId="5" xfId="0" applyNumberFormat="1" applyFont="1" applyFill="1" applyBorder="1" applyAlignment="1" applyProtection="1">
      <alignment horizontal="center" vertical="center" wrapText="1"/>
      <protection locked="0"/>
    </xf>
    <xf numFmtId="3" fontId="23" fillId="37" borderId="5" xfId="0" applyNumberFormat="1" applyFont="1" applyFill="1" applyBorder="1" applyAlignment="1" applyProtection="1">
      <alignment horizontal="center" vertical="center" wrapText="1"/>
      <protection locked="0"/>
    </xf>
  </cellXfs>
  <cellStyles count="64">
    <cellStyle name="20% - Énfasis1 2" xfId="22"/>
    <cellStyle name="20% - Énfasis1 3" xfId="50"/>
    <cellStyle name="20% - Énfasis2 2" xfId="26"/>
    <cellStyle name="20% - Énfasis2 3" xfId="52"/>
    <cellStyle name="20% - Énfasis3 2" xfId="30"/>
    <cellStyle name="20% - Énfasis3 3" xfId="54"/>
    <cellStyle name="20% - Énfasis4 2" xfId="34"/>
    <cellStyle name="20% - Énfasis4 3" xfId="56"/>
    <cellStyle name="20% - Énfasis5 2" xfId="38"/>
    <cellStyle name="20% - Énfasis5 3" xfId="58"/>
    <cellStyle name="20% - Énfasis6 2" xfId="42"/>
    <cellStyle name="20% - Énfasis6 3" xfId="60"/>
    <cellStyle name="40% - Énfasis1 2" xfId="23"/>
    <cellStyle name="40% - Énfasis1 3" xfId="51"/>
    <cellStyle name="40% - Énfasis2 2" xfId="27"/>
    <cellStyle name="40% - Énfasis2 3" xfId="53"/>
    <cellStyle name="40% - Énfasis3 2" xfId="31"/>
    <cellStyle name="40% - Énfasis3 3" xfId="55"/>
    <cellStyle name="40% - Énfasis4 2" xfId="35"/>
    <cellStyle name="40% - Énfasis4 3" xfId="57"/>
    <cellStyle name="40% - Énfasis5 2" xfId="39"/>
    <cellStyle name="40% - Énfasis5 3" xfId="59"/>
    <cellStyle name="40% - Énfasis6 2" xfId="43"/>
    <cellStyle name="40% - Énfasis6 3" xfId="61"/>
    <cellStyle name="60% - Énfasis1 2" xfId="24"/>
    <cellStyle name="60% - Énfasis2 2" xfId="28"/>
    <cellStyle name="60% - Énfasis3 2" xfId="32"/>
    <cellStyle name="60% - Énfasis4 2" xfId="36"/>
    <cellStyle name="60% - Énfasis5 2" xfId="40"/>
    <cellStyle name="60% - Énfasis6 2" xfId="44"/>
    <cellStyle name="Buena 2" xfId="15"/>
    <cellStyle name="Bueno 2" xfId="48"/>
    <cellStyle name="Cálculo" xfId="7" builtinId="22" customBuiltin="1"/>
    <cellStyle name="Celda de comprobación" xfId="9" builtinId="23" customBuiltin="1"/>
    <cellStyle name="Celda vinculada" xfId="8" builtinId="24" customBuiltin="1"/>
    <cellStyle name="Encabezado 1" xfId="2" builtinId="16" customBuiltin="1"/>
    <cellStyle name="Encabezado 4 2" xfId="14"/>
    <cellStyle name="Énfasis1 2" xfId="21"/>
    <cellStyle name="Énfasis2 2" xfId="25"/>
    <cellStyle name="Énfasis3 2" xfId="29"/>
    <cellStyle name="Énfasis4 2" xfId="33"/>
    <cellStyle name="Énfasis5 2" xfId="37"/>
    <cellStyle name="Énfasis6 2" xfId="41"/>
    <cellStyle name="Entrada" xfId="5" builtinId="20" customBuiltin="1"/>
    <cellStyle name="Excel Built-in Normal" xfId="1"/>
    <cellStyle name="Incorrecto 2" xfId="16"/>
    <cellStyle name="Moneda" xfId="45" builtinId="4"/>
    <cellStyle name="Moneda 2" xfId="12"/>
    <cellStyle name="Moneda 3" xfId="62"/>
    <cellStyle name="Neutral 2" xfId="17"/>
    <cellStyle name="Normal" xfId="0" builtinId="0"/>
    <cellStyle name="Normal 2" xfId="11"/>
    <cellStyle name="Normal 3" xfId="46"/>
    <cellStyle name="Notas 2" xfId="19"/>
    <cellStyle name="Notas 3" xfId="49"/>
    <cellStyle name="Porcentaje 2" xfId="63"/>
    <cellStyle name="Salida" xfId="6" builtinId="21" customBuiltin="1"/>
    <cellStyle name="Texto de advertencia 2" xfId="18"/>
    <cellStyle name="Texto explicativo 2" xfId="20"/>
    <cellStyle name="Título 2" xfId="3" builtinId="17" customBuiltin="1"/>
    <cellStyle name="Título 3" xfId="4" builtinId="18" customBuiltin="1"/>
    <cellStyle name="Título 4" xfId="13"/>
    <cellStyle name="Título 5" xfId="47"/>
    <cellStyle name="Total" xfId="10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L67"/>
  <sheetViews>
    <sheetView zoomScale="75" zoomScaleNormal="75" workbookViewId="0">
      <selection activeCell="AN5" sqref="AN5"/>
    </sheetView>
  </sheetViews>
  <sheetFormatPr baseColWidth="10" defaultRowHeight="11.25" x14ac:dyDescent="0.2"/>
  <cols>
    <col min="1" max="1" width="9" style="4" customWidth="1"/>
    <col min="2" max="2" width="27.7109375" style="4" bestFit="1" customWidth="1"/>
    <col min="3" max="3" width="33.140625" style="4" customWidth="1"/>
    <col min="4" max="4" width="10.140625" style="4" bestFit="1" customWidth="1"/>
    <col min="5" max="5" width="9.140625" style="4" bestFit="1" customWidth="1"/>
    <col min="6" max="6" width="9.140625" style="4" customWidth="1"/>
    <col min="7" max="7" width="17" style="4" hidden="1" customWidth="1"/>
    <col min="8" max="8" width="13.85546875" style="4" bestFit="1" customWidth="1"/>
    <col min="9" max="9" width="13.140625" style="4" bestFit="1" customWidth="1"/>
    <col min="10" max="10" width="13.7109375" style="4" customWidth="1"/>
    <col min="11" max="11" width="14.5703125" style="4" bestFit="1" customWidth="1"/>
    <col min="12" max="16" width="0" style="4" hidden="1" customWidth="1"/>
    <col min="17" max="17" width="13.140625" style="4" bestFit="1" customWidth="1"/>
    <col min="18" max="18" width="12.5703125" style="4" bestFit="1" customWidth="1"/>
    <col min="19" max="19" width="13.7109375" style="4" bestFit="1" customWidth="1"/>
    <col min="20" max="20" width="14.85546875" style="4" bestFit="1" customWidth="1"/>
    <col min="21" max="25" width="0" style="4" hidden="1" customWidth="1"/>
    <col min="26" max="26" width="13.85546875" style="4" bestFit="1" customWidth="1"/>
    <col min="27" max="27" width="13.140625" style="4" bestFit="1" customWidth="1"/>
    <col min="28" max="28" width="13.7109375" style="4" bestFit="1" customWidth="1"/>
    <col min="29" max="29" width="14.5703125" style="4" bestFit="1" customWidth="1"/>
    <col min="30" max="33" width="0" style="4" hidden="1" customWidth="1"/>
    <col min="34" max="35" width="25" style="4" customWidth="1"/>
    <col min="36" max="36" width="27" style="4" customWidth="1"/>
    <col min="37" max="37" width="11.42578125" style="4"/>
    <col min="38" max="38" width="13.28515625" style="4" bestFit="1" customWidth="1"/>
    <col min="39" max="16384" width="11.42578125" style="4"/>
  </cols>
  <sheetData>
    <row r="1" spans="1:36" x14ac:dyDescent="0.2">
      <c r="A1" s="63" t="s">
        <v>0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  <c r="V1" s="63"/>
      <c r="W1" s="63"/>
      <c r="X1" s="63"/>
      <c r="Y1" s="63"/>
      <c r="Z1" s="63"/>
      <c r="AA1" s="63"/>
      <c r="AB1" s="63"/>
      <c r="AC1" s="63"/>
      <c r="AD1" s="63"/>
      <c r="AE1" s="63"/>
      <c r="AF1" s="63"/>
      <c r="AG1" s="63"/>
      <c r="AH1" s="63"/>
      <c r="AI1" s="40"/>
    </row>
    <row r="2" spans="1:36" ht="38.25" hidden="1" customHeight="1" x14ac:dyDescent="0.2">
      <c r="A2" s="64" t="s">
        <v>25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  <c r="AA2" s="64"/>
      <c r="AB2" s="64"/>
      <c r="AC2" s="64"/>
      <c r="AD2" s="64"/>
      <c r="AE2" s="64"/>
      <c r="AF2" s="64"/>
      <c r="AG2" s="64"/>
      <c r="AH2" s="64"/>
      <c r="AI2" s="41"/>
    </row>
    <row r="3" spans="1:36" hidden="1" x14ac:dyDescent="0.2">
      <c r="A3" s="65" t="s">
        <v>26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65"/>
      <c r="AI3" s="42"/>
    </row>
    <row r="4" spans="1:36" hidden="1" x14ac:dyDescent="0.2">
      <c r="A4" s="65"/>
      <c r="B4" s="65"/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  <c r="P4" s="65"/>
      <c r="Q4" s="65"/>
      <c r="R4" s="65"/>
      <c r="S4" s="65"/>
      <c r="T4" s="65"/>
      <c r="U4" s="65"/>
      <c r="V4" s="65"/>
      <c r="W4" s="65"/>
      <c r="X4" s="65"/>
      <c r="Y4" s="65"/>
      <c r="Z4" s="65"/>
      <c r="AA4" s="65"/>
      <c r="AB4" s="65"/>
      <c r="AC4" s="65"/>
      <c r="AD4" s="65"/>
      <c r="AE4" s="65"/>
      <c r="AF4" s="65"/>
      <c r="AG4" s="65"/>
      <c r="AH4" s="65"/>
      <c r="AI4" s="42"/>
    </row>
    <row r="5" spans="1:36" hidden="1" x14ac:dyDescent="0.2">
      <c r="A5" s="5"/>
      <c r="B5" s="5"/>
      <c r="C5" s="5"/>
      <c r="D5" s="5"/>
      <c r="E5" s="5"/>
      <c r="F5" s="5"/>
    </row>
    <row r="6" spans="1:36" ht="27" hidden="1" customHeight="1" x14ac:dyDescent="0.2">
      <c r="A6" s="5"/>
      <c r="B6" s="5"/>
      <c r="C6" s="5"/>
      <c r="D6" s="5"/>
      <c r="E6" s="5"/>
      <c r="F6" s="5"/>
      <c r="G6" s="66" t="s">
        <v>28</v>
      </c>
      <c r="H6" s="67"/>
      <c r="I6" s="67"/>
      <c r="J6" s="67"/>
      <c r="K6" s="67"/>
      <c r="L6" s="67"/>
      <c r="M6" s="67"/>
      <c r="N6" s="67"/>
      <c r="O6" s="68"/>
      <c r="P6" s="69" t="s">
        <v>29</v>
      </c>
      <c r="Q6" s="70"/>
      <c r="R6" s="70"/>
      <c r="S6" s="70"/>
      <c r="T6" s="70"/>
      <c r="U6" s="70"/>
      <c r="V6" s="70"/>
      <c r="W6" s="70"/>
      <c r="X6" s="70"/>
      <c r="Y6" s="71" t="s">
        <v>30</v>
      </c>
      <c r="Z6" s="71"/>
      <c r="AA6" s="71"/>
      <c r="AB6" s="71"/>
      <c r="AC6" s="71"/>
      <c r="AD6" s="71"/>
      <c r="AE6" s="71"/>
      <c r="AF6" s="71"/>
      <c r="AG6" s="71"/>
    </row>
    <row r="7" spans="1:36" ht="67.5" hidden="1" x14ac:dyDescent="0.2">
      <c r="A7" s="6" t="s">
        <v>27</v>
      </c>
      <c r="B7" s="6" t="s">
        <v>10</v>
      </c>
      <c r="C7" s="6" t="s">
        <v>1</v>
      </c>
      <c r="D7" s="6" t="s">
        <v>14</v>
      </c>
      <c r="E7" s="6" t="s">
        <v>2</v>
      </c>
      <c r="F7" s="7" t="s">
        <v>3</v>
      </c>
      <c r="G7" s="31" t="s">
        <v>4</v>
      </c>
      <c r="H7" s="31" t="s">
        <v>16</v>
      </c>
      <c r="I7" s="31" t="s">
        <v>17</v>
      </c>
      <c r="J7" s="9" t="s">
        <v>5</v>
      </c>
      <c r="K7" s="9" t="s">
        <v>6</v>
      </c>
      <c r="L7" s="9" t="s">
        <v>7</v>
      </c>
      <c r="M7" s="9" t="s">
        <v>8</v>
      </c>
      <c r="N7" s="9" t="s">
        <v>12</v>
      </c>
      <c r="O7" s="9" t="s">
        <v>15</v>
      </c>
      <c r="P7" s="10" t="s">
        <v>4</v>
      </c>
      <c r="Q7" s="10" t="s">
        <v>16</v>
      </c>
      <c r="R7" s="10" t="s">
        <v>17</v>
      </c>
      <c r="S7" s="11" t="s">
        <v>5</v>
      </c>
      <c r="T7" s="11" t="s">
        <v>6</v>
      </c>
      <c r="U7" s="11" t="s">
        <v>7</v>
      </c>
      <c r="V7" s="11" t="s">
        <v>8</v>
      </c>
      <c r="W7" s="11" t="s">
        <v>12</v>
      </c>
      <c r="X7" s="11" t="s">
        <v>15</v>
      </c>
      <c r="Y7" s="12" t="s">
        <v>4</v>
      </c>
      <c r="Z7" s="12" t="s">
        <v>16</v>
      </c>
      <c r="AA7" s="12" t="s">
        <v>17</v>
      </c>
      <c r="AB7" s="13" t="s">
        <v>5</v>
      </c>
      <c r="AC7" s="13" t="s">
        <v>6</v>
      </c>
      <c r="AD7" s="13" t="s">
        <v>7</v>
      </c>
      <c r="AE7" s="13" t="s">
        <v>8</v>
      </c>
      <c r="AF7" s="13" t="s">
        <v>12</v>
      </c>
      <c r="AG7" s="13" t="s">
        <v>15</v>
      </c>
      <c r="AH7" s="14" t="s">
        <v>18</v>
      </c>
      <c r="AI7" s="14" t="s">
        <v>156</v>
      </c>
      <c r="AJ7" s="14" t="s">
        <v>19</v>
      </c>
    </row>
    <row r="8" spans="1:36" ht="56.25" hidden="1" customHeight="1" x14ac:dyDescent="0.2">
      <c r="A8" s="6">
        <v>1</v>
      </c>
      <c r="B8" s="15" t="s">
        <v>31</v>
      </c>
      <c r="C8" s="15" t="s">
        <v>32</v>
      </c>
      <c r="D8" s="15" t="s">
        <v>33</v>
      </c>
      <c r="E8" s="15" t="s">
        <v>11</v>
      </c>
      <c r="F8" s="15">
        <v>15</v>
      </c>
      <c r="G8" s="16"/>
      <c r="H8" s="24">
        <v>230</v>
      </c>
      <c r="I8" s="17">
        <f>H8*19%</f>
        <v>43.7</v>
      </c>
      <c r="J8" s="32">
        <f>H8+I8</f>
        <v>273.7</v>
      </c>
      <c r="K8" s="47">
        <f t="shared" ref="K8:K56" si="0">J8*F8</f>
        <v>4105.5</v>
      </c>
      <c r="L8" s="17"/>
      <c r="M8" s="17"/>
      <c r="N8" s="17"/>
      <c r="O8" s="17"/>
      <c r="P8" s="17"/>
      <c r="Q8" s="28">
        <v>500</v>
      </c>
      <c r="R8" s="17">
        <f>Q8*19%</f>
        <v>95</v>
      </c>
      <c r="S8" s="32">
        <f>Q8+R8</f>
        <v>595</v>
      </c>
      <c r="T8" s="52">
        <f>S8*F8</f>
        <v>8925</v>
      </c>
      <c r="U8" s="17"/>
      <c r="V8" s="17"/>
      <c r="W8" s="17"/>
      <c r="X8" s="17"/>
      <c r="Y8" s="17"/>
      <c r="Z8" s="17"/>
      <c r="AA8" s="17"/>
      <c r="AB8" s="32"/>
      <c r="AC8" s="50"/>
      <c r="AD8" s="16" t="s">
        <v>20</v>
      </c>
      <c r="AE8" s="16">
        <v>19</v>
      </c>
      <c r="AF8" s="16" t="s">
        <v>21</v>
      </c>
      <c r="AG8" s="16"/>
      <c r="AH8" s="17">
        <f>MIN(J8,S8,AB8)</f>
        <v>273.7</v>
      </c>
      <c r="AI8" s="26">
        <f>AH8*F8</f>
        <v>4105.5</v>
      </c>
      <c r="AJ8" s="18" t="str">
        <f>IF(AH8=J8,$G$6,IF(AH8=S8,$P$6,IF(AH8=AB8,$Y$6)))</f>
        <v>DIDACTICAS ELECTRONICAS</v>
      </c>
    </row>
    <row r="9" spans="1:36" ht="43.5" hidden="1" customHeight="1" x14ac:dyDescent="0.2">
      <c r="A9" s="6">
        <v>2</v>
      </c>
      <c r="B9" s="15" t="s">
        <v>34</v>
      </c>
      <c r="C9" s="15" t="s">
        <v>35</v>
      </c>
      <c r="D9" s="15" t="s">
        <v>33</v>
      </c>
      <c r="E9" s="15" t="s">
        <v>11</v>
      </c>
      <c r="F9" s="15">
        <v>10</v>
      </c>
      <c r="G9" s="16"/>
      <c r="H9" s="24">
        <v>900</v>
      </c>
      <c r="I9" s="17">
        <f t="shared" ref="I9:I56" si="1">H9*19%</f>
        <v>171</v>
      </c>
      <c r="J9" s="32">
        <f t="shared" ref="J9:J56" si="2">H9+I9</f>
        <v>1071</v>
      </c>
      <c r="K9" s="17">
        <f t="shared" si="0"/>
        <v>10710</v>
      </c>
      <c r="L9" s="17"/>
      <c r="M9" s="17"/>
      <c r="N9" s="17"/>
      <c r="O9" s="17"/>
      <c r="P9" s="17"/>
      <c r="Q9" s="28">
        <v>1012.5</v>
      </c>
      <c r="R9" s="17">
        <f t="shared" ref="R9:R56" si="3">Q9*19%</f>
        <v>192.375</v>
      </c>
      <c r="S9" s="32">
        <f t="shared" ref="S9:S56" si="4">Q9+R9</f>
        <v>1204.875</v>
      </c>
      <c r="T9" s="17">
        <f t="shared" ref="T9:T56" si="5">S9*F9</f>
        <v>12048.75</v>
      </c>
      <c r="U9" s="17"/>
      <c r="V9" s="17"/>
      <c r="W9" s="17"/>
      <c r="X9" s="17"/>
      <c r="Y9" s="17"/>
      <c r="Z9" s="17"/>
      <c r="AA9" s="17"/>
      <c r="AB9" s="32"/>
      <c r="AC9" s="17"/>
      <c r="AD9" s="16"/>
      <c r="AE9" s="16"/>
      <c r="AF9" s="16"/>
      <c r="AG9" s="16"/>
      <c r="AH9" s="17">
        <f t="shared" ref="AH9:AH56" si="6">MIN(J9,S9,AB9)</f>
        <v>1071</v>
      </c>
      <c r="AI9" s="26">
        <f t="shared" ref="AI9:AI56" si="7">AH9*F9</f>
        <v>10710</v>
      </c>
      <c r="AJ9" s="18" t="str">
        <f t="shared" ref="AJ9:AJ56" si="8">IF(AH9=J9,$G$6,IF(AH9=S9,$P$6,IF(AH9=AB9,$Y$6)))</f>
        <v>DIDACTICAS ELECTRONICAS</v>
      </c>
    </row>
    <row r="10" spans="1:36" ht="30" hidden="1" customHeight="1" x14ac:dyDescent="0.2">
      <c r="A10" s="6">
        <v>3</v>
      </c>
      <c r="B10" s="15" t="s">
        <v>36</v>
      </c>
      <c r="C10" s="15" t="s">
        <v>37</v>
      </c>
      <c r="D10" s="15" t="s">
        <v>33</v>
      </c>
      <c r="E10" s="15" t="s">
        <v>11</v>
      </c>
      <c r="F10" s="15">
        <v>1</v>
      </c>
      <c r="G10" s="16"/>
      <c r="H10" s="24">
        <v>13000</v>
      </c>
      <c r="I10" s="17">
        <f t="shared" si="1"/>
        <v>2470</v>
      </c>
      <c r="J10" s="32">
        <f t="shared" si="2"/>
        <v>15470</v>
      </c>
      <c r="K10" s="17">
        <f t="shared" si="0"/>
        <v>15470</v>
      </c>
      <c r="L10" s="17"/>
      <c r="M10" s="17"/>
      <c r="N10" s="17"/>
      <c r="O10" s="17"/>
      <c r="P10" s="17"/>
      <c r="Q10" s="28">
        <v>14625</v>
      </c>
      <c r="R10" s="17">
        <f t="shared" si="3"/>
        <v>2778.75</v>
      </c>
      <c r="S10" s="32">
        <f t="shared" si="4"/>
        <v>17403.75</v>
      </c>
      <c r="T10" s="17">
        <f t="shared" si="5"/>
        <v>17403.75</v>
      </c>
      <c r="U10" s="17"/>
      <c r="V10" s="17"/>
      <c r="W10" s="17"/>
      <c r="X10" s="17"/>
      <c r="Y10" s="17"/>
      <c r="Z10" s="17"/>
      <c r="AA10" s="17"/>
      <c r="AB10" s="32"/>
      <c r="AC10" s="17"/>
      <c r="AD10" s="16"/>
      <c r="AE10" s="16"/>
      <c r="AF10" s="16"/>
      <c r="AG10" s="16"/>
      <c r="AH10" s="17">
        <f t="shared" si="6"/>
        <v>15470</v>
      </c>
      <c r="AI10" s="26">
        <f t="shared" si="7"/>
        <v>15470</v>
      </c>
      <c r="AJ10" s="18" t="str">
        <f t="shared" si="8"/>
        <v>DIDACTICAS ELECTRONICAS</v>
      </c>
    </row>
    <row r="11" spans="1:36" ht="21.75" hidden="1" customHeight="1" x14ac:dyDescent="0.2">
      <c r="A11" s="6">
        <v>4</v>
      </c>
      <c r="B11" s="15" t="s">
        <v>38</v>
      </c>
      <c r="C11" s="15" t="s">
        <v>39</v>
      </c>
      <c r="D11" s="15" t="s">
        <v>33</v>
      </c>
      <c r="E11" s="15" t="s">
        <v>11</v>
      </c>
      <c r="F11" s="15">
        <v>2</v>
      </c>
      <c r="G11" s="16"/>
      <c r="H11" s="24">
        <v>41000</v>
      </c>
      <c r="I11" s="17">
        <f t="shared" si="1"/>
        <v>7790</v>
      </c>
      <c r="J11" s="32">
        <f t="shared" si="2"/>
        <v>48790</v>
      </c>
      <c r="K11" s="17">
        <f t="shared" si="0"/>
        <v>97580</v>
      </c>
      <c r="L11" s="17"/>
      <c r="M11" s="17"/>
      <c r="N11" s="17"/>
      <c r="O11" s="17"/>
      <c r="P11" s="17"/>
      <c r="Q11" s="28">
        <v>46125</v>
      </c>
      <c r="R11" s="17">
        <f t="shared" si="3"/>
        <v>8763.75</v>
      </c>
      <c r="S11" s="32">
        <f t="shared" si="4"/>
        <v>54888.75</v>
      </c>
      <c r="T11" s="17">
        <f t="shared" si="5"/>
        <v>109777.5</v>
      </c>
      <c r="U11" s="17"/>
      <c r="V11" s="17"/>
      <c r="W11" s="17"/>
      <c r="X11" s="17"/>
      <c r="Y11" s="17"/>
      <c r="Z11" s="17"/>
      <c r="AA11" s="17"/>
      <c r="AB11" s="32"/>
      <c r="AC11" s="17"/>
      <c r="AD11" s="16"/>
      <c r="AE11" s="16"/>
      <c r="AF11" s="16"/>
      <c r="AG11" s="16"/>
      <c r="AH11" s="17">
        <f t="shared" si="6"/>
        <v>48790</v>
      </c>
      <c r="AI11" s="26">
        <f t="shared" si="7"/>
        <v>97580</v>
      </c>
      <c r="AJ11" s="18" t="str">
        <f t="shared" si="8"/>
        <v>DIDACTICAS ELECTRONICAS</v>
      </c>
    </row>
    <row r="12" spans="1:36" ht="27" hidden="1" customHeight="1" x14ac:dyDescent="0.2">
      <c r="A12" s="6">
        <v>5</v>
      </c>
      <c r="B12" s="15" t="s">
        <v>40</v>
      </c>
      <c r="C12" s="15" t="s">
        <v>41</v>
      </c>
      <c r="D12" s="15" t="s">
        <v>33</v>
      </c>
      <c r="E12" s="15" t="s">
        <v>11</v>
      </c>
      <c r="F12" s="15">
        <v>2</v>
      </c>
      <c r="G12" s="16"/>
      <c r="H12" s="24">
        <v>43000</v>
      </c>
      <c r="I12" s="17">
        <f t="shared" si="1"/>
        <v>8170</v>
      </c>
      <c r="J12" s="32">
        <f t="shared" si="2"/>
        <v>51170</v>
      </c>
      <c r="K12" s="17">
        <f t="shared" si="0"/>
        <v>102340</v>
      </c>
      <c r="L12" s="17"/>
      <c r="M12" s="17"/>
      <c r="N12" s="17"/>
      <c r="O12" s="17"/>
      <c r="P12" s="17"/>
      <c r="Q12" s="28">
        <v>48375</v>
      </c>
      <c r="R12" s="17">
        <f t="shared" si="3"/>
        <v>9191.25</v>
      </c>
      <c r="S12" s="32">
        <f t="shared" si="4"/>
        <v>57566.25</v>
      </c>
      <c r="T12" s="17">
        <f t="shared" si="5"/>
        <v>115132.5</v>
      </c>
      <c r="U12" s="17"/>
      <c r="V12" s="17"/>
      <c r="W12" s="17"/>
      <c r="X12" s="17"/>
      <c r="Y12" s="17"/>
      <c r="Z12" s="17"/>
      <c r="AA12" s="17"/>
      <c r="AB12" s="32"/>
      <c r="AC12" s="17"/>
      <c r="AD12" s="16"/>
      <c r="AE12" s="16"/>
      <c r="AF12" s="16"/>
      <c r="AG12" s="16"/>
      <c r="AH12" s="17">
        <f t="shared" si="6"/>
        <v>51170</v>
      </c>
      <c r="AI12" s="26">
        <f t="shared" si="7"/>
        <v>102340</v>
      </c>
      <c r="AJ12" s="18" t="str">
        <f t="shared" si="8"/>
        <v>DIDACTICAS ELECTRONICAS</v>
      </c>
    </row>
    <row r="13" spans="1:36" ht="33" hidden="1" customHeight="1" x14ac:dyDescent="0.2">
      <c r="A13" s="6">
        <v>6</v>
      </c>
      <c r="B13" s="15" t="s">
        <v>42</v>
      </c>
      <c r="C13" s="15" t="s">
        <v>43</v>
      </c>
      <c r="D13" s="15" t="s">
        <v>33</v>
      </c>
      <c r="E13" s="15" t="s">
        <v>11</v>
      </c>
      <c r="F13" s="15">
        <v>2</v>
      </c>
      <c r="G13" s="16"/>
      <c r="H13" s="24">
        <v>150000</v>
      </c>
      <c r="I13" s="17">
        <f t="shared" si="1"/>
        <v>28500</v>
      </c>
      <c r="J13" s="32">
        <f t="shared" si="2"/>
        <v>178500</v>
      </c>
      <c r="K13" s="17">
        <f t="shared" si="0"/>
        <v>357000</v>
      </c>
      <c r="L13" s="17"/>
      <c r="M13" s="17"/>
      <c r="N13" s="17"/>
      <c r="O13" s="17"/>
      <c r="P13" s="17"/>
      <c r="Q13" s="28">
        <v>249750</v>
      </c>
      <c r="R13" s="17">
        <f t="shared" si="3"/>
        <v>47452.5</v>
      </c>
      <c r="S13" s="32">
        <f t="shared" si="4"/>
        <v>297202.5</v>
      </c>
      <c r="T13" s="17">
        <f t="shared" si="5"/>
        <v>594405</v>
      </c>
      <c r="U13" s="17"/>
      <c r="V13" s="17"/>
      <c r="W13" s="17"/>
      <c r="X13" s="17"/>
      <c r="Y13" s="17"/>
      <c r="Z13" s="17"/>
      <c r="AA13" s="17"/>
      <c r="AB13" s="32"/>
      <c r="AC13" s="17"/>
      <c r="AD13" s="16"/>
      <c r="AE13" s="16"/>
      <c r="AF13" s="16"/>
      <c r="AG13" s="16"/>
      <c r="AH13" s="17">
        <f t="shared" si="6"/>
        <v>178500</v>
      </c>
      <c r="AI13" s="26">
        <f t="shared" si="7"/>
        <v>357000</v>
      </c>
      <c r="AJ13" s="18" t="str">
        <f t="shared" si="8"/>
        <v>DIDACTICAS ELECTRONICAS</v>
      </c>
    </row>
    <row r="14" spans="1:36" ht="32.25" hidden="1" customHeight="1" x14ac:dyDescent="0.2">
      <c r="A14" s="6">
        <v>7</v>
      </c>
      <c r="B14" s="15" t="s">
        <v>44</v>
      </c>
      <c r="C14" s="15" t="s">
        <v>45</v>
      </c>
      <c r="D14" s="15" t="s">
        <v>33</v>
      </c>
      <c r="E14" s="15" t="s">
        <v>11</v>
      </c>
      <c r="F14" s="15">
        <v>1</v>
      </c>
      <c r="G14" s="16"/>
      <c r="H14" s="24">
        <v>10300</v>
      </c>
      <c r="I14" s="17">
        <f t="shared" si="1"/>
        <v>1957</v>
      </c>
      <c r="J14" s="32">
        <f t="shared" si="2"/>
        <v>12257</v>
      </c>
      <c r="K14" s="17">
        <f t="shared" si="0"/>
        <v>12257</v>
      </c>
      <c r="L14" s="17"/>
      <c r="M14" s="17"/>
      <c r="N14" s="17"/>
      <c r="O14" s="17"/>
      <c r="P14" s="17"/>
      <c r="Q14" s="28">
        <v>11587.5</v>
      </c>
      <c r="R14" s="17">
        <f t="shared" si="3"/>
        <v>2201.625</v>
      </c>
      <c r="S14" s="32">
        <f t="shared" si="4"/>
        <v>13789.125</v>
      </c>
      <c r="T14" s="17">
        <f t="shared" si="5"/>
        <v>13789.125</v>
      </c>
      <c r="U14" s="17"/>
      <c r="V14" s="17"/>
      <c r="W14" s="17"/>
      <c r="X14" s="17"/>
      <c r="Y14" s="17"/>
      <c r="Z14" s="17"/>
      <c r="AA14" s="17"/>
      <c r="AB14" s="32"/>
      <c r="AC14" s="17"/>
      <c r="AD14" s="16"/>
      <c r="AE14" s="16"/>
      <c r="AF14" s="16"/>
      <c r="AG14" s="16"/>
      <c r="AH14" s="17">
        <f t="shared" si="6"/>
        <v>12257</v>
      </c>
      <c r="AI14" s="26">
        <f t="shared" si="7"/>
        <v>12257</v>
      </c>
      <c r="AJ14" s="18" t="str">
        <f t="shared" si="8"/>
        <v>DIDACTICAS ELECTRONICAS</v>
      </c>
    </row>
    <row r="15" spans="1:36" ht="27" hidden="1" customHeight="1" x14ac:dyDescent="0.2">
      <c r="A15" s="6">
        <v>8</v>
      </c>
      <c r="B15" s="15" t="s">
        <v>46</v>
      </c>
      <c r="C15" s="15" t="s">
        <v>47</v>
      </c>
      <c r="D15" s="15" t="s">
        <v>33</v>
      </c>
      <c r="E15" s="15" t="s">
        <v>11</v>
      </c>
      <c r="F15" s="15">
        <v>10</v>
      </c>
      <c r="G15" s="16"/>
      <c r="H15" s="24">
        <v>400</v>
      </c>
      <c r="I15" s="17">
        <f t="shared" si="1"/>
        <v>76</v>
      </c>
      <c r="J15" s="32">
        <f t="shared" si="2"/>
        <v>476</v>
      </c>
      <c r="K15" s="17">
        <f t="shared" si="0"/>
        <v>4760</v>
      </c>
      <c r="L15" s="17"/>
      <c r="M15" s="17"/>
      <c r="N15" s="17"/>
      <c r="O15" s="17"/>
      <c r="P15" s="17"/>
      <c r="Q15" s="28">
        <v>450</v>
      </c>
      <c r="R15" s="17">
        <f t="shared" si="3"/>
        <v>85.5</v>
      </c>
      <c r="S15" s="32">
        <f t="shared" si="4"/>
        <v>535.5</v>
      </c>
      <c r="T15" s="17">
        <f t="shared" si="5"/>
        <v>5355</v>
      </c>
      <c r="U15" s="17"/>
      <c r="V15" s="17"/>
      <c r="W15" s="17"/>
      <c r="X15" s="17"/>
      <c r="Y15" s="17"/>
      <c r="Z15" s="17"/>
      <c r="AA15" s="17"/>
      <c r="AB15" s="32"/>
      <c r="AC15" s="17"/>
      <c r="AD15" s="16"/>
      <c r="AE15" s="16"/>
      <c r="AF15" s="16"/>
      <c r="AG15" s="16"/>
      <c r="AH15" s="17">
        <f t="shared" si="6"/>
        <v>476</v>
      </c>
      <c r="AI15" s="26">
        <f t="shared" si="7"/>
        <v>4760</v>
      </c>
      <c r="AJ15" s="18" t="str">
        <f t="shared" si="8"/>
        <v>DIDACTICAS ELECTRONICAS</v>
      </c>
    </row>
    <row r="16" spans="1:36" ht="38.25" hidden="1" customHeight="1" x14ac:dyDescent="0.2">
      <c r="A16" s="6">
        <v>9</v>
      </c>
      <c r="B16" s="15" t="s">
        <v>48</v>
      </c>
      <c r="C16" s="15" t="s">
        <v>49</v>
      </c>
      <c r="D16" s="15" t="s">
        <v>33</v>
      </c>
      <c r="E16" s="15" t="s">
        <v>11</v>
      </c>
      <c r="F16" s="15">
        <v>1</v>
      </c>
      <c r="G16" s="16"/>
      <c r="H16" s="24">
        <v>12000</v>
      </c>
      <c r="I16" s="17">
        <f t="shared" si="1"/>
        <v>2280</v>
      </c>
      <c r="J16" s="32">
        <f t="shared" si="2"/>
        <v>14280</v>
      </c>
      <c r="K16" s="17">
        <f t="shared" si="0"/>
        <v>14280</v>
      </c>
      <c r="L16" s="17"/>
      <c r="M16" s="17"/>
      <c r="N16" s="17"/>
      <c r="O16" s="17"/>
      <c r="P16" s="17"/>
      <c r="Q16" s="28">
        <v>13500</v>
      </c>
      <c r="R16" s="17">
        <f t="shared" si="3"/>
        <v>2565</v>
      </c>
      <c r="S16" s="32">
        <f t="shared" si="4"/>
        <v>16065</v>
      </c>
      <c r="T16" s="17">
        <f t="shared" si="5"/>
        <v>16065</v>
      </c>
      <c r="U16" s="17"/>
      <c r="V16" s="17"/>
      <c r="W16" s="17"/>
      <c r="X16" s="17"/>
      <c r="Y16" s="17"/>
      <c r="Z16" s="17"/>
      <c r="AA16" s="17"/>
      <c r="AB16" s="32"/>
      <c r="AC16" s="17"/>
      <c r="AD16" s="16"/>
      <c r="AE16" s="16"/>
      <c r="AF16" s="16"/>
      <c r="AG16" s="16"/>
      <c r="AH16" s="17">
        <f t="shared" si="6"/>
        <v>14280</v>
      </c>
      <c r="AI16" s="26">
        <f t="shared" si="7"/>
        <v>14280</v>
      </c>
      <c r="AJ16" s="18" t="str">
        <f t="shared" si="8"/>
        <v>DIDACTICAS ELECTRONICAS</v>
      </c>
    </row>
    <row r="17" spans="1:36" ht="39" hidden="1" customHeight="1" x14ac:dyDescent="0.2">
      <c r="A17" s="6">
        <v>10</v>
      </c>
      <c r="B17" s="15" t="s">
        <v>50</v>
      </c>
      <c r="C17" s="15" t="s">
        <v>51</v>
      </c>
      <c r="D17" s="15" t="s">
        <v>33</v>
      </c>
      <c r="E17" s="15" t="s">
        <v>11</v>
      </c>
      <c r="F17" s="15">
        <v>1</v>
      </c>
      <c r="G17" s="16"/>
      <c r="H17" s="24">
        <v>3000</v>
      </c>
      <c r="I17" s="17">
        <f t="shared" si="1"/>
        <v>570</v>
      </c>
      <c r="J17" s="32">
        <f t="shared" si="2"/>
        <v>3570</v>
      </c>
      <c r="K17" s="17">
        <f t="shared" si="0"/>
        <v>3570</v>
      </c>
      <c r="L17" s="17"/>
      <c r="M17" s="17"/>
      <c r="N17" s="17"/>
      <c r="O17" s="17"/>
      <c r="P17" s="17"/>
      <c r="Q17" s="28">
        <v>713.75</v>
      </c>
      <c r="R17" s="17">
        <f t="shared" si="3"/>
        <v>135.61250000000001</v>
      </c>
      <c r="S17" s="32">
        <f t="shared" si="4"/>
        <v>849.36249999999995</v>
      </c>
      <c r="T17" s="17">
        <f t="shared" si="5"/>
        <v>849.36249999999995</v>
      </c>
      <c r="U17" s="17"/>
      <c r="V17" s="17"/>
      <c r="W17" s="17"/>
      <c r="X17" s="17"/>
      <c r="Y17" s="17"/>
      <c r="Z17" s="17"/>
      <c r="AA17" s="17"/>
      <c r="AB17" s="32"/>
      <c r="AC17" s="17"/>
      <c r="AD17" s="16"/>
      <c r="AE17" s="16"/>
      <c r="AF17" s="16"/>
      <c r="AG17" s="16"/>
      <c r="AH17" s="17">
        <f t="shared" si="6"/>
        <v>849.36249999999995</v>
      </c>
      <c r="AI17" s="26">
        <f t="shared" si="7"/>
        <v>849.36249999999995</v>
      </c>
      <c r="AJ17" s="18" t="str">
        <f t="shared" si="8"/>
        <v>SUCONEL</v>
      </c>
    </row>
    <row r="18" spans="1:36" ht="44.25" hidden="1" customHeight="1" x14ac:dyDescent="0.2">
      <c r="A18" s="6">
        <v>11</v>
      </c>
      <c r="B18" s="15" t="s">
        <v>52</v>
      </c>
      <c r="C18" s="15" t="s">
        <v>53</v>
      </c>
      <c r="D18" s="15" t="s">
        <v>33</v>
      </c>
      <c r="E18" s="15" t="s">
        <v>11</v>
      </c>
      <c r="F18" s="15">
        <v>1</v>
      </c>
      <c r="G18" s="16"/>
      <c r="H18" s="24">
        <v>2500</v>
      </c>
      <c r="I18" s="17">
        <f t="shared" si="1"/>
        <v>475</v>
      </c>
      <c r="J18" s="32">
        <f t="shared" si="2"/>
        <v>2975</v>
      </c>
      <c r="K18" s="17">
        <f t="shared" si="0"/>
        <v>2975</v>
      </c>
      <c r="L18" s="17"/>
      <c r="M18" s="17"/>
      <c r="N18" s="17"/>
      <c r="O18" s="17"/>
      <c r="P18" s="17"/>
      <c r="Q18" s="28">
        <v>453.75</v>
      </c>
      <c r="R18" s="17">
        <f t="shared" si="3"/>
        <v>86.212500000000006</v>
      </c>
      <c r="S18" s="32">
        <f t="shared" si="4"/>
        <v>539.96249999999998</v>
      </c>
      <c r="T18" s="17">
        <f t="shared" si="5"/>
        <v>539.96249999999998</v>
      </c>
      <c r="U18" s="17"/>
      <c r="V18" s="17"/>
      <c r="W18" s="17"/>
      <c r="X18" s="17"/>
      <c r="Y18" s="17"/>
      <c r="Z18" s="17"/>
      <c r="AA18" s="17"/>
      <c r="AB18" s="32"/>
      <c r="AC18" s="17"/>
      <c r="AD18" s="16"/>
      <c r="AE18" s="16"/>
      <c r="AF18" s="16"/>
      <c r="AG18" s="16"/>
      <c r="AH18" s="17">
        <f t="shared" si="6"/>
        <v>539.96249999999998</v>
      </c>
      <c r="AI18" s="26">
        <f t="shared" si="7"/>
        <v>539.96249999999998</v>
      </c>
      <c r="AJ18" s="18" t="str">
        <f t="shared" si="8"/>
        <v>SUCONEL</v>
      </c>
    </row>
    <row r="19" spans="1:36" ht="45.75" hidden="1" customHeight="1" x14ac:dyDescent="0.2">
      <c r="A19" s="6">
        <v>12</v>
      </c>
      <c r="B19" s="15" t="s">
        <v>54</v>
      </c>
      <c r="C19" s="15" t="s">
        <v>55</v>
      </c>
      <c r="D19" s="15" t="s">
        <v>33</v>
      </c>
      <c r="E19" s="15" t="s">
        <v>11</v>
      </c>
      <c r="F19" s="15">
        <v>1</v>
      </c>
      <c r="G19" s="16"/>
      <c r="H19" s="24">
        <v>4900</v>
      </c>
      <c r="I19" s="17">
        <f t="shared" si="1"/>
        <v>931</v>
      </c>
      <c r="J19" s="32">
        <f t="shared" si="2"/>
        <v>5831</v>
      </c>
      <c r="K19" s="17">
        <f t="shared" si="0"/>
        <v>5831</v>
      </c>
      <c r="L19" s="17"/>
      <c r="M19" s="17"/>
      <c r="N19" s="17"/>
      <c r="O19" s="17"/>
      <c r="P19" s="17"/>
      <c r="Q19" s="28">
        <v>5512.5</v>
      </c>
      <c r="R19" s="17">
        <f t="shared" si="3"/>
        <v>1047.375</v>
      </c>
      <c r="S19" s="32">
        <f t="shared" si="4"/>
        <v>6559.875</v>
      </c>
      <c r="T19" s="17">
        <f t="shared" si="5"/>
        <v>6559.875</v>
      </c>
      <c r="U19" s="17"/>
      <c r="V19" s="17"/>
      <c r="W19" s="17"/>
      <c r="X19" s="17"/>
      <c r="Y19" s="17"/>
      <c r="Z19" s="17"/>
      <c r="AA19" s="17"/>
      <c r="AB19" s="32"/>
      <c r="AC19" s="17"/>
      <c r="AD19" s="16"/>
      <c r="AE19" s="16"/>
      <c r="AF19" s="16"/>
      <c r="AG19" s="16"/>
      <c r="AH19" s="17">
        <f t="shared" si="6"/>
        <v>5831</v>
      </c>
      <c r="AI19" s="26">
        <f t="shared" si="7"/>
        <v>5831</v>
      </c>
      <c r="AJ19" s="18" t="str">
        <f t="shared" si="8"/>
        <v>DIDACTICAS ELECTRONICAS</v>
      </c>
    </row>
    <row r="20" spans="1:36" ht="39" hidden="1" customHeight="1" x14ac:dyDescent="0.2">
      <c r="A20" s="6">
        <v>13</v>
      </c>
      <c r="B20" s="15" t="s">
        <v>56</v>
      </c>
      <c r="C20" s="15" t="s">
        <v>57</v>
      </c>
      <c r="D20" s="15" t="s">
        <v>33</v>
      </c>
      <c r="E20" s="15" t="s">
        <v>11</v>
      </c>
      <c r="F20" s="15">
        <v>1</v>
      </c>
      <c r="G20" s="16"/>
      <c r="H20" s="24">
        <v>4500</v>
      </c>
      <c r="I20" s="17">
        <f t="shared" si="1"/>
        <v>855</v>
      </c>
      <c r="J20" s="32">
        <f t="shared" si="2"/>
        <v>5355</v>
      </c>
      <c r="K20" s="17">
        <f t="shared" si="0"/>
        <v>5355</v>
      </c>
      <c r="L20" s="17"/>
      <c r="M20" s="17"/>
      <c r="N20" s="17"/>
      <c r="O20" s="17"/>
      <c r="P20" s="17"/>
      <c r="Q20" s="28">
        <v>10922.999999999998</v>
      </c>
      <c r="R20" s="17">
        <f t="shared" si="3"/>
        <v>2075.37</v>
      </c>
      <c r="S20" s="32">
        <f t="shared" si="4"/>
        <v>12998.369999999999</v>
      </c>
      <c r="T20" s="17">
        <f t="shared" si="5"/>
        <v>12998.369999999999</v>
      </c>
      <c r="U20" s="17"/>
      <c r="V20" s="17"/>
      <c r="W20" s="17"/>
      <c r="X20" s="17"/>
      <c r="Y20" s="17"/>
      <c r="Z20" s="17"/>
      <c r="AA20" s="17"/>
      <c r="AB20" s="32"/>
      <c r="AC20" s="17"/>
      <c r="AD20" s="16"/>
      <c r="AE20" s="16"/>
      <c r="AF20" s="16"/>
      <c r="AG20" s="16"/>
      <c r="AH20" s="17">
        <f t="shared" si="6"/>
        <v>5355</v>
      </c>
      <c r="AI20" s="26">
        <f t="shared" si="7"/>
        <v>5355</v>
      </c>
      <c r="AJ20" s="18" t="str">
        <f t="shared" si="8"/>
        <v>DIDACTICAS ELECTRONICAS</v>
      </c>
    </row>
    <row r="21" spans="1:36" ht="47.25" hidden="1" customHeight="1" x14ac:dyDescent="0.2">
      <c r="A21" s="6">
        <v>14</v>
      </c>
      <c r="B21" s="15" t="s">
        <v>58</v>
      </c>
      <c r="C21" s="15" t="s">
        <v>59</v>
      </c>
      <c r="D21" s="15" t="s">
        <v>33</v>
      </c>
      <c r="E21" s="15" t="s">
        <v>11</v>
      </c>
      <c r="F21" s="15">
        <v>1</v>
      </c>
      <c r="G21" s="16"/>
      <c r="H21" s="24">
        <v>36900</v>
      </c>
      <c r="I21" s="17">
        <f t="shared" si="1"/>
        <v>7011</v>
      </c>
      <c r="J21" s="32">
        <f t="shared" si="2"/>
        <v>43911</v>
      </c>
      <c r="K21" s="17">
        <f t="shared" si="0"/>
        <v>43911</v>
      </c>
      <c r="L21" s="17"/>
      <c r="M21" s="17"/>
      <c r="N21" s="17"/>
      <c r="O21" s="17"/>
      <c r="P21" s="17"/>
      <c r="Q21" s="28">
        <v>69408.324999999997</v>
      </c>
      <c r="R21" s="17">
        <f t="shared" si="3"/>
        <v>13187.581749999999</v>
      </c>
      <c r="S21" s="32">
        <f t="shared" si="4"/>
        <v>82595.906749999995</v>
      </c>
      <c r="T21" s="17">
        <f t="shared" si="5"/>
        <v>82595.906749999995</v>
      </c>
      <c r="U21" s="17"/>
      <c r="V21" s="17"/>
      <c r="W21" s="17"/>
      <c r="X21" s="17"/>
      <c r="Y21" s="17"/>
      <c r="Z21" s="17"/>
      <c r="AA21" s="17"/>
      <c r="AB21" s="32"/>
      <c r="AC21" s="17"/>
      <c r="AD21" s="16"/>
      <c r="AE21" s="16"/>
      <c r="AF21" s="16"/>
      <c r="AG21" s="16"/>
      <c r="AH21" s="17">
        <f t="shared" si="6"/>
        <v>43911</v>
      </c>
      <c r="AI21" s="26">
        <f t="shared" si="7"/>
        <v>43911</v>
      </c>
      <c r="AJ21" s="18" t="str">
        <f t="shared" si="8"/>
        <v>DIDACTICAS ELECTRONICAS</v>
      </c>
    </row>
    <row r="22" spans="1:36" ht="50.25" hidden="1" customHeight="1" x14ac:dyDescent="0.2">
      <c r="A22" s="6">
        <v>15</v>
      </c>
      <c r="B22" s="15" t="s">
        <v>60</v>
      </c>
      <c r="C22" s="15" t="s">
        <v>61</v>
      </c>
      <c r="D22" s="15" t="s">
        <v>33</v>
      </c>
      <c r="E22" s="15" t="s">
        <v>11</v>
      </c>
      <c r="F22" s="15">
        <v>2</v>
      </c>
      <c r="G22" s="16"/>
      <c r="H22" s="24">
        <v>5900</v>
      </c>
      <c r="I22" s="17">
        <f t="shared" si="1"/>
        <v>1121</v>
      </c>
      <c r="J22" s="32">
        <f t="shared" si="2"/>
        <v>7021</v>
      </c>
      <c r="K22" s="17">
        <f t="shared" si="0"/>
        <v>14042</v>
      </c>
      <c r="L22" s="17"/>
      <c r="M22" s="17"/>
      <c r="N22" s="17"/>
      <c r="O22" s="17"/>
      <c r="P22" s="17"/>
      <c r="Q22" s="28">
        <v>6637.5</v>
      </c>
      <c r="R22" s="17">
        <f t="shared" si="3"/>
        <v>1261.125</v>
      </c>
      <c r="S22" s="32">
        <f t="shared" si="4"/>
        <v>7898.625</v>
      </c>
      <c r="T22" s="17">
        <f t="shared" si="5"/>
        <v>15797.25</v>
      </c>
      <c r="U22" s="17"/>
      <c r="V22" s="17"/>
      <c r="W22" s="17"/>
      <c r="X22" s="17"/>
      <c r="Y22" s="17"/>
      <c r="Z22" s="17"/>
      <c r="AA22" s="17"/>
      <c r="AB22" s="32"/>
      <c r="AC22" s="17"/>
      <c r="AD22" s="16"/>
      <c r="AE22" s="16"/>
      <c r="AF22" s="16"/>
      <c r="AG22" s="16"/>
      <c r="AH22" s="17">
        <f t="shared" si="6"/>
        <v>7021</v>
      </c>
      <c r="AI22" s="26">
        <f t="shared" si="7"/>
        <v>14042</v>
      </c>
      <c r="AJ22" s="18" t="str">
        <f t="shared" si="8"/>
        <v>DIDACTICAS ELECTRONICAS</v>
      </c>
    </row>
    <row r="23" spans="1:36" ht="44.25" hidden="1" customHeight="1" x14ac:dyDescent="0.2">
      <c r="A23" s="6">
        <v>16</v>
      </c>
      <c r="B23" s="15" t="s">
        <v>62</v>
      </c>
      <c r="C23" s="15" t="s">
        <v>63</v>
      </c>
      <c r="D23" s="15" t="s">
        <v>33</v>
      </c>
      <c r="E23" s="15" t="s">
        <v>11</v>
      </c>
      <c r="F23" s="15">
        <v>2</v>
      </c>
      <c r="G23" s="16"/>
      <c r="H23" s="24">
        <v>1200</v>
      </c>
      <c r="I23" s="17">
        <f t="shared" si="1"/>
        <v>228</v>
      </c>
      <c r="J23" s="32">
        <f t="shared" si="2"/>
        <v>1428</v>
      </c>
      <c r="K23" s="17">
        <f t="shared" si="0"/>
        <v>2856</v>
      </c>
      <c r="L23" s="17"/>
      <c r="M23" s="17"/>
      <c r="N23" s="17"/>
      <c r="O23" s="17"/>
      <c r="P23" s="17"/>
      <c r="Q23" s="28">
        <v>1350</v>
      </c>
      <c r="R23" s="17">
        <f t="shared" si="3"/>
        <v>256.5</v>
      </c>
      <c r="S23" s="32">
        <f t="shared" si="4"/>
        <v>1606.5</v>
      </c>
      <c r="T23" s="17">
        <f t="shared" si="5"/>
        <v>3213</v>
      </c>
      <c r="U23" s="17"/>
      <c r="V23" s="17"/>
      <c r="W23" s="17"/>
      <c r="X23" s="17"/>
      <c r="Y23" s="17"/>
      <c r="Z23" s="17"/>
      <c r="AA23" s="17"/>
      <c r="AB23" s="32"/>
      <c r="AC23" s="17"/>
      <c r="AD23" s="16"/>
      <c r="AE23" s="16"/>
      <c r="AF23" s="16"/>
      <c r="AG23" s="16"/>
      <c r="AH23" s="17">
        <f t="shared" si="6"/>
        <v>1428</v>
      </c>
      <c r="AI23" s="26">
        <f t="shared" si="7"/>
        <v>2856</v>
      </c>
      <c r="AJ23" s="18" t="str">
        <f t="shared" si="8"/>
        <v>DIDACTICAS ELECTRONICAS</v>
      </c>
    </row>
    <row r="24" spans="1:36" ht="38.25" hidden="1" customHeight="1" x14ac:dyDescent="0.2">
      <c r="A24" s="6">
        <v>17</v>
      </c>
      <c r="B24" s="15" t="s">
        <v>64</v>
      </c>
      <c r="C24" s="15" t="s">
        <v>65</v>
      </c>
      <c r="D24" s="15" t="s">
        <v>33</v>
      </c>
      <c r="E24" s="15" t="s">
        <v>11</v>
      </c>
      <c r="F24" s="15">
        <v>1</v>
      </c>
      <c r="G24" s="16"/>
      <c r="H24" s="24">
        <v>22800</v>
      </c>
      <c r="I24" s="17">
        <f t="shared" si="1"/>
        <v>4332</v>
      </c>
      <c r="J24" s="32">
        <f t="shared" si="2"/>
        <v>27132</v>
      </c>
      <c r="K24" s="17">
        <f t="shared" si="0"/>
        <v>27132</v>
      </c>
      <c r="L24" s="17"/>
      <c r="M24" s="17"/>
      <c r="N24" s="17"/>
      <c r="O24" s="17"/>
      <c r="P24" s="17"/>
      <c r="Q24" s="28">
        <v>49500</v>
      </c>
      <c r="R24" s="17">
        <f t="shared" si="3"/>
        <v>9405</v>
      </c>
      <c r="S24" s="32">
        <f t="shared" si="4"/>
        <v>58905</v>
      </c>
      <c r="T24" s="17">
        <f t="shared" si="5"/>
        <v>58905</v>
      </c>
      <c r="U24" s="17"/>
      <c r="V24" s="17"/>
      <c r="W24" s="17"/>
      <c r="X24" s="17"/>
      <c r="Y24" s="17"/>
      <c r="Z24" s="17"/>
      <c r="AA24" s="17"/>
      <c r="AB24" s="32"/>
      <c r="AC24" s="17"/>
      <c r="AD24" s="16"/>
      <c r="AE24" s="16"/>
      <c r="AF24" s="16"/>
      <c r="AG24" s="16"/>
      <c r="AH24" s="17">
        <f t="shared" si="6"/>
        <v>27132</v>
      </c>
      <c r="AI24" s="26">
        <f t="shared" si="7"/>
        <v>27132</v>
      </c>
      <c r="AJ24" s="18" t="str">
        <f t="shared" si="8"/>
        <v>DIDACTICAS ELECTRONICAS</v>
      </c>
    </row>
    <row r="25" spans="1:36" ht="41.25" hidden="1" customHeight="1" x14ac:dyDescent="0.2">
      <c r="A25" s="6">
        <v>18</v>
      </c>
      <c r="B25" s="15" t="s">
        <v>66</v>
      </c>
      <c r="C25" s="15" t="s">
        <v>67</v>
      </c>
      <c r="D25" s="15" t="s">
        <v>33</v>
      </c>
      <c r="E25" s="15" t="s">
        <v>11</v>
      </c>
      <c r="F25" s="15">
        <v>2</v>
      </c>
      <c r="G25" s="16"/>
      <c r="H25" s="24">
        <v>123400</v>
      </c>
      <c r="I25" s="17">
        <f t="shared" si="1"/>
        <v>23446</v>
      </c>
      <c r="J25" s="32">
        <f t="shared" si="2"/>
        <v>146846</v>
      </c>
      <c r="K25" s="17">
        <f t="shared" si="0"/>
        <v>293692</v>
      </c>
      <c r="L25" s="17"/>
      <c r="M25" s="17"/>
      <c r="N25" s="17"/>
      <c r="O25" s="17"/>
      <c r="P25" s="17"/>
      <c r="Q25" s="28">
        <v>138825</v>
      </c>
      <c r="R25" s="17">
        <f t="shared" si="3"/>
        <v>26376.75</v>
      </c>
      <c r="S25" s="32">
        <f t="shared" si="4"/>
        <v>165201.75</v>
      </c>
      <c r="T25" s="17">
        <f t="shared" si="5"/>
        <v>330403.5</v>
      </c>
      <c r="U25" s="17"/>
      <c r="V25" s="17"/>
      <c r="W25" s="17"/>
      <c r="X25" s="17"/>
      <c r="Y25" s="17"/>
      <c r="Z25" s="17"/>
      <c r="AA25" s="17"/>
      <c r="AB25" s="32"/>
      <c r="AC25" s="17"/>
      <c r="AD25" s="16"/>
      <c r="AE25" s="16"/>
      <c r="AF25" s="16"/>
      <c r="AG25" s="16"/>
      <c r="AH25" s="17">
        <f t="shared" si="6"/>
        <v>146846</v>
      </c>
      <c r="AI25" s="26">
        <f t="shared" si="7"/>
        <v>293692</v>
      </c>
      <c r="AJ25" s="18" t="str">
        <f t="shared" si="8"/>
        <v>DIDACTICAS ELECTRONICAS</v>
      </c>
    </row>
    <row r="26" spans="1:36" ht="51" hidden="1" customHeight="1" x14ac:dyDescent="0.2">
      <c r="A26" s="6">
        <v>19</v>
      </c>
      <c r="B26" s="15" t="s">
        <v>68</v>
      </c>
      <c r="C26" s="15" t="s">
        <v>69</v>
      </c>
      <c r="D26" s="15" t="s">
        <v>33</v>
      </c>
      <c r="E26" s="15" t="s">
        <v>11</v>
      </c>
      <c r="F26" s="15">
        <v>1</v>
      </c>
      <c r="G26" s="16"/>
      <c r="H26" s="24">
        <v>79300</v>
      </c>
      <c r="I26" s="17">
        <f t="shared" si="1"/>
        <v>15067</v>
      </c>
      <c r="J26" s="32">
        <f t="shared" si="2"/>
        <v>94367</v>
      </c>
      <c r="K26" s="17">
        <f t="shared" si="0"/>
        <v>94367</v>
      </c>
      <c r="L26" s="17"/>
      <c r="M26" s="17"/>
      <c r="N26" s="17"/>
      <c r="O26" s="17"/>
      <c r="P26" s="17"/>
      <c r="Q26" s="28">
        <v>73530</v>
      </c>
      <c r="R26" s="17">
        <f t="shared" si="3"/>
        <v>13970.7</v>
      </c>
      <c r="S26" s="32">
        <f t="shared" si="4"/>
        <v>87500.7</v>
      </c>
      <c r="T26" s="17">
        <f t="shared" si="5"/>
        <v>87500.7</v>
      </c>
      <c r="U26" s="17"/>
      <c r="V26" s="17"/>
      <c r="W26" s="17"/>
      <c r="X26" s="17"/>
      <c r="Y26" s="17"/>
      <c r="Z26" s="17"/>
      <c r="AA26" s="17"/>
      <c r="AB26" s="32"/>
      <c r="AC26" s="17"/>
      <c r="AD26" s="16"/>
      <c r="AE26" s="16"/>
      <c r="AF26" s="16"/>
      <c r="AG26" s="16"/>
      <c r="AH26" s="17">
        <f t="shared" si="6"/>
        <v>87500.7</v>
      </c>
      <c r="AI26" s="26">
        <f t="shared" si="7"/>
        <v>87500.7</v>
      </c>
      <c r="AJ26" s="18" t="str">
        <f t="shared" si="8"/>
        <v>SUCONEL</v>
      </c>
    </row>
    <row r="27" spans="1:36" ht="41.25" hidden="1" customHeight="1" x14ac:dyDescent="0.2">
      <c r="A27" s="6">
        <v>20</v>
      </c>
      <c r="B27" s="15" t="s">
        <v>70</v>
      </c>
      <c r="C27" s="15" t="s">
        <v>71</v>
      </c>
      <c r="D27" s="15" t="s">
        <v>33</v>
      </c>
      <c r="E27" s="15" t="s">
        <v>11</v>
      </c>
      <c r="F27" s="15">
        <v>2</v>
      </c>
      <c r="G27" s="16"/>
      <c r="H27" s="24">
        <v>19700</v>
      </c>
      <c r="I27" s="17">
        <f t="shared" si="1"/>
        <v>3743</v>
      </c>
      <c r="J27" s="32">
        <f t="shared" si="2"/>
        <v>23443</v>
      </c>
      <c r="K27" s="17">
        <f t="shared" si="0"/>
        <v>46886</v>
      </c>
      <c r="L27" s="17"/>
      <c r="M27" s="17"/>
      <c r="N27" s="17"/>
      <c r="O27" s="17"/>
      <c r="P27" s="17"/>
      <c r="Q27" s="28">
        <v>16904.437499999996</v>
      </c>
      <c r="R27" s="17">
        <f t="shared" si="3"/>
        <v>3211.8431249999994</v>
      </c>
      <c r="S27" s="32">
        <f t="shared" si="4"/>
        <v>20116.280624999996</v>
      </c>
      <c r="T27" s="17">
        <f t="shared" si="5"/>
        <v>40232.561249999992</v>
      </c>
      <c r="U27" s="17"/>
      <c r="V27" s="17"/>
      <c r="W27" s="17"/>
      <c r="X27" s="17"/>
      <c r="Y27" s="17"/>
      <c r="Z27" s="17"/>
      <c r="AA27" s="17"/>
      <c r="AB27" s="32"/>
      <c r="AC27" s="17"/>
      <c r="AD27" s="16"/>
      <c r="AE27" s="16"/>
      <c r="AF27" s="16"/>
      <c r="AG27" s="16"/>
      <c r="AH27" s="17">
        <f t="shared" si="6"/>
        <v>20116.280624999996</v>
      </c>
      <c r="AI27" s="26">
        <f t="shared" si="7"/>
        <v>40232.561249999992</v>
      </c>
      <c r="AJ27" s="18" t="str">
        <f t="shared" si="8"/>
        <v>SUCONEL</v>
      </c>
    </row>
    <row r="28" spans="1:36" ht="36.75" hidden="1" customHeight="1" x14ac:dyDescent="0.2">
      <c r="A28" s="6">
        <v>21</v>
      </c>
      <c r="B28" s="15" t="s">
        <v>72</v>
      </c>
      <c r="C28" s="15" t="s">
        <v>73</v>
      </c>
      <c r="D28" s="15" t="s">
        <v>33</v>
      </c>
      <c r="E28" s="15" t="s">
        <v>11</v>
      </c>
      <c r="F28" s="15">
        <v>5</v>
      </c>
      <c r="G28" s="16"/>
      <c r="H28" s="24">
        <v>11400</v>
      </c>
      <c r="I28" s="17">
        <f t="shared" si="1"/>
        <v>2166</v>
      </c>
      <c r="J28" s="32">
        <f t="shared" si="2"/>
        <v>13566</v>
      </c>
      <c r="K28" s="17">
        <f t="shared" si="0"/>
        <v>67830</v>
      </c>
      <c r="L28" s="17"/>
      <c r="M28" s="17"/>
      <c r="N28" s="17"/>
      <c r="O28" s="17"/>
      <c r="P28" s="17"/>
      <c r="Q28" s="28">
        <v>12825</v>
      </c>
      <c r="R28" s="17">
        <f t="shared" si="3"/>
        <v>2436.75</v>
      </c>
      <c r="S28" s="32">
        <f t="shared" si="4"/>
        <v>15261.75</v>
      </c>
      <c r="T28" s="17">
        <f t="shared" si="5"/>
        <v>76308.75</v>
      </c>
      <c r="U28" s="17"/>
      <c r="V28" s="17"/>
      <c r="W28" s="17"/>
      <c r="X28" s="17"/>
      <c r="Y28" s="17"/>
      <c r="Z28" s="17"/>
      <c r="AA28" s="17"/>
      <c r="AB28" s="32"/>
      <c r="AC28" s="17"/>
      <c r="AD28" s="16"/>
      <c r="AE28" s="16"/>
      <c r="AF28" s="16"/>
      <c r="AG28" s="16"/>
      <c r="AH28" s="17">
        <f t="shared" si="6"/>
        <v>13566</v>
      </c>
      <c r="AI28" s="26">
        <f t="shared" si="7"/>
        <v>67830</v>
      </c>
      <c r="AJ28" s="18" t="str">
        <f t="shared" si="8"/>
        <v>DIDACTICAS ELECTRONICAS</v>
      </c>
    </row>
    <row r="29" spans="1:36" ht="24" hidden="1" x14ac:dyDescent="0.2">
      <c r="A29" s="6">
        <v>22</v>
      </c>
      <c r="B29" s="15" t="s">
        <v>74</v>
      </c>
      <c r="C29" s="15" t="s">
        <v>75</v>
      </c>
      <c r="D29" s="15" t="s">
        <v>33</v>
      </c>
      <c r="E29" s="15" t="s">
        <v>11</v>
      </c>
      <c r="F29" s="15">
        <v>1</v>
      </c>
      <c r="G29" s="16"/>
      <c r="H29" s="24">
        <v>1500</v>
      </c>
      <c r="I29" s="17">
        <f t="shared" si="1"/>
        <v>285</v>
      </c>
      <c r="J29" s="32">
        <f t="shared" si="2"/>
        <v>1785</v>
      </c>
      <c r="K29" s="17">
        <f t="shared" si="0"/>
        <v>1785</v>
      </c>
      <c r="L29" s="17"/>
      <c r="M29" s="17"/>
      <c r="N29" s="17"/>
      <c r="O29" s="17"/>
      <c r="P29" s="17"/>
      <c r="Q29" s="28">
        <v>1687.5</v>
      </c>
      <c r="R29" s="17">
        <f t="shared" si="3"/>
        <v>320.625</v>
      </c>
      <c r="S29" s="32">
        <f t="shared" si="4"/>
        <v>2008.125</v>
      </c>
      <c r="T29" s="17">
        <f t="shared" si="5"/>
        <v>2008.125</v>
      </c>
      <c r="U29" s="17"/>
      <c r="V29" s="17"/>
      <c r="W29" s="17"/>
      <c r="X29" s="17"/>
      <c r="Y29" s="17"/>
      <c r="Z29" s="17"/>
      <c r="AA29" s="17"/>
      <c r="AB29" s="32"/>
      <c r="AC29" s="17"/>
      <c r="AD29" s="16" t="s">
        <v>20</v>
      </c>
      <c r="AE29" s="16">
        <v>19</v>
      </c>
      <c r="AF29" s="16" t="s">
        <v>21</v>
      </c>
      <c r="AG29" s="16"/>
      <c r="AH29" s="17">
        <f t="shared" si="6"/>
        <v>1785</v>
      </c>
      <c r="AI29" s="26">
        <f t="shared" si="7"/>
        <v>1785</v>
      </c>
      <c r="AJ29" s="18" t="str">
        <f t="shared" si="8"/>
        <v>DIDACTICAS ELECTRONICAS</v>
      </c>
    </row>
    <row r="30" spans="1:36" ht="24" hidden="1" x14ac:dyDescent="0.2">
      <c r="A30" s="6">
        <v>23</v>
      </c>
      <c r="B30" s="15" t="s">
        <v>76</v>
      </c>
      <c r="C30" s="15" t="s">
        <v>77</v>
      </c>
      <c r="D30" s="15" t="s">
        <v>33</v>
      </c>
      <c r="E30" s="15" t="s">
        <v>11</v>
      </c>
      <c r="F30" s="15">
        <v>1</v>
      </c>
      <c r="G30" s="16"/>
      <c r="H30" s="24">
        <v>11000</v>
      </c>
      <c r="I30" s="17">
        <f t="shared" si="1"/>
        <v>2090</v>
      </c>
      <c r="J30" s="32">
        <f t="shared" si="2"/>
        <v>13090</v>
      </c>
      <c r="K30" s="17">
        <f t="shared" si="0"/>
        <v>13090</v>
      </c>
      <c r="L30" s="17"/>
      <c r="M30" s="17"/>
      <c r="N30" s="17"/>
      <c r="O30" s="17"/>
      <c r="P30" s="17"/>
      <c r="Q30" s="28">
        <v>5752.4125000000004</v>
      </c>
      <c r="R30" s="17">
        <f t="shared" si="3"/>
        <v>1092.9583750000002</v>
      </c>
      <c r="S30" s="32">
        <f t="shared" si="4"/>
        <v>6845.3708750000005</v>
      </c>
      <c r="T30" s="17">
        <f t="shared" si="5"/>
        <v>6845.3708750000005</v>
      </c>
      <c r="U30" s="17"/>
      <c r="V30" s="17"/>
      <c r="W30" s="17"/>
      <c r="X30" s="17"/>
      <c r="Y30" s="17"/>
      <c r="Z30" s="17"/>
      <c r="AA30" s="17"/>
      <c r="AB30" s="32"/>
      <c r="AC30" s="17"/>
      <c r="AD30" s="16"/>
      <c r="AE30" s="16"/>
      <c r="AF30" s="16"/>
      <c r="AG30" s="16"/>
      <c r="AH30" s="17">
        <f t="shared" si="6"/>
        <v>6845.3708750000005</v>
      </c>
      <c r="AI30" s="26">
        <f t="shared" si="7"/>
        <v>6845.3708750000005</v>
      </c>
      <c r="AJ30" s="18" t="str">
        <f t="shared" si="8"/>
        <v>SUCONEL</v>
      </c>
    </row>
    <row r="31" spans="1:36" ht="17.25" hidden="1" customHeight="1" x14ac:dyDescent="0.2">
      <c r="A31" s="6">
        <v>24</v>
      </c>
      <c r="B31" s="15" t="s">
        <v>78</v>
      </c>
      <c r="C31" s="15" t="s">
        <v>79</v>
      </c>
      <c r="D31" s="15" t="s">
        <v>33</v>
      </c>
      <c r="E31" s="15" t="s">
        <v>11</v>
      </c>
      <c r="F31" s="15">
        <v>10</v>
      </c>
      <c r="G31" s="16"/>
      <c r="H31" s="24">
        <v>140</v>
      </c>
      <c r="I31" s="17">
        <f t="shared" si="1"/>
        <v>26.6</v>
      </c>
      <c r="J31" s="32">
        <f t="shared" si="2"/>
        <v>166.6</v>
      </c>
      <c r="K31" s="17">
        <f t="shared" si="0"/>
        <v>1666</v>
      </c>
      <c r="L31" s="17"/>
      <c r="M31" s="17"/>
      <c r="N31" s="17"/>
      <c r="O31" s="17"/>
      <c r="P31" s="17"/>
      <c r="Q31" s="28">
        <v>38.224999999999994</v>
      </c>
      <c r="R31" s="17">
        <f t="shared" si="3"/>
        <v>7.2627499999999987</v>
      </c>
      <c r="S31" s="32">
        <f t="shared" si="4"/>
        <v>45.487749999999991</v>
      </c>
      <c r="T31" s="17">
        <f t="shared" si="5"/>
        <v>454.87749999999994</v>
      </c>
      <c r="U31" s="17"/>
      <c r="V31" s="17"/>
      <c r="W31" s="17"/>
      <c r="X31" s="17"/>
      <c r="Y31" s="17"/>
      <c r="Z31" s="17"/>
      <c r="AA31" s="17"/>
      <c r="AB31" s="32"/>
      <c r="AC31" s="17"/>
      <c r="AD31" s="16"/>
      <c r="AE31" s="16"/>
      <c r="AF31" s="16"/>
      <c r="AG31" s="16"/>
      <c r="AH31" s="17">
        <f t="shared" si="6"/>
        <v>45.487749999999991</v>
      </c>
      <c r="AI31" s="26">
        <f t="shared" si="7"/>
        <v>454.87749999999994</v>
      </c>
      <c r="AJ31" s="18" t="str">
        <f t="shared" si="8"/>
        <v>SUCONEL</v>
      </c>
    </row>
    <row r="32" spans="1:36" ht="24" hidden="1" x14ac:dyDescent="0.2">
      <c r="A32" s="6">
        <v>25</v>
      </c>
      <c r="B32" s="15" t="s">
        <v>80</v>
      </c>
      <c r="C32" s="15" t="s">
        <v>81</v>
      </c>
      <c r="D32" s="15" t="s">
        <v>33</v>
      </c>
      <c r="E32" s="15" t="s">
        <v>11</v>
      </c>
      <c r="F32" s="15">
        <v>1</v>
      </c>
      <c r="G32" s="16"/>
      <c r="H32" s="24">
        <v>2500</v>
      </c>
      <c r="I32" s="17">
        <f t="shared" si="1"/>
        <v>475</v>
      </c>
      <c r="J32" s="32">
        <f t="shared" si="2"/>
        <v>2975</v>
      </c>
      <c r="K32" s="17">
        <f t="shared" si="0"/>
        <v>2975</v>
      </c>
      <c r="L32" s="17"/>
      <c r="M32" s="17"/>
      <c r="N32" s="17"/>
      <c r="O32" s="17"/>
      <c r="P32" s="17"/>
      <c r="Q32" s="28">
        <v>3262.5</v>
      </c>
      <c r="R32" s="17">
        <f t="shared" si="3"/>
        <v>619.875</v>
      </c>
      <c r="S32" s="32">
        <f t="shared" si="4"/>
        <v>3882.375</v>
      </c>
      <c r="T32" s="17">
        <f t="shared" si="5"/>
        <v>3882.375</v>
      </c>
      <c r="U32" s="17"/>
      <c r="V32" s="17"/>
      <c r="W32" s="17"/>
      <c r="X32" s="17"/>
      <c r="Y32" s="17"/>
      <c r="Z32" s="17"/>
      <c r="AA32" s="17"/>
      <c r="AB32" s="32"/>
      <c r="AC32" s="17"/>
      <c r="AD32" s="16"/>
      <c r="AE32" s="16"/>
      <c r="AF32" s="16"/>
      <c r="AG32" s="16"/>
      <c r="AH32" s="17">
        <f t="shared" si="6"/>
        <v>2975</v>
      </c>
      <c r="AI32" s="26">
        <f t="shared" si="7"/>
        <v>2975</v>
      </c>
      <c r="AJ32" s="18" t="str">
        <f t="shared" si="8"/>
        <v>DIDACTICAS ELECTRONICAS</v>
      </c>
    </row>
    <row r="33" spans="1:36" ht="36" hidden="1" x14ac:dyDescent="0.2">
      <c r="A33" s="6">
        <v>26</v>
      </c>
      <c r="B33" s="15" t="s">
        <v>82</v>
      </c>
      <c r="C33" s="15" t="s">
        <v>83</v>
      </c>
      <c r="D33" s="15" t="s">
        <v>33</v>
      </c>
      <c r="E33" s="15" t="s">
        <v>11</v>
      </c>
      <c r="F33" s="15">
        <v>1</v>
      </c>
      <c r="G33" s="16"/>
      <c r="H33" s="24">
        <v>7600</v>
      </c>
      <c r="I33" s="17">
        <f t="shared" si="1"/>
        <v>1444</v>
      </c>
      <c r="J33" s="32">
        <f t="shared" si="2"/>
        <v>9044</v>
      </c>
      <c r="K33" s="17">
        <f t="shared" si="0"/>
        <v>9044</v>
      </c>
      <c r="L33" s="17"/>
      <c r="M33" s="17"/>
      <c r="N33" s="17"/>
      <c r="O33" s="17"/>
      <c r="P33" s="17"/>
      <c r="Q33" s="28">
        <v>8887.5</v>
      </c>
      <c r="R33" s="17">
        <f t="shared" si="3"/>
        <v>1688.625</v>
      </c>
      <c r="S33" s="32">
        <f t="shared" si="4"/>
        <v>10576.125</v>
      </c>
      <c r="T33" s="17">
        <f t="shared" si="5"/>
        <v>10576.125</v>
      </c>
      <c r="U33" s="17"/>
      <c r="V33" s="17"/>
      <c r="W33" s="17"/>
      <c r="X33" s="17"/>
      <c r="Y33" s="17"/>
      <c r="Z33" s="17"/>
      <c r="AA33" s="17"/>
      <c r="AB33" s="32"/>
      <c r="AC33" s="17"/>
      <c r="AD33" s="16"/>
      <c r="AE33" s="16"/>
      <c r="AF33" s="16"/>
      <c r="AG33" s="16"/>
      <c r="AH33" s="17">
        <f t="shared" si="6"/>
        <v>9044</v>
      </c>
      <c r="AI33" s="26">
        <f t="shared" si="7"/>
        <v>9044</v>
      </c>
      <c r="AJ33" s="18" t="str">
        <f t="shared" si="8"/>
        <v>DIDACTICAS ELECTRONICAS</v>
      </c>
    </row>
    <row r="34" spans="1:36" ht="21" hidden="1" customHeight="1" x14ac:dyDescent="0.2">
      <c r="A34" s="6">
        <v>27</v>
      </c>
      <c r="B34" s="15" t="s">
        <v>84</v>
      </c>
      <c r="C34" s="15" t="s">
        <v>85</v>
      </c>
      <c r="D34" s="15" t="s">
        <v>33</v>
      </c>
      <c r="E34" s="15" t="s">
        <v>11</v>
      </c>
      <c r="F34" s="15">
        <v>1</v>
      </c>
      <c r="G34" s="16"/>
      <c r="H34" s="24">
        <v>1500</v>
      </c>
      <c r="I34" s="17">
        <f t="shared" si="1"/>
        <v>285</v>
      </c>
      <c r="J34" s="32">
        <f t="shared" si="2"/>
        <v>1785</v>
      </c>
      <c r="K34" s="17">
        <f t="shared" si="0"/>
        <v>1785</v>
      </c>
      <c r="L34" s="17"/>
      <c r="M34" s="17"/>
      <c r="N34" s="17"/>
      <c r="O34" s="17"/>
      <c r="P34" s="17"/>
      <c r="Q34" s="28">
        <v>1687.5</v>
      </c>
      <c r="R34" s="17">
        <f t="shared" si="3"/>
        <v>320.625</v>
      </c>
      <c r="S34" s="32">
        <f t="shared" si="4"/>
        <v>2008.125</v>
      </c>
      <c r="T34" s="17">
        <f t="shared" si="5"/>
        <v>2008.125</v>
      </c>
      <c r="U34" s="17"/>
      <c r="V34" s="17"/>
      <c r="W34" s="17"/>
      <c r="X34" s="17"/>
      <c r="Y34" s="17"/>
      <c r="Z34" s="17"/>
      <c r="AA34" s="17"/>
      <c r="AB34" s="32"/>
      <c r="AC34" s="17"/>
      <c r="AD34" s="16"/>
      <c r="AE34" s="16"/>
      <c r="AF34" s="16"/>
      <c r="AG34" s="16"/>
      <c r="AH34" s="17">
        <f t="shared" si="6"/>
        <v>1785</v>
      </c>
      <c r="AI34" s="26">
        <f t="shared" si="7"/>
        <v>1785</v>
      </c>
      <c r="AJ34" s="18" t="str">
        <f t="shared" si="8"/>
        <v>DIDACTICAS ELECTRONICAS</v>
      </c>
    </row>
    <row r="35" spans="1:36" ht="18.75" hidden="1" customHeight="1" x14ac:dyDescent="0.2">
      <c r="A35" s="6">
        <v>28</v>
      </c>
      <c r="B35" s="15" t="s">
        <v>86</v>
      </c>
      <c r="C35" s="15" t="s">
        <v>87</v>
      </c>
      <c r="D35" s="15" t="s">
        <v>33</v>
      </c>
      <c r="E35" s="15" t="s">
        <v>11</v>
      </c>
      <c r="F35" s="15">
        <v>2</v>
      </c>
      <c r="G35" s="16"/>
      <c r="H35" s="24">
        <v>5200</v>
      </c>
      <c r="I35" s="17">
        <f t="shared" si="1"/>
        <v>988</v>
      </c>
      <c r="J35" s="32">
        <f t="shared" si="2"/>
        <v>6188</v>
      </c>
      <c r="K35" s="17">
        <f t="shared" si="0"/>
        <v>12376</v>
      </c>
      <c r="L35" s="17"/>
      <c r="M35" s="17"/>
      <c r="N35" s="17"/>
      <c r="O35" s="17"/>
      <c r="P35" s="17"/>
      <c r="Q35" s="28">
        <v>5562.5</v>
      </c>
      <c r="R35" s="17">
        <f t="shared" si="3"/>
        <v>1056.875</v>
      </c>
      <c r="S35" s="32">
        <f t="shared" si="4"/>
        <v>6619.375</v>
      </c>
      <c r="T35" s="17">
        <f t="shared" si="5"/>
        <v>13238.75</v>
      </c>
      <c r="U35" s="17"/>
      <c r="V35" s="17"/>
      <c r="W35" s="17"/>
      <c r="X35" s="17"/>
      <c r="Y35" s="17"/>
      <c r="Z35" s="17"/>
      <c r="AA35" s="17"/>
      <c r="AB35" s="32"/>
      <c r="AC35" s="17"/>
      <c r="AD35" s="16"/>
      <c r="AE35" s="16"/>
      <c r="AF35" s="16"/>
      <c r="AG35" s="16"/>
      <c r="AH35" s="17">
        <f t="shared" si="6"/>
        <v>6188</v>
      </c>
      <c r="AI35" s="26">
        <f t="shared" si="7"/>
        <v>12376</v>
      </c>
      <c r="AJ35" s="18" t="str">
        <f t="shared" si="8"/>
        <v>DIDACTICAS ELECTRONICAS</v>
      </c>
    </row>
    <row r="36" spans="1:36" ht="24" hidden="1" x14ac:dyDescent="0.2">
      <c r="A36" s="6">
        <v>29</v>
      </c>
      <c r="B36" s="15" t="s">
        <v>88</v>
      </c>
      <c r="C36" s="15" t="s">
        <v>89</v>
      </c>
      <c r="D36" s="15" t="s">
        <v>33</v>
      </c>
      <c r="E36" s="15" t="s">
        <v>11</v>
      </c>
      <c r="F36" s="15">
        <v>5</v>
      </c>
      <c r="G36" s="16"/>
      <c r="H36" s="24">
        <v>2400</v>
      </c>
      <c r="I36" s="17">
        <f t="shared" si="1"/>
        <v>456</v>
      </c>
      <c r="J36" s="32">
        <f t="shared" si="2"/>
        <v>2856</v>
      </c>
      <c r="K36" s="17">
        <f t="shared" si="0"/>
        <v>14280</v>
      </c>
      <c r="L36" s="17"/>
      <c r="M36" s="17"/>
      <c r="N36" s="17"/>
      <c r="O36" s="17"/>
      <c r="P36" s="17"/>
      <c r="Q36" s="28">
        <v>2000</v>
      </c>
      <c r="R36" s="17">
        <f t="shared" si="3"/>
        <v>380</v>
      </c>
      <c r="S36" s="32">
        <f t="shared" si="4"/>
        <v>2380</v>
      </c>
      <c r="T36" s="17">
        <f t="shared" si="5"/>
        <v>11900</v>
      </c>
      <c r="U36" s="17"/>
      <c r="V36" s="17"/>
      <c r="W36" s="17"/>
      <c r="X36" s="17"/>
      <c r="Y36" s="17"/>
      <c r="Z36" s="17"/>
      <c r="AA36" s="17"/>
      <c r="AB36" s="32"/>
      <c r="AC36" s="17"/>
      <c r="AD36" s="16"/>
      <c r="AE36" s="16"/>
      <c r="AF36" s="16"/>
      <c r="AG36" s="16"/>
      <c r="AH36" s="17">
        <f t="shared" si="6"/>
        <v>2380</v>
      </c>
      <c r="AI36" s="26">
        <f t="shared" si="7"/>
        <v>11900</v>
      </c>
      <c r="AJ36" s="18" t="str">
        <f t="shared" si="8"/>
        <v>SUCONEL</v>
      </c>
    </row>
    <row r="37" spans="1:36" ht="24" hidden="1" x14ac:dyDescent="0.2">
      <c r="A37" s="6">
        <v>30</v>
      </c>
      <c r="B37" s="15" t="s">
        <v>90</v>
      </c>
      <c r="C37" s="15" t="s">
        <v>91</v>
      </c>
      <c r="D37" s="15" t="s">
        <v>33</v>
      </c>
      <c r="E37" s="15" t="s">
        <v>11</v>
      </c>
      <c r="F37" s="15">
        <v>10</v>
      </c>
      <c r="G37" s="16"/>
      <c r="H37" s="24">
        <v>420</v>
      </c>
      <c r="I37" s="17">
        <f t="shared" si="1"/>
        <v>79.8</v>
      </c>
      <c r="J37" s="32">
        <f t="shared" si="2"/>
        <v>499.8</v>
      </c>
      <c r="K37" s="17">
        <f t="shared" si="0"/>
        <v>4998</v>
      </c>
      <c r="L37" s="17"/>
      <c r="M37" s="17"/>
      <c r="N37" s="17"/>
      <c r="O37" s="17"/>
      <c r="P37" s="17"/>
      <c r="Q37" s="28">
        <v>473.75</v>
      </c>
      <c r="R37" s="17">
        <f t="shared" si="3"/>
        <v>90.012500000000003</v>
      </c>
      <c r="S37" s="32">
        <f t="shared" si="4"/>
        <v>563.76250000000005</v>
      </c>
      <c r="T37" s="17">
        <f t="shared" si="5"/>
        <v>5637.625</v>
      </c>
      <c r="U37" s="17"/>
      <c r="V37" s="17"/>
      <c r="W37" s="17"/>
      <c r="X37" s="17"/>
      <c r="Y37" s="17"/>
      <c r="Z37" s="17"/>
      <c r="AA37" s="17"/>
      <c r="AB37" s="32"/>
      <c r="AC37" s="17"/>
      <c r="AD37" s="16"/>
      <c r="AE37" s="16"/>
      <c r="AF37" s="16"/>
      <c r="AG37" s="16"/>
      <c r="AH37" s="17">
        <f t="shared" si="6"/>
        <v>499.8</v>
      </c>
      <c r="AI37" s="26">
        <f t="shared" si="7"/>
        <v>4998</v>
      </c>
      <c r="AJ37" s="18" t="str">
        <f t="shared" si="8"/>
        <v>DIDACTICAS ELECTRONICAS</v>
      </c>
    </row>
    <row r="38" spans="1:36" ht="21.75" hidden="1" customHeight="1" x14ac:dyDescent="0.2">
      <c r="A38" s="6">
        <v>31</v>
      </c>
      <c r="B38" s="15" t="s">
        <v>92</v>
      </c>
      <c r="C38" s="15" t="s">
        <v>93</v>
      </c>
      <c r="D38" s="15" t="s">
        <v>33</v>
      </c>
      <c r="E38" s="15" t="s">
        <v>11</v>
      </c>
      <c r="F38" s="15">
        <v>10</v>
      </c>
      <c r="G38" s="16"/>
      <c r="H38" s="24">
        <v>140</v>
      </c>
      <c r="I38" s="17">
        <f t="shared" si="1"/>
        <v>26.6</v>
      </c>
      <c r="J38" s="32">
        <f t="shared" si="2"/>
        <v>166.6</v>
      </c>
      <c r="K38" s="17">
        <f t="shared" si="0"/>
        <v>1666</v>
      </c>
      <c r="L38" s="17"/>
      <c r="M38" s="17"/>
      <c r="N38" s="17"/>
      <c r="O38" s="17"/>
      <c r="P38" s="17"/>
      <c r="Q38" s="28">
        <v>24.862500000000001</v>
      </c>
      <c r="R38" s="17">
        <f t="shared" si="3"/>
        <v>4.7238750000000005</v>
      </c>
      <c r="S38" s="32">
        <f t="shared" si="4"/>
        <v>29.586375</v>
      </c>
      <c r="T38" s="17">
        <f t="shared" si="5"/>
        <v>295.86374999999998</v>
      </c>
      <c r="U38" s="17"/>
      <c r="V38" s="17"/>
      <c r="W38" s="17"/>
      <c r="X38" s="17"/>
      <c r="Y38" s="17"/>
      <c r="Z38" s="17"/>
      <c r="AA38" s="17"/>
      <c r="AB38" s="32"/>
      <c r="AC38" s="17"/>
      <c r="AD38" s="16"/>
      <c r="AE38" s="16"/>
      <c r="AF38" s="16"/>
      <c r="AG38" s="16"/>
      <c r="AH38" s="17">
        <f t="shared" si="6"/>
        <v>29.586375</v>
      </c>
      <c r="AI38" s="26">
        <f t="shared" si="7"/>
        <v>295.86374999999998</v>
      </c>
      <c r="AJ38" s="18" t="str">
        <f t="shared" si="8"/>
        <v>SUCONEL</v>
      </c>
    </row>
    <row r="39" spans="1:36" ht="24" hidden="1" x14ac:dyDescent="0.2">
      <c r="A39" s="6">
        <v>32</v>
      </c>
      <c r="B39" s="15" t="s">
        <v>94</v>
      </c>
      <c r="C39" s="15" t="s">
        <v>95</v>
      </c>
      <c r="D39" s="15" t="s">
        <v>33</v>
      </c>
      <c r="E39" s="15" t="s">
        <v>11</v>
      </c>
      <c r="F39" s="15">
        <v>10</v>
      </c>
      <c r="G39" s="16"/>
      <c r="H39" s="24">
        <v>290</v>
      </c>
      <c r="I39" s="17">
        <f t="shared" si="1"/>
        <v>55.1</v>
      </c>
      <c r="J39" s="32">
        <f t="shared" si="2"/>
        <v>345.1</v>
      </c>
      <c r="K39" s="17">
        <f t="shared" si="0"/>
        <v>3451</v>
      </c>
      <c r="L39" s="17"/>
      <c r="M39" s="17"/>
      <c r="N39" s="17"/>
      <c r="O39" s="17"/>
      <c r="P39" s="17"/>
      <c r="Q39" s="28">
        <v>326.25</v>
      </c>
      <c r="R39" s="17">
        <f t="shared" si="3"/>
        <v>61.987500000000004</v>
      </c>
      <c r="S39" s="32">
        <f t="shared" si="4"/>
        <v>388.23750000000001</v>
      </c>
      <c r="T39" s="17">
        <f t="shared" si="5"/>
        <v>3882.375</v>
      </c>
      <c r="U39" s="17"/>
      <c r="V39" s="17"/>
      <c r="W39" s="17"/>
      <c r="X39" s="17"/>
      <c r="Y39" s="17"/>
      <c r="Z39" s="17"/>
      <c r="AA39" s="17"/>
      <c r="AB39" s="32"/>
      <c r="AC39" s="17"/>
      <c r="AD39" s="16"/>
      <c r="AE39" s="16"/>
      <c r="AF39" s="16"/>
      <c r="AG39" s="16"/>
      <c r="AH39" s="17">
        <f t="shared" si="6"/>
        <v>345.1</v>
      </c>
      <c r="AI39" s="26">
        <f t="shared" si="7"/>
        <v>3451</v>
      </c>
      <c r="AJ39" s="18" t="str">
        <f t="shared" si="8"/>
        <v>DIDACTICAS ELECTRONICAS</v>
      </c>
    </row>
    <row r="40" spans="1:36" ht="24" hidden="1" x14ac:dyDescent="0.2">
      <c r="A40" s="6">
        <v>33</v>
      </c>
      <c r="B40" s="15" t="s">
        <v>96</v>
      </c>
      <c r="C40" s="15" t="s">
        <v>97</v>
      </c>
      <c r="D40" s="15" t="s">
        <v>33</v>
      </c>
      <c r="E40" s="15" t="s">
        <v>11</v>
      </c>
      <c r="F40" s="15">
        <v>2</v>
      </c>
      <c r="G40" s="16"/>
      <c r="H40" s="24">
        <v>18000</v>
      </c>
      <c r="I40" s="17">
        <f t="shared" si="1"/>
        <v>3420</v>
      </c>
      <c r="J40" s="32">
        <f t="shared" si="2"/>
        <v>21420</v>
      </c>
      <c r="K40" s="17">
        <f t="shared" si="0"/>
        <v>42840</v>
      </c>
      <c r="L40" s="17"/>
      <c r="M40" s="17"/>
      <c r="N40" s="17"/>
      <c r="O40" s="17"/>
      <c r="P40" s="17"/>
      <c r="Q40" s="28">
        <v>62500</v>
      </c>
      <c r="R40" s="17">
        <f t="shared" si="3"/>
        <v>11875</v>
      </c>
      <c r="S40" s="32">
        <f t="shared" si="4"/>
        <v>74375</v>
      </c>
      <c r="T40" s="17">
        <f t="shared" si="5"/>
        <v>148750</v>
      </c>
      <c r="U40" s="17"/>
      <c r="V40" s="17"/>
      <c r="W40" s="17"/>
      <c r="X40" s="17"/>
      <c r="Y40" s="17"/>
      <c r="Z40" s="17"/>
      <c r="AA40" s="17"/>
      <c r="AB40" s="32"/>
      <c r="AC40" s="17"/>
      <c r="AD40" s="16"/>
      <c r="AE40" s="16"/>
      <c r="AF40" s="16"/>
      <c r="AG40" s="16"/>
      <c r="AH40" s="17">
        <f t="shared" si="6"/>
        <v>21420</v>
      </c>
      <c r="AI40" s="26">
        <f t="shared" si="7"/>
        <v>42840</v>
      </c>
      <c r="AJ40" s="18" t="str">
        <f t="shared" si="8"/>
        <v>DIDACTICAS ELECTRONICAS</v>
      </c>
    </row>
    <row r="41" spans="1:36" ht="24" hidden="1" x14ac:dyDescent="0.2">
      <c r="A41" s="6">
        <v>34</v>
      </c>
      <c r="B41" s="15" t="s">
        <v>98</v>
      </c>
      <c r="C41" s="15" t="s">
        <v>99</v>
      </c>
      <c r="D41" s="15" t="s">
        <v>33</v>
      </c>
      <c r="E41" s="15" t="s">
        <v>11</v>
      </c>
      <c r="F41" s="15">
        <v>5</v>
      </c>
      <c r="G41" s="16"/>
      <c r="H41" s="24">
        <v>1400</v>
      </c>
      <c r="I41" s="17">
        <f t="shared" si="1"/>
        <v>266</v>
      </c>
      <c r="J41" s="32">
        <f t="shared" si="2"/>
        <v>1666</v>
      </c>
      <c r="K41" s="17">
        <f t="shared" si="0"/>
        <v>8330</v>
      </c>
      <c r="L41" s="17"/>
      <c r="M41" s="17"/>
      <c r="N41" s="17"/>
      <c r="O41" s="17"/>
      <c r="P41" s="17"/>
      <c r="Q41" s="28">
        <v>1575</v>
      </c>
      <c r="R41" s="17">
        <f t="shared" si="3"/>
        <v>299.25</v>
      </c>
      <c r="S41" s="32">
        <f t="shared" si="4"/>
        <v>1874.25</v>
      </c>
      <c r="T41" s="17">
        <f t="shared" si="5"/>
        <v>9371.25</v>
      </c>
      <c r="U41" s="17"/>
      <c r="V41" s="17"/>
      <c r="W41" s="17"/>
      <c r="X41" s="17"/>
      <c r="Y41" s="17"/>
      <c r="Z41" s="17"/>
      <c r="AA41" s="17"/>
      <c r="AB41" s="32"/>
      <c r="AC41" s="17"/>
      <c r="AD41" s="16"/>
      <c r="AE41" s="16"/>
      <c r="AF41" s="16"/>
      <c r="AG41" s="16"/>
      <c r="AH41" s="17">
        <f t="shared" si="6"/>
        <v>1666</v>
      </c>
      <c r="AI41" s="26">
        <f t="shared" si="7"/>
        <v>8330</v>
      </c>
      <c r="AJ41" s="18" t="str">
        <f t="shared" si="8"/>
        <v>DIDACTICAS ELECTRONICAS</v>
      </c>
    </row>
    <row r="42" spans="1:36" ht="24" hidden="1" x14ac:dyDescent="0.2">
      <c r="A42" s="6">
        <v>35</v>
      </c>
      <c r="B42" s="15" t="s">
        <v>100</v>
      </c>
      <c r="C42" s="15" t="s">
        <v>101</v>
      </c>
      <c r="D42" s="15" t="s">
        <v>33</v>
      </c>
      <c r="E42" s="15" t="s">
        <v>11</v>
      </c>
      <c r="F42" s="15">
        <v>3</v>
      </c>
      <c r="G42" s="16"/>
      <c r="H42" s="24">
        <v>2900</v>
      </c>
      <c r="I42" s="17">
        <f t="shared" si="1"/>
        <v>551</v>
      </c>
      <c r="J42" s="32">
        <f t="shared" si="2"/>
        <v>3451</v>
      </c>
      <c r="K42" s="17">
        <f t="shared" si="0"/>
        <v>10353</v>
      </c>
      <c r="L42" s="17"/>
      <c r="M42" s="17"/>
      <c r="N42" s="17"/>
      <c r="O42" s="17"/>
      <c r="P42" s="17"/>
      <c r="Q42" s="28">
        <v>3262.5</v>
      </c>
      <c r="R42" s="17">
        <f t="shared" si="3"/>
        <v>619.875</v>
      </c>
      <c r="S42" s="32">
        <f t="shared" si="4"/>
        <v>3882.375</v>
      </c>
      <c r="T42" s="17">
        <f t="shared" si="5"/>
        <v>11647.125</v>
      </c>
      <c r="U42" s="17"/>
      <c r="V42" s="17"/>
      <c r="W42" s="17"/>
      <c r="X42" s="17"/>
      <c r="Y42" s="17"/>
      <c r="Z42" s="17"/>
      <c r="AA42" s="17"/>
      <c r="AB42" s="32"/>
      <c r="AC42" s="17"/>
      <c r="AD42" s="16"/>
      <c r="AE42" s="16"/>
      <c r="AF42" s="16"/>
      <c r="AG42" s="16"/>
      <c r="AH42" s="17">
        <f t="shared" si="6"/>
        <v>3451</v>
      </c>
      <c r="AI42" s="26">
        <f t="shared" si="7"/>
        <v>10353</v>
      </c>
      <c r="AJ42" s="18" t="str">
        <f t="shared" si="8"/>
        <v>DIDACTICAS ELECTRONICAS</v>
      </c>
    </row>
    <row r="43" spans="1:36" ht="24" hidden="1" x14ac:dyDescent="0.2">
      <c r="A43" s="6">
        <v>36</v>
      </c>
      <c r="B43" s="15" t="s">
        <v>102</v>
      </c>
      <c r="C43" s="15" t="s">
        <v>103</v>
      </c>
      <c r="D43" s="15" t="s">
        <v>33</v>
      </c>
      <c r="E43" s="15" t="s">
        <v>11</v>
      </c>
      <c r="F43" s="15">
        <v>2</v>
      </c>
      <c r="G43" s="16"/>
      <c r="H43" s="24">
        <v>4200</v>
      </c>
      <c r="I43" s="17">
        <f t="shared" si="1"/>
        <v>798</v>
      </c>
      <c r="J43" s="32">
        <f t="shared" si="2"/>
        <v>4998</v>
      </c>
      <c r="K43" s="17">
        <f t="shared" si="0"/>
        <v>9996</v>
      </c>
      <c r="L43" s="17"/>
      <c r="M43" s="17"/>
      <c r="N43" s="17"/>
      <c r="O43" s="17"/>
      <c r="P43" s="17"/>
      <c r="Q43" s="28">
        <v>10000</v>
      </c>
      <c r="R43" s="17">
        <f t="shared" si="3"/>
        <v>1900</v>
      </c>
      <c r="S43" s="32">
        <f t="shared" si="4"/>
        <v>11900</v>
      </c>
      <c r="T43" s="17">
        <f t="shared" si="5"/>
        <v>23800</v>
      </c>
      <c r="U43" s="17"/>
      <c r="V43" s="17"/>
      <c r="W43" s="17"/>
      <c r="X43" s="17"/>
      <c r="Y43" s="17"/>
      <c r="Z43" s="17"/>
      <c r="AA43" s="17"/>
      <c r="AB43" s="32"/>
      <c r="AC43" s="17"/>
      <c r="AD43" s="16"/>
      <c r="AE43" s="16"/>
      <c r="AF43" s="16"/>
      <c r="AG43" s="16"/>
      <c r="AH43" s="17">
        <f t="shared" si="6"/>
        <v>4998</v>
      </c>
      <c r="AI43" s="26">
        <f t="shared" si="7"/>
        <v>9996</v>
      </c>
      <c r="AJ43" s="18" t="str">
        <f t="shared" si="8"/>
        <v>DIDACTICAS ELECTRONICAS</v>
      </c>
    </row>
    <row r="44" spans="1:36" ht="20.25" hidden="1" customHeight="1" x14ac:dyDescent="0.2">
      <c r="A44" s="6">
        <v>37</v>
      </c>
      <c r="B44" s="15" t="s">
        <v>104</v>
      </c>
      <c r="C44" s="15" t="s">
        <v>105</v>
      </c>
      <c r="D44" s="15" t="s">
        <v>33</v>
      </c>
      <c r="E44" s="15" t="s">
        <v>11</v>
      </c>
      <c r="F44" s="15">
        <v>10</v>
      </c>
      <c r="G44" s="16"/>
      <c r="H44" s="24">
        <v>460</v>
      </c>
      <c r="I44" s="17">
        <f t="shared" si="1"/>
        <v>87.4</v>
      </c>
      <c r="J44" s="32">
        <f t="shared" si="2"/>
        <v>547.4</v>
      </c>
      <c r="K44" s="17">
        <f t="shared" si="0"/>
        <v>5474</v>
      </c>
      <c r="L44" s="17"/>
      <c r="M44" s="17"/>
      <c r="N44" s="17"/>
      <c r="O44" s="17"/>
      <c r="P44" s="17"/>
      <c r="Q44" s="28">
        <v>518.75</v>
      </c>
      <c r="R44" s="17">
        <f t="shared" si="3"/>
        <v>98.5625</v>
      </c>
      <c r="S44" s="32">
        <f t="shared" si="4"/>
        <v>617.3125</v>
      </c>
      <c r="T44" s="17">
        <f t="shared" si="5"/>
        <v>6173.125</v>
      </c>
      <c r="U44" s="17"/>
      <c r="V44" s="17"/>
      <c r="W44" s="17"/>
      <c r="X44" s="17"/>
      <c r="Y44" s="17"/>
      <c r="Z44" s="17"/>
      <c r="AA44" s="17"/>
      <c r="AB44" s="32"/>
      <c r="AC44" s="17"/>
      <c r="AD44" s="16"/>
      <c r="AE44" s="16"/>
      <c r="AF44" s="16"/>
      <c r="AG44" s="16"/>
      <c r="AH44" s="17">
        <f t="shared" si="6"/>
        <v>547.4</v>
      </c>
      <c r="AI44" s="26">
        <f t="shared" si="7"/>
        <v>5474</v>
      </c>
      <c r="AJ44" s="18" t="str">
        <f t="shared" si="8"/>
        <v>DIDACTICAS ELECTRONICAS</v>
      </c>
    </row>
    <row r="45" spans="1:36" ht="24" hidden="1" x14ac:dyDescent="0.2">
      <c r="A45" s="6">
        <v>38</v>
      </c>
      <c r="B45" s="15" t="s">
        <v>106</v>
      </c>
      <c r="C45" s="15" t="s">
        <v>107</v>
      </c>
      <c r="D45" s="15" t="s">
        <v>33</v>
      </c>
      <c r="E45" s="15" t="s">
        <v>11</v>
      </c>
      <c r="F45" s="15">
        <v>1</v>
      </c>
      <c r="G45" s="16"/>
      <c r="H45" s="24">
        <v>154800</v>
      </c>
      <c r="I45" s="17">
        <f t="shared" si="1"/>
        <v>29412</v>
      </c>
      <c r="J45" s="32">
        <f t="shared" si="2"/>
        <v>184212</v>
      </c>
      <c r="K45" s="17">
        <f t="shared" si="0"/>
        <v>184212</v>
      </c>
      <c r="L45" s="17"/>
      <c r="M45" s="17"/>
      <c r="N45" s="17"/>
      <c r="O45" s="17"/>
      <c r="P45" s="17"/>
      <c r="Q45" s="28">
        <v>174150</v>
      </c>
      <c r="R45" s="17">
        <f t="shared" si="3"/>
        <v>33088.5</v>
      </c>
      <c r="S45" s="32">
        <f t="shared" si="4"/>
        <v>207238.5</v>
      </c>
      <c r="T45" s="17">
        <f t="shared" si="5"/>
        <v>207238.5</v>
      </c>
      <c r="U45" s="17"/>
      <c r="V45" s="17"/>
      <c r="W45" s="17"/>
      <c r="X45" s="17"/>
      <c r="Y45" s="17"/>
      <c r="Z45" s="17"/>
      <c r="AA45" s="17"/>
      <c r="AB45" s="32"/>
      <c r="AC45" s="17"/>
      <c r="AD45" s="16"/>
      <c r="AE45" s="16"/>
      <c r="AF45" s="16"/>
      <c r="AG45" s="16"/>
      <c r="AH45" s="17">
        <f t="shared" si="6"/>
        <v>184212</v>
      </c>
      <c r="AI45" s="26">
        <f t="shared" si="7"/>
        <v>184212</v>
      </c>
      <c r="AJ45" s="18" t="str">
        <f t="shared" si="8"/>
        <v>DIDACTICAS ELECTRONICAS</v>
      </c>
    </row>
    <row r="46" spans="1:36" ht="24" hidden="1" x14ac:dyDescent="0.2">
      <c r="A46" s="6">
        <v>39</v>
      </c>
      <c r="B46" s="15" t="s">
        <v>108</v>
      </c>
      <c r="C46" s="15" t="s">
        <v>109</v>
      </c>
      <c r="D46" s="15" t="s">
        <v>33</v>
      </c>
      <c r="E46" s="15" t="s">
        <v>11</v>
      </c>
      <c r="F46" s="15">
        <v>1</v>
      </c>
      <c r="G46" s="16"/>
      <c r="H46" s="24">
        <v>25025</v>
      </c>
      <c r="I46" s="17">
        <f t="shared" si="1"/>
        <v>4754.75</v>
      </c>
      <c r="J46" s="32">
        <f t="shared" si="2"/>
        <v>29779.75</v>
      </c>
      <c r="K46" s="17">
        <f t="shared" si="0"/>
        <v>29779.75</v>
      </c>
      <c r="L46" s="17"/>
      <c r="M46" s="17"/>
      <c r="N46" s="17"/>
      <c r="O46" s="17"/>
      <c r="P46" s="17"/>
      <c r="Q46" s="28">
        <v>28125</v>
      </c>
      <c r="R46" s="17">
        <f t="shared" si="3"/>
        <v>5343.75</v>
      </c>
      <c r="S46" s="32">
        <f t="shared" si="4"/>
        <v>33468.75</v>
      </c>
      <c r="T46" s="17">
        <f t="shared" si="5"/>
        <v>33468.75</v>
      </c>
      <c r="U46" s="17"/>
      <c r="V46" s="17"/>
      <c r="W46" s="17"/>
      <c r="X46" s="17"/>
      <c r="Y46" s="17"/>
      <c r="Z46" s="17"/>
      <c r="AA46" s="17"/>
      <c r="AB46" s="32"/>
      <c r="AC46" s="17"/>
      <c r="AD46" s="16"/>
      <c r="AE46" s="16"/>
      <c r="AF46" s="16"/>
      <c r="AG46" s="16"/>
      <c r="AH46" s="17">
        <f t="shared" si="6"/>
        <v>29779.75</v>
      </c>
      <c r="AI46" s="26">
        <f t="shared" si="7"/>
        <v>29779.75</v>
      </c>
      <c r="AJ46" s="18" t="str">
        <f t="shared" si="8"/>
        <v>DIDACTICAS ELECTRONICAS</v>
      </c>
    </row>
    <row r="47" spans="1:36" ht="20.25" hidden="1" customHeight="1" x14ac:dyDescent="0.2">
      <c r="A47" s="6">
        <v>40</v>
      </c>
      <c r="B47" s="15" t="s">
        <v>110</v>
      </c>
      <c r="C47" s="15" t="s">
        <v>111</v>
      </c>
      <c r="D47" s="15" t="s">
        <v>33</v>
      </c>
      <c r="E47" s="15" t="s">
        <v>11</v>
      </c>
      <c r="F47" s="15">
        <v>10</v>
      </c>
      <c r="G47" s="16"/>
      <c r="H47" s="24">
        <v>140</v>
      </c>
      <c r="I47" s="17">
        <f t="shared" si="1"/>
        <v>26.6</v>
      </c>
      <c r="J47" s="32">
        <f t="shared" si="2"/>
        <v>166.6</v>
      </c>
      <c r="K47" s="17">
        <f t="shared" si="0"/>
        <v>1666</v>
      </c>
      <c r="L47" s="17"/>
      <c r="M47" s="17"/>
      <c r="N47" s="17"/>
      <c r="O47" s="17"/>
      <c r="P47" s="17"/>
      <c r="Q47" s="28">
        <v>112.5</v>
      </c>
      <c r="R47" s="17">
        <f t="shared" si="3"/>
        <v>21.375</v>
      </c>
      <c r="S47" s="32">
        <f t="shared" si="4"/>
        <v>133.875</v>
      </c>
      <c r="T47" s="17">
        <f t="shared" si="5"/>
        <v>1338.75</v>
      </c>
      <c r="U47" s="17"/>
      <c r="V47" s="17"/>
      <c r="W47" s="17"/>
      <c r="X47" s="17"/>
      <c r="Y47" s="17"/>
      <c r="Z47" s="17"/>
      <c r="AA47" s="17"/>
      <c r="AB47" s="32"/>
      <c r="AC47" s="17"/>
      <c r="AD47" s="16" t="s">
        <v>20</v>
      </c>
      <c r="AE47" s="16">
        <v>19</v>
      </c>
      <c r="AF47" s="16" t="s">
        <v>21</v>
      </c>
      <c r="AG47" s="16"/>
      <c r="AH47" s="17">
        <f t="shared" si="6"/>
        <v>133.875</v>
      </c>
      <c r="AI47" s="26">
        <f t="shared" si="7"/>
        <v>1338.75</v>
      </c>
      <c r="AJ47" s="18" t="str">
        <f t="shared" si="8"/>
        <v>SUCONEL</v>
      </c>
    </row>
    <row r="48" spans="1:36" ht="24" hidden="1" x14ac:dyDescent="0.2">
      <c r="A48" s="6">
        <v>41</v>
      </c>
      <c r="B48" s="15" t="s">
        <v>112</v>
      </c>
      <c r="C48" s="15" t="s">
        <v>113</v>
      </c>
      <c r="D48" s="15" t="s">
        <v>33</v>
      </c>
      <c r="E48" s="15" t="s">
        <v>11</v>
      </c>
      <c r="F48" s="15">
        <v>1</v>
      </c>
      <c r="G48" s="16"/>
      <c r="H48" s="24">
        <v>14116</v>
      </c>
      <c r="I48" s="17">
        <f t="shared" si="1"/>
        <v>2682.04</v>
      </c>
      <c r="J48" s="32">
        <f t="shared" si="2"/>
        <v>16798.04</v>
      </c>
      <c r="K48" s="17">
        <f t="shared" si="0"/>
        <v>16798.04</v>
      </c>
      <c r="L48" s="17"/>
      <c r="M48" s="17"/>
      <c r="N48" s="17"/>
      <c r="O48" s="17"/>
      <c r="P48" s="17"/>
      <c r="Q48" s="28">
        <v>68750</v>
      </c>
      <c r="R48" s="17">
        <f t="shared" si="3"/>
        <v>13062.5</v>
      </c>
      <c r="S48" s="32">
        <f t="shared" si="4"/>
        <v>81812.5</v>
      </c>
      <c r="T48" s="17">
        <f t="shared" si="5"/>
        <v>81812.5</v>
      </c>
      <c r="U48" s="17"/>
      <c r="V48" s="17"/>
      <c r="W48" s="17"/>
      <c r="X48" s="17"/>
      <c r="Y48" s="17"/>
      <c r="Z48" s="17"/>
      <c r="AA48" s="17"/>
      <c r="AB48" s="32"/>
      <c r="AC48" s="17"/>
      <c r="AD48" s="16"/>
      <c r="AE48" s="16"/>
      <c r="AF48" s="16"/>
      <c r="AG48" s="16"/>
      <c r="AH48" s="17">
        <f t="shared" si="6"/>
        <v>16798.04</v>
      </c>
      <c r="AI48" s="26">
        <f t="shared" si="7"/>
        <v>16798.04</v>
      </c>
      <c r="AJ48" s="18" t="str">
        <f t="shared" si="8"/>
        <v>DIDACTICAS ELECTRONICAS</v>
      </c>
    </row>
    <row r="49" spans="1:38" ht="17.25" customHeight="1" x14ac:dyDescent="0.2">
      <c r="A49" s="6">
        <v>42</v>
      </c>
      <c r="B49" s="19" t="s">
        <v>114</v>
      </c>
      <c r="C49" s="15" t="s">
        <v>115</v>
      </c>
      <c r="D49" s="15" t="s">
        <v>116</v>
      </c>
      <c r="E49" s="15" t="s">
        <v>11</v>
      </c>
      <c r="F49" s="15">
        <v>3</v>
      </c>
      <c r="G49" s="16"/>
      <c r="H49" s="24">
        <v>123400</v>
      </c>
      <c r="I49" s="17">
        <f t="shared" si="1"/>
        <v>23446</v>
      </c>
      <c r="J49" s="32">
        <f t="shared" si="2"/>
        <v>146846</v>
      </c>
      <c r="K49" s="17">
        <f t="shared" si="0"/>
        <v>440538</v>
      </c>
      <c r="L49" s="17"/>
      <c r="M49" s="17"/>
      <c r="N49" s="17"/>
      <c r="O49" s="17"/>
      <c r="P49" s="17"/>
      <c r="Q49" s="28">
        <v>110250</v>
      </c>
      <c r="R49" s="17">
        <f t="shared" si="3"/>
        <v>20947.5</v>
      </c>
      <c r="S49" s="32">
        <f t="shared" si="4"/>
        <v>131197.5</v>
      </c>
      <c r="T49" s="17">
        <f t="shared" si="5"/>
        <v>393592.5</v>
      </c>
      <c r="U49" s="17"/>
      <c r="V49" s="17"/>
      <c r="W49" s="17"/>
      <c r="X49" s="17"/>
      <c r="Y49" s="17"/>
      <c r="Z49" s="17">
        <v>88151</v>
      </c>
      <c r="AA49" s="17">
        <f>Z49*19%</f>
        <v>16748.689999999999</v>
      </c>
      <c r="AB49" s="32">
        <f>Z49+AA49</f>
        <v>104899.69</v>
      </c>
      <c r="AC49" s="17">
        <f>AB49*F49</f>
        <v>314699.07</v>
      </c>
      <c r="AD49" s="16" t="s">
        <v>20</v>
      </c>
      <c r="AE49" s="16">
        <v>19</v>
      </c>
      <c r="AF49" s="16" t="s">
        <v>21</v>
      </c>
      <c r="AG49" s="16"/>
      <c r="AH49" s="17">
        <f t="shared" si="6"/>
        <v>104899.69</v>
      </c>
      <c r="AI49" s="26">
        <f t="shared" si="7"/>
        <v>314699.07</v>
      </c>
      <c r="AJ49" s="18" t="str">
        <f t="shared" si="8"/>
        <v>HOMCENTER</v>
      </c>
    </row>
    <row r="50" spans="1:38" ht="20.25" customHeight="1" x14ac:dyDescent="0.2">
      <c r="A50" s="6">
        <v>43</v>
      </c>
      <c r="B50" s="19" t="s">
        <v>117</v>
      </c>
      <c r="C50" s="15" t="s">
        <v>118</v>
      </c>
      <c r="D50" s="15" t="s">
        <v>119</v>
      </c>
      <c r="E50" s="15" t="s">
        <v>11</v>
      </c>
      <c r="F50" s="15">
        <v>30</v>
      </c>
      <c r="G50" s="16"/>
      <c r="H50" s="25">
        <v>10200</v>
      </c>
      <c r="I50" s="17">
        <f t="shared" si="1"/>
        <v>1938</v>
      </c>
      <c r="J50" s="32">
        <f t="shared" si="2"/>
        <v>12138</v>
      </c>
      <c r="K50" s="17">
        <f t="shared" si="0"/>
        <v>364140</v>
      </c>
      <c r="L50" s="17"/>
      <c r="M50" s="17"/>
      <c r="N50" s="17"/>
      <c r="O50" s="17"/>
      <c r="P50" s="17"/>
      <c r="Q50" s="29">
        <v>9125</v>
      </c>
      <c r="R50" s="17">
        <f t="shared" si="3"/>
        <v>1733.75</v>
      </c>
      <c r="S50" s="32">
        <f t="shared" si="4"/>
        <v>10858.75</v>
      </c>
      <c r="T50" s="17">
        <f t="shared" si="5"/>
        <v>325762.5</v>
      </c>
      <c r="U50" s="17"/>
      <c r="V50" s="17"/>
      <c r="W50" s="17"/>
      <c r="X50" s="17"/>
      <c r="Y50" s="17"/>
      <c r="Z50" s="17">
        <v>7227</v>
      </c>
      <c r="AA50" s="26">
        <f t="shared" ref="AA50:AA55" si="9">Z50*19%</f>
        <v>1373.13</v>
      </c>
      <c r="AB50" s="32">
        <f t="shared" ref="AB50:AB55" si="10">Z50+AA50</f>
        <v>8600.130000000001</v>
      </c>
      <c r="AC50" s="17">
        <f t="shared" ref="AC50:AC55" si="11">AB50*F50</f>
        <v>258003.90000000002</v>
      </c>
      <c r="AD50" s="16"/>
      <c r="AE50" s="16"/>
      <c r="AF50" s="16"/>
      <c r="AG50" s="16"/>
      <c r="AH50" s="17">
        <f t="shared" si="6"/>
        <v>8600.130000000001</v>
      </c>
      <c r="AI50" s="26">
        <f t="shared" si="7"/>
        <v>258003.90000000002</v>
      </c>
      <c r="AJ50" s="18" t="str">
        <f t="shared" si="8"/>
        <v>HOMCENTER</v>
      </c>
    </row>
    <row r="51" spans="1:38" ht="24" x14ac:dyDescent="0.2">
      <c r="A51" s="6">
        <v>44</v>
      </c>
      <c r="B51" s="19" t="s">
        <v>120</v>
      </c>
      <c r="C51" s="15" t="s">
        <v>121</v>
      </c>
      <c r="D51" s="15" t="s">
        <v>122</v>
      </c>
      <c r="E51" s="15" t="s">
        <v>11</v>
      </c>
      <c r="F51" s="15">
        <v>1</v>
      </c>
      <c r="G51" s="16"/>
      <c r="H51" s="25">
        <v>49300</v>
      </c>
      <c r="I51" s="17">
        <f t="shared" si="1"/>
        <v>9367</v>
      </c>
      <c r="J51" s="32">
        <f t="shared" si="2"/>
        <v>58667</v>
      </c>
      <c r="K51" s="17">
        <f t="shared" si="0"/>
        <v>58667</v>
      </c>
      <c r="L51" s="17"/>
      <c r="M51" s="17"/>
      <c r="N51" s="17"/>
      <c r="O51" s="17"/>
      <c r="P51" s="17"/>
      <c r="Q51" s="29">
        <v>44013.75</v>
      </c>
      <c r="R51" s="17">
        <f t="shared" si="3"/>
        <v>8362.6124999999993</v>
      </c>
      <c r="S51" s="32">
        <f t="shared" si="4"/>
        <v>52376.362500000003</v>
      </c>
      <c r="T51" s="17">
        <f t="shared" si="5"/>
        <v>52376.362500000003</v>
      </c>
      <c r="U51" s="17"/>
      <c r="V51" s="17"/>
      <c r="W51" s="17"/>
      <c r="X51" s="17"/>
      <c r="Y51" s="17"/>
      <c r="Z51" s="17">
        <v>35210</v>
      </c>
      <c r="AA51" s="26">
        <f t="shared" si="9"/>
        <v>6689.9</v>
      </c>
      <c r="AB51" s="32">
        <f t="shared" si="10"/>
        <v>41899.9</v>
      </c>
      <c r="AC51" s="17">
        <f t="shared" si="11"/>
        <v>41899.9</v>
      </c>
      <c r="AD51" s="16"/>
      <c r="AE51" s="16"/>
      <c r="AF51" s="16"/>
      <c r="AG51" s="16"/>
      <c r="AH51" s="17">
        <f t="shared" si="6"/>
        <v>41899.9</v>
      </c>
      <c r="AI51" s="26">
        <f t="shared" si="7"/>
        <v>41899.9</v>
      </c>
      <c r="AJ51" s="18" t="str">
        <f t="shared" si="8"/>
        <v>HOMCENTER</v>
      </c>
    </row>
    <row r="52" spans="1:38" ht="15.75" customHeight="1" x14ac:dyDescent="0.2">
      <c r="A52" s="6">
        <v>45</v>
      </c>
      <c r="B52" s="19" t="s">
        <v>123</v>
      </c>
      <c r="C52" s="15" t="s">
        <v>124</v>
      </c>
      <c r="D52" s="15" t="s">
        <v>125</v>
      </c>
      <c r="E52" s="15" t="s">
        <v>11</v>
      </c>
      <c r="F52" s="15">
        <v>1</v>
      </c>
      <c r="G52" s="16"/>
      <c r="H52" s="25">
        <v>14000</v>
      </c>
      <c r="I52" s="17">
        <f t="shared" si="1"/>
        <v>2660</v>
      </c>
      <c r="J52" s="32">
        <f t="shared" si="2"/>
        <v>16660</v>
      </c>
      <c r="K52" s="17">
        <f t="shared" si="0"/>
        <v>16660</v>
      </c>
      <c r="L52" s="17"/>
      <c r="M52" s="17"/>
      <c r="N52" s="17"/>
      <c r="O52" s="17"/>
      <c r="P52" s="17"/>
      <c r="Q52" s="29">
        <v>12500</v>
      </c>
      <c r="R52" s="17">
        <f t="shared" si="3"/>
        <v>2375</v>
      </c>
      <c r="S52" s="32">
        <f t="shared" si="4"/>
        <v>14875</v>
      </c>
      <c r="T52" s="17">
        <f t="shared" si="5"/>
        <v>14875</v>
      </c>
      <c r="U52" s="17"/>
      <c r="V52" s="17"/>
      <c r="W52" s="17"/>
      <c r="X52" s="17"/>
      <c r="Y52" s="17"/>
      <c r="Z52" s="17">
        <v>10000</v>
      </c>
      <c r="AA52" s="26">
        <f t="shared" si="9"/>
        <v>1900</v>
      </c>
      <c r="AB52" s="32">
        <f t="shared" si="10"/>
        <v>11900</v>
      </c>
      <c r="AC52" s="17">
        <f t="shared" si="11"/>
        <v>11900</v>
      </c>
      <c r="AD52" s="16"/>
      <c r="AE52" s="16"/>
      <c r="AF52" s="16"/>
      <c r="AG52" s="16"/>
      <c r="AH52" s="17">
        <f t="shared" si="6"/>
        <v>11900</v>
      </c>
      <c r="AI52" s="26">
        <f t="shared" si="7"/>
        <v>11900</v>
      </c>
      <c r="AJ52" s="18" t="str">
        <f t="shared" si="8"/>
        <v>HOMCENTER</v>
      </c>
    </row>
    <row r="53" spans="1:38" ht="21.75" customHeight="1" x14ac:dyDescent="0.2">
      <c r="A53" s="6">
        <v>46</v>
      </c>
      <c r="B53" s="19" t="s">
        <v>126</v>
      </c>
      <c r="C53" s="15" t="s">
        <v>127</v>
      </c>
      <c r="D53" s="15" t="s">
        <v>128</v>
      </c>
      <c r="E53" s="15" t="s">
        <v>11</v>
      </c>
      <c r="F53" s="15">
        <v>40</v>
      </c>
      <c r="G53" s="16"/>
      <c r="H53" s="25">
        <v>1700</v>
      </c>
      <c r="I53" s="17">
        <f t="shared" si="1"/>
        <v>323</v>
      </c>
      <c r="J53" s="32">
        <f t="shared" si="2"/>
        <v>2023</v>
      </c>
      <c r="K53" s="17">
        <f t="shared" si="0"/>
        <v>80920</v>
      </c>
      <c r="L53" s="17"/>
      <c r="M53" s="17"/>
      <c r="N53" s="17"/>
      <c r="O53" s="17"/>
      <c r="P53" s="17"/>
      <c r="Q53" s="29">
        <v>2048.75</v>
      </c>
      <c r="R53" s="17">
        <f t="shared" si="3"/>
        <v>389.26249999999999</v>
      </c>
      <c r="S53" s="32">
        <f t="shared" si="4"/>
        <v>2438.0124999999998</v>
      </c>
      <c r="T53" s="17">
        <f t="shared" si="5"/>
        <v>97520.5</v>
      </c>
      <c r="U53" s="17"/>
      <c r="V53" s="17"/>
      <c r="W53" s="17"/>
      <c r="X53" s="17"/>
      <c r="Y53" s="17"/>
      <c r="Z53" s="17">
        <v>1038</v>
      </c>
      <c r="AA53" s="26">
        <f t="shared" si="9"/>
        <v>197.22</v>
      </c>
      <c r="AB53" s="32">
        <f t="shared" si="10"/>
        <v>1235.22</v>
      </c>
      <c r="AC53" s="17">
        <f t="shared" si="11"/>
        <v>49408.800000000003</v>
      </c>
      <c r="AD53" s="16"/>
      <c r="AE53" s="16"/>
      <c r="AF53" s="16"/>
      <c r="AG53" s="16"/>
      <c r="AH53" s="17">
        <f t="shared" si="6"/>
        <v>1235.22</v>
      </c>
      <c r="AI53" s="26">
        <f t="shared" si="7"/>
        <v>49408.800000000003</v>
      </c>
      <c r="AJ53" s="18" t="str">
        <f t="shared" si="8"/>
        <v>HOMCENTER</v>
      </c>
    </row>
    <row r="54" spans="1:38" ht="18.75" customHeight="1" x14ac:dyDescent="0.2">
      <c r="A54" s="6">
        <v>47</v>
      </c>
      <c r="B54" s="19" t="s">
        <v>129</v>
      </c>
      <c r="C54" s="15" t="s">
        <v>130</v>
      </c>
      <c r="D54" s="15" t="s">
        <v>116</v>
      </c>
      <c r="E54" s="15" t="s">
        <v>11</v>
      </c>
      <c r="F54" s="15">
        <v>2</v>
      </c>
      <c r="G54" s="16"/>
      <c r="H54" s="25">
        <v>19800</v>
      </c>
      <c r="I54" s="17">
        <f t="shared" si="1"/>
        <v>3762</v>
      </c>
      <c r="J54" s="32"/>
      <c r="K54" s="17">
        <f t="shared" si="0"/>
        <v>0</v>
      </c>
      <c r="L54" s="17"/>
      <c r="M54" s="17"/>
      <c r="N54" s="17"/>
      <c r="O54" s="17"/>
      <c r="P54" s="17"/>
      <c r="Q54" s="29">
        <v>219437.5</v>
      </c>
      <c r="R54" s="17">
        <f t="shared" si="3"/>
        <v>41693.125</v>
      </c>
      <c r="S54" s="32">
        <f t="shared" si="4"/>
        <v>261130.625</v>
      </c>
      <c r="T54" s="17">
        <f t="shared" si="5"/>
        <v>522261.25</v>
      </c>
      <c r="U54" s="17"/>
      <c r="V54" s="17"/>
      <c r="W54" s="17"/>
      <c r="X54" s="17"/>
      <c r="Y54" s="17"/>
      <c r="Z54" s="17">
        <v>175546</v>
      </c>
      <c r="AA54" s="26">
        <f t="shared" si="9"/>
        <v>33353.74</v>
      </c>
      <c r="AB54" s="32">
        <f t="shared" si="10"/>
        <v>208899.74</v>
      </c>
      <c r="AC54" s="17">
        <f t="shared" si="11"/>
        <v>417799.48</v>
      </c>
      <c r="AD54" s="16"/>
      <c r="AE54" s="16"/>
      <c r="AF54" s="16"/>
      <c r="AG54" s="16"/>
      <c r="AH54" s="17">
        <f t="shared" si="6"/>
        <v>208899.74</v>
      </c>
      <c r="AI54" s="26">
        <f t="shared" si="7"/>
        <v>417799.48</v>
      </c>
      <c r="AJ54" s="18" t="str">
        <f t="shared" si="8"/>
        <v>HOMCENTER</v>
      </c>
    </row>
    <row r="55" spans="1:38" ht="19.5" hidden="1" customHeight="1" x14ac:dyDescent="0.2">
      <c r="A55" s="6">
        <v>48</v>
      </c>
      <c r="B55" s="19" t="s">
        <v>131</v>
      </c>
      <c r="C55" s="15" t="s">
        <v>132</v>
      </c>
      <c r="D55" s="15" t="s">
        <v>125</v>
      </c>
      <c r="E55" s="15" t="s">
        <v>11</v>
      </c>
      <c r="F55" s="15">
        <v>1</v>
      </c>
      <c r="G55" s="16"/>
      <c r="H55" s="25">
        <v>31700</v>
      </c>
      <c r="I55" s="17">
        <f t="shared" si="1"/>
        <v>6023</v>
      </c>
      <c r="J55" s="32">
        <f t="shared" si="2"/>
        <v>37723</v>
      </c>
      <c r="K55" s="17">
        <f t="shared" si="0"/>
        <v>37723</v>
      </c>
      <c r="L55" s="17"/>
      <c r="M55" s="17"/>
      <c r="N55" s="17"/>
      <c r="O55" s="17"/>
      <c r="P55" s="17"/>
      <c r="Q55" s="29">
        <v>40861.25</v>
      </c>
      <c r="R55" s="17">
        <f t="shared" si="3"/>
        <v>7763.6374999999998</v>
      </c>
      <c r="S55" s="32">
        <f t="shared" si="4"/>
        <v>48624.887499999997</v>
      </c>
      <c r="T55" s="17">
        <f t="shared" si="5"/>
        <v>48624.887499999997</v>
      </c>
      <c r="U55" s="17"/>
      <c r="V55" s="17"/>
      <c r="W55" s="17"/>
      <c r="X55" s="17"/>
      <c r="Y55" s="17"/>
      <c r="Z55" s="17">
        <v>32689</v>
      </c>
      <c r="AA55" s="26">
        <f t="shared" si="9"/>
        <v>6210.91</v>
      </c>
      <c r="AB55" s="32">
        <f t="shared" si="10"/>
        <v>38899.910000000003</v>
      </c>
      <c r="AC55" s="17">
        <f t="shared" si="11"/>
        <v>38899.910000000003</v>
      </c>
      <c r="AD55" s="16"/>
      <c r="AE55" s="16"/>
      <c r="AF55" s="16"/>
      <c r="AG55" s="16"/>
      <c r="AH55" s="17">
        <f t="shared" si="6"/>
        <v>37723</v>
      </c>
      <c r="AI55" s="26">
        <f t="shared" si="7"/>
        <v>37723</v>
      </c>
      <c r="AJ55" s="18" t="str">
        <f t="shared" si="8"/>
        <v>DIDACTICAS ELECTRONICAS</v>
      </c>
    </row>
    <row r="56" spans="1:38" ht="67.5" customHeight="1" x14ac:dyDescent="0.2">
      <c r="A56" s="6">
        <v>49</v>
      </c>
      <c r="B56" s="19" t="s">
        <v>133</v>
      </c>
      <c r="C56" s="20" t="s">
        <v>134</v>
      </c>
      <c r="D56" s="15" t="s">
        <v>33</v>
      </c>
      <c r="E56" s="15" t="s">
        <v>135</v>
      </c>
      <c r="F56" s="15">
        <v>1</v>
      </c>
      <c r="G56" s="16"/>
      <c r="H56" s="25">
        <v>52800</v>
      </c>
      <c r="I56" s="17">
        <f t="shared" si="1"/>
        <v>10032</v>
      </c>
      <c r="J56" s="32">
        <f t="shared" si="2"/>
        <v>62832</v>
      </c>
      <c r="K56" s="17">
        <f t="shared" si="0"/>
        <v>62832</v>
      </c>
      <c r="L56" s="17"/>
      <c r="M56" s="17"/>
      <c r="N56" s="17"/>
      <c r="O56" s="17"/>
      <c r="P56" s="17"/>
      <c r="Q56" s="29">
        <v>47163.75</v>
      </c>
      <c r="R56" s="17">
        <f t="shared" si="3"/>
        <v>8961.1124999999993</v>
      </c>
      <c r="S56" s="32">
        <f t="shared" si="4"/>
        <v>56124.862500000003</v>
      </c>
      <c r="T56" s="17">
        <f t="shared" si="5"/>
        <v>56124.862500000003</v>
      </c>
      <c r="U56" s="17"/>
      <c r="V56" s="17"/>
      <c r="W56" s="17"/>
      <c r="X56" s="17"/>
      <c r="Y56" s="17"/>
      <c r="Z56" s="27">
        <v>44900</v>
      </c>
      <c r="AA56" s="17">
        <f>Z56*0%</f>
        <v>0</v>
      </c>
      <c r="AB56" s="32">
        <f>Z56+AA56</f>
        <v>44900</v>
      </c>
      <c r="AC56" s="17">
        <f>AB56*F56</f>
        <v>44900</v>
      </c>
      <c r="AD56" s="16" t="s">
        <v>22</v>
      </c>
      <c r="AE56" s="16">
        <v>19</v>
      </c>
      <c r="AF56" s="16" t="s">
        <v>21</v>
      </c>
      <c r="AG56" s="16"/>
      <c r="AH56" s="17">
        <f t="shared" si="6"/>
        <v>44900</v>
      </c>
      <c r="AI56" s="26">
        <f t="shared" si="7"/>
        <v>44900</v>
      </c>
      <c r="AJ56" s="18" t="str">
        <f t="shared" si="8"/>
        <v>HOMCENTER</v>
      </c>
    </row>
    <row r="57" spans="1:38" ht="29.25" hidden="1" customHeight="1" x14ac:dyDescent="0.2">
      <c r="A57" s="60" t="s">
        <v>13</v>
      </c>
      <c r="B57" s="60"/>
      <c r="C57" s="60"/>
      <c r="D57" s="60"/>
      <c r="E57" s="60"/>
      <c r="F57" s="60"/>
      <c r="K57" s="31">
        <f>SUM(K8:K56)</f>
        <v>2664994.29</v>
      </c>
      <c r="T57" s="10">
        <f>SUM(T8:T56)</f>
        <v>3704273.3376249997</v>
      </c>
      <c r="AC57" s="12">
        <f>SUM(AC8:AC56)</f>
        <v>1177511.0599999998</v>
      </c>
      <c r="AH57" s="21">
        <f>SUM(AH8:AH56)</f>
        <v>1437370.0956249998</v>
      </c>
      <c r="AI57" s="21">
        <f>SUM(AI8:AI56)</f>
        <v>2749639.8883750001</v>
      </c>
      <c r="AJ57" s="22"/>
      <c r="AK57" s="49"/>
      <c r="AL57" s="53"/>
    </row>
    <row r="58" spans="1:38" hidden="1" x14ac:dyDescent="0.2">
      <c r="A58" s="61"/>
      <c r="B58" s="61"/>
      <c r="C58" s="61"/>
      <c r="D58" s="61"/>
      <c r="E58" s="61"/>
      <c r="F58" s="61"/>
    </row>
    <row r="59" spans="1:38" ht="48" hidden="1" customHeight="1" x14ac:dyDescent="0.2">
      <c r="A59" s="62" t="s">
        <v>9</v>
      </c>
      <c r="B59" s="62"/>
      <c r="C59" s="62"/>
      <c r="D59" s="62"/>
      <c r="E59" s="62"/>
      <c r="F59" s="62"/>
    </row>
    <row r="60" spans="1:38" hidden="1" x14ac:dyDescent="0.2">
      <c r="A60" s="30"/>
      <c r="B60" s="30"/>
      <c r="C60" s="30"/>
      <c r="D60" s="30"/>
      <c r="E60" s="30"/>
      <c r="F60" s="30"/>
    </row>
    <row r="61" spans="1:38" hidden="1" x14ac:dyDescent="0.2">
      <c r="A61" s="30"/>
      <c r="B61" s="30"/>
      <c r="C61" s="30"/>
      <c r="D61" s="30"/>
      <c r="E61" s="30"/>
      <c r="F61" s="30"/>
    </row>
    <row r="62" spans="1:38" hidden="1" x14ac:dyDescent="0.2"/>
    <row r="63" spans="1:38" hidden="1" x14ac:dyDescent="0.2"/>
    <row r="64" spans="1:38" hidden="1" x14ac:dyDescent="0.2">
      <c r="B64" s="5"/>
      <c r="C64" s="5"/>
    </row>
    <row r="65" spans="11:38" ht="27" hidden="1" customHeight="1" x14ac:dyDescent="0.2">
      <c r="K65" s="48">
        <f>K8+K9+K10+K11+K12+K13+K14+K15+K16+K19+K20+K21+K22+K23+K24+K25+K28+K29+K32+K33+K34+K35+K37+K39+K40+K41+K42+K43+K44+K45+K46+K48+K55</f>
        <v>1461071.29</v>
      </c>
      <c r="AI65" s="56">
        <f>AI8+AI9+AI10+AI11+AI12+AI13+AI14+AI15+AI16+AI19+AI20+AI21+AI22+AI23+AI24+AI25+AI28+AI29+AI32+AI33+AI34+AI35+AI37+AI39+AI40+AI41+AI42+AI43+AI44+AI45+AI46+AI48+AI55</f>
        <v>1461071.29</v>
      </c>
      <c r="AK65" s="51">
        <f>AH49+AH50+AH51+AH52+AH53+AH54+AH56</f>
        <v>422334.68</v>
      </c>
      <c r="AL65" s="54">
        <f>T17+T18+T26+T27+T30+T31+T36+T38+T47</f>
        <v>149957.44837499998</v>
      </c>
    </row>
    <row r="66" spans="11:38" hidden="1" x14ac:dyDescent="0.2">
      <c r="AI66" s="56">
        <f>AI49+AI50+AI51+AI52+AI53+AI54+AI56</f>
        <v>1138611.1499999999</v>
      </c>
    </row>
    <row r="67" spans="11:38" hidden="1" x14ac:dyDescent="0.2">
      <c r="AI67" s="56">
        <f>AI17+AI18+AI26+AI27+AI30+AI31+AI36+AI38+AI47</f>
        <v>149957.44837499998</v>
      </c>
    </row>
  </sheetData>
  <autoFilter ref="AJ1:AJ67">
    <filterColumn colId="0">
      <filters>
        <filter val="HOMCENTER"/>
      </filters>
    </filterColumn>
  </autoFilter>
  <mergeCells count="9">
    <mergeCell ref="A57:F57"/>
    <mergeCell ref="A58:F58"/>
    <mergeCell ref="A59:F59"/>
    <mergeCell ref="A1:AH1"/>
    <mergeCell ref="A2:AH2"/>
    <mergeCell ref="A3:AH4"/>
    <mergeCell ref="G6:O6"/>
    <mergeCell ref="P6:X6"/>
    <mergeCell ref="Y6:AG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17"/>
  <sheetViews>
    <sheetView zoomScale="75" zoomScaleNormal="75" workbookViewId="0">
      <selection activeCell="S13" sqref="S13"/>
    </sheetView>
  </sheetViews>
  <sheetFormatPr baseColWidth="10" defaultRowHeight="11.25" x14ac:dyDescent="0.2"/>
  <cols>
    <col min="1" max="1" width="9" style="4" customWidth="1"/>
    <col min="2" max="2" width="27.7109375" style="4" bestFit="1" customWidth="1"/>
    <col min="3" max="3" width="33.140625" style="4" customWidth="1"/>
    <col min="4" max="4" width="10.140625" style="4" bestFit="1" customWidth="1"/>
    <col min="5" max="5" width="9.140625" style="4" bestFit="1" customWidth="1"/>
    <col min="6" max="6" width="9.140625" style="4" customWidth="1"/>
    <col min="7" max="7" width="17" style="4" hidden="1" customWidth="1"/>
    <col min="8" max="8" width="13.85546875" style="4" bestFit="1" customWidth="1"/>
    <col min="9" max="9" width="13.140625" style="4" bestFit="1" customWidth="1"/>
    <col min="10" max="10" width="13.7109375" style="4" customWidth="1"/>
    <col min="11" max="11" width="14.5703125" style="4" bestFit="1" customWidth="1"/>
    <col min="12" max="16" width="0" style="4" hidden="1" customWidth="1"/>
    <col min="17" max="17" width="13.140625" style="4" bestFit="1" customWidth="1"/>
    <col min="18" max="18" width="12.5703125" style="4" bestFit="1" customWidth="1"/>
    <col min="19" max="19" width="13.7109375" style="4" bestFit="1" customWidth="1"/>
    <col min="20" max="20" width="14.85546875" style="4" bestFit="1" customWidth="1"/>
    <col min="21" max="25" width="0" style="4" hidden="1" customWidth="1"/>
    <col min="26" max="26" width="13.85546875" style="4" bestFit="1" customWidth="1"/>
    <col min="27" max="27" width="13.140625" style="4" bestFit="1" customWidth="1"/>
    <col min="28" max="28" width="13.7109375" style="4" bestFit="1" customWidth="1"/>
    <col min="29" max="29" width="14.5703125" style="4" bestFit="1" customWidth="1"/>
    <col min="30" max="33" width="0" style="4" hidden="1" customWidth="1"/>
    <col min="34" max="34" width="25" style="4" customWidth="1"/>
    <col min="35" max="35" width="88" style="4" customWidth="1"/>
    <col min="36" max="16384" width="11.42578125" style="4"/>
  </cols>
  <sheetData>
    <row r="1" spans="1:35" x14ac:dyDescent="0.2">
      <c r="A1" s="63" t="s">
        <v>0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  <c r="V1" s="63"/>
      <c r="W1" s="63"/>
      <c r="X1" s="63"/>
      <c r="Y1" s="63"/>
      <c r="Z1" s="63"/>
      <c r="AA1" s="63"/>
      <c r="AB1" s="63"/>
      <c r="AC1" s="63"/>
      <c r="AD1" s="63"/>
      <c r="AE1" s="63"/>
      <c r="AF1" s="63"/>
      <c r="AG1" s="63"/>
      <c r="AH1" s="63"/>
    </row>
    <row r="2" spans="1:35" ht="38.25" customHeight="1" x14ac:dyDescent="0.2">
      <c r="A2" s="64" t="s">
        <v>25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  <c r="AA2" s="64"/>
      <c r="AB2" s="64"/>
      <c r="AC2" s="64"/>
      <c r="AD2" s="64"/>
      <c r="AE2" s="64"/>
      <c r="AF2" s="64"/>
      <c r="AG2" s="64"/>
      <c r="AH2" s="64"/>
    </row>
    <row r="3" spans="1:35" x14ac:dyDescent="0.2">
      <c r="A3" s="65" t="s">
        <v>136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65"/>
    </row>
    <row r="4" spans="1:35" x14ac:dyDescent="0.2">
      <c r="A4" s="65"/>
      <c r="B4" s="65"/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  <c r="P4" s="65"/>
      <c r="Q4" s="65"/>
      <c r="R4" s="65"/>
      <c r="S4" s="65"/>
      <c r="T4" s="65"/>
      <c r="U4" s="65"/>
      <c r="V4" s="65"/>
      <c r="W4" s="65"/>
      <c r="X4" s="65"/>
      <c r="Y4" s="65"/>
      <c r="Z4" s="65"/>
      <c r="AA4" s="65"/>
      <c r="AB4" s="65"/>
      <c r="AC4" s="65"/>
      <c r="AD4" s="65"/>
      <c r="AE4" s="65"/>
      <c r="AF4" s="65"/>
      <c r="AG4" s="65"/>
      <c r="AH4" s="65"/>
    </row>
    <row r="5" spans="1:35" x14ac:dyDescent="0.2">
      <c r="A5" s="5"/>
      <c r="B5" s="5"/>
      <c r="C5" s="5"/>
      <c r="D5" s="5"/>
      <c r="E5" s="5"/>
      <c r="F5" s="5"/>
    </row>
    <row r="6" spans="1:35" ht="27" customHeight="1" x14ac:dyDescent="0.2">
      <c r="A6" s="5"/>
      <c r="B6" s="5"/>
      <c r="C6" s="5"/>
      <c r="D6" s="5"/>
      <c r="E6" s="5"/>
      <c r="F6" s="5"/>
      <c r="G6" s="66" t="s">
        <v>141</v>
      </c>
      <c r="H6" s="67"/>
      <c r="I6" s="67"/>
      <c r="J6" s="67"/>
      <c r="K6" s="67"/>
      <c r="L6" s="67"/>
      <c r="M6" s="67"/>
      <c r="N6" s="67"/>
      <c r="O6" s="68"/>
      <c r="P6" s="69" t="s">
        <v>29</v>
      </c>
      <c r="Q6" s="70"/>
      <c r="R6" s="70"/>
      <c r="S6" s="70"/>
      <c r="T6" s="70"/>
      <c r="U6" s="70"/>
      <c r="V6" s="70"/>
      <c r="W6" s="70"/>
      <c r="X6" s="70"/>
      <c r="Y6" s="71" t="s">
        <v>142</v>
      </c>
      <c r="Z6" s="71"/>
      <c r="AA6" s="71"/>
      <c r="AB6" s="71"/>
      <c r="AC6" s="71"/>
      <c r="AD6" s="71"/>
      <c r="AE6" s="71"/>
      <c r="AF6" s="71"/>
      <c r="AG6" s="71"/>
    </row>
    <row r="7" spans="1:35" ht="67.5" x14ac:dyDescent="0.2">
      <c r="A7" s="6" t="s">
        <v>27</v>
      </c>
      <c r="B7" s="6" t="s">
        <v>10</v>
      </c>
      <c r="C7" s="6" t="s">
        <v>1</v>
      </c>
      <c r="D7" s="6" t="s">
        <v>14</v>
      </c>
      <c r="E7" s="6" t="s">
        <v>2</v>
      </c>
      <c r="F7" s="7" t="s">
        <v>3</v>
      </c>
      <c r="G7" s="8" t="s">
        <v>4</v>
      </c>
      <c r="H7" s="8" t="s">
        <v>16</v>
      </c>
      <c r="I7" s="8" t="s">
        <v>17</v>
      </c>
      <c r="J7" s="9" t="s">
        <v>5</v>
      </c>
      <c r="K7" s="9" t="s">
        <v>6</v>
      </c>
      <c r="L7" s="9" t="s">
        <v>7</v>
      </c>
      <c r="M7" s="9" t="s">
        <v>8</v>
      </c>
      <c r="N7" s="9" t="s">
        <v>12</v>
      </c>
      <c r="O7" s="9" t="s">
        <v>15</v>
      </c>
      <c r="P7" s="10" t="s">
        <v>4</v>
      </c>
      <c r="Q7" s="10" t="s">
        <v>16</v>
      </c>
      <c r="R7" s="10" t="s">
        <v>17</v>
      </c>
      <c r="S7" s="11" t="s">
        <v>5</v>
      </c>
      <c r="T7" s="11" t="s">
        <v>6</v>
      </c>
      <c r="U7" s="11" t="s">
        <v>7</v>
      </c>
      <c r="V7" s="11" t="s">
        <v>8</v>
      </c>
      <c r="W7" s="11" t="s">
        <v>12</v>
      </c>
      <c r="X7" s="11" t="s">
        <v>15</v>
      </c>
      <c r="Y7" s="12" t="s">
        <v>4</v>
      </c>
      <c r="Z7" s="12" t="s">
        <v>16</v>
      </c>
      <c r="AA7" s="12" t="s">
        <v>17</v>
      </c>
      <c r="AB7" s="13" t="s">
        <v>5</v>
      </c>
      <c r="AC7" s="13" t="s">
        <v>6</v>
      </c>
      <c r="AD7" s="13" t="s">
        <v>7</v>
      </c>
      <c r="AE7" s="13" t="s">
        <v>8</v>
      </c>
      <c r="AF7" s="13" t="s">
        <v>12</v>
      </c>
      <c r="AG7" s="13" t="s">
        <v>15</v>
      </c>
      <c r="AH7" s="14" t="s">
        <v>18</v>
      </c>
      <c r="AI7" s="14" t="s">
        <v>19</v>
      </c>
    </row>
    <row r="8" spans="1:35" ht="56.25" customHeight="1" x14ac:dyDescent="0.2">
      <c r="A8" s="6">
        <v>1</v>
      </c>
      <c r="B8" s="33" t="s">
        <v>137</v>
      </c>
      <c r="C8" s="33" t="s">
        <v>138</v>
      </c>
      <c r="D8" s="33" t="s">
        <v>139</v>
      </c>
      <c r="E8" s="33" t="s">
        <v>11</v>
      </c>
      <c r="F8" s="33">
        <v>10</v>
      </c>
      <c r="G8" s="16"/>
      <c r="H8" s="35">
        <v>123000</v>
      </c>
      <c r="I8" s="17">
        <f>H8*19%</f>
        <v>23370</v>
      </c>
      <c r="J8" s="32">
        <f>H8+I8</f>
        <v>146370</v>
      </c>
      <c r="K8" s="17">
        <f>J8*F8</f>
        <v>1463700</v>
      </c>
      <c r="L8" s="17"/>
      <c r="M8" s="17"/>
      <c r="N8" s="17"/>
      <c r="O8" s="17"/>
      <c r="P8" s="17"/>
      <c r="Q8" s="37">
        <v>70813</v>
      </c>
      <c r="R8" s="17">
        <f>Q8*19%</f>
        <v>13454.47</v>
      </c>
      <c r="S8" s="32" t="s">
        <v>162</v>
      </c>
      <c r="T8" s="17" t="e">
        <f>S8*F8</f>
        <v>#VALUE!</v>
      </c>
      <c r="U8" s="17"/>
      <c r="V8" s="17"/>
      <c r="W8" s="17"/>
      <c r="X8" s="17"/>
      <c r="Y8" s="17"/>
      <c r="Z8" s="38">
        <v>93000</v>
      </c>
      <c r="AA8" s="17">
        <f>Z8*19%</f>
        <v>17670</v>
      </c>
      <c r="AB8" s="32">
        <f>Z8+AA8</f>
        <v>110670</v>
      </c>
      <c r="AC8" s="17">
        <f>AB8*F8</f>
        <v>1106700</v>
      </c>
      <c r="AD8" s="16" t="s">
        <v>20</v>
      </c>
      <c r="AE8" s="16">
        <v>19</v>
      </c>
      <c r="AF8" s="16" t="s">
        <v>21</v>
      </c>
      <c r="AG8" s="16"/>
      <c r="AH8" s="17">
        <f>MIN(J8,S8,AB8)</f>
        <v>110670</v>
      </c>
      <c r="AI8" s="18" t="str">
        <f>IF(AH8=J8,$G$6,IF(AH8=S8,$P$6,IF(AH8=AB8,$Y$6)))</f>
        <v>BOMBICOL</v>
      </c>
    </row>
    <row r="9" spans="1:35" ht="43.5" customHeight="1" x14ac:dyDescent="0.2">
      <c r="A9" s="6">
        <v>2</v>
      </c>
      <c r="B9" s="33" t="s">
        <v>137</v>
      </c>
      <c r="C9" s="33" t="s">
        <v>140</v>
      </c>
      <c r="D9" s="33" t="s">
        <v>139</v>
      </c>
      <c r="E9" s="33" t="s">
        <v>11</v>
      </c>
      <c r="F9" s="33">
        <v>10</v>
      </c>
      <c r="G9" s="16"/>
      <c r="H9" s="35">
        <v>120000</v>
      </c>
      <c r="I9" s="17">
        <f>H9*19%</f>
        <v>22800</v>
      </c>
      <c r="J9" s="32">
        <f>H9+I9</f>
        <v>142800</v>
      </c>
      <c r="K9" s="17">
        <f>J9*F9</f>
        <v>1428000</v>
      </c>
      <c r="L9" s="17"/>
      <c r="M9" s="17"/>
      <c r="N9" s="17"/>
      <c r="O9" s="17"/>
      <c r="P9" s="17"/>
      <c r="Q9" s="37">
        <v>80520</v>
      </c>
      <c r="R9" s="17">
        <f t="shared" ref="R9" si="0">Q9*19%</f>
        <v>15298.8</v>
      </c>
      <c r="S9" s="32" t="s">
        <v>162</v>
      </c>
      <c r="T9" s="17" t="e">
        <f t="shared" ref="T9" si="1">S9*F9</f>
        <v>#VALUE!</v>
      </c>
      <c r="U9" s="17"/>
      <c r="V9" s="17"/>
      <c r="W9" s="17"/>
      <c r="X9" s="17"/>
      <c r="Y9" s="17"/>
      <c r="Z9" s="38">
        <v>93000</v>
      </c>
      <c r="AA9" s="17">
        <f>Z9*19%</f>
        <v>17670</v>
      </c>
      <c r="AB9" s="32">
        <f>Z9+AA9</f>
        <v>110670</v>
      </c>
      <c r="AC9" s="17">
        <f>AB9*F9</f>
        <v>1106700</v>
      </c>
      <c r="AD9" s="16"/>
      <c r="AE9" s="16"/>
      <c r="AF9" s="16"/>
      <c r="AG9" s="16"/>
      <c r="AH9" s="17">
        <f t="shared" ref="AH9" si="2">MIN(J9,S9,AB9)</f>
        <v>110670</v>
      </c>
      <c r="AI9" s="18" t="str">
        <f t="shared" ref="AI9" si="3">IF(AH9=J9,$G$6,IF(AH9=S9,$P$6,IF(AH9=AB9,$Y$6)))</f>
        <v>BOMBICOL</v>
      </c>
    </row>
    <row r="10" spans="1:35" ht="29.25" customHeight="1" x14ac:dyDescent="0.2">
      <c r="A10" s="60" t="s">
        <v>13</v>
      </c>
      <c r="B10" s="60"/>
      <c r="C10" s="60"/>
      <c r="D10" s="60"/>
      <c r="E10" s="60"/>
      <c r="F10" s="60"/>
      <c r="K10" s="8">
        <f>SUM(K8:K9)</f>
        <v>2891700</v>
      </c>
      <c r="T10" s="10" t="e">
        <f>SUM(T8:T9)</f>
        <v>#VALUE!</v>
      </c>
      <c r="AC10" s="12">
        <f>SUM(AC8:AC9)</f>
        <v>2213400</v>
      </c>
      <c r="AH10" s="21">
        <f>SUM(AH8:AH9)</f>
        <v>221340</v>
      </c>
      <c r="AI10" s="22"/>
    </row>
    <row r="11" spans="1:35" x14ac:dyDescent="0.2">
      <c r="A11" s="61"/>
      <c r="B11" s="61"/>
      <c r="C11" s="61"/>
      <c r="D11" s="61"/>
      <c r="E11" s="61"/>
      <c r="F11" s="61"/>
    </row>
    <row r="12" spans="1:35" ht="48" customHeight="1" x14ac:dyDescent="0.2">
      <c r="A12" s="62" t="s">
        <v>9</v>
      </c>
      <c r="B12" s="62"/>
      <c r="C12" s="62"/>
      <c r="D12" s="62"/>
      <c r="E12" s="62"/>
      <c r="F12" s="62"/>
    </row>
    <row r="13" spans="1:35" x14ac:dyDescent="0.2">
      <c r="A13" s="23"/>
      <c r="B13" s="23"/>
      <c r="C13" s="23"/>
      <c r="D13" s="23"/>
      <c r="E13" s="23"/>
      <c r="F13" s="23"/>
    </row>
    <row r="14" spans="1:35" x14ac:dyDescent="0.2">
      <c r="A14" s="23"/>
      <c r="B14" s="23"/>
      <c r="C14" s="23"/>
      <c r="D14" s="23"/>
      <c r="E14" s="23"/>
      <c r="F14" s="23"/>
    </row>
    <row r="17" spans="2:3" x14ac:dyDescent="0.2">
      <c r="B17" s="5"/>
      <c r="C17" s="5"/>
    </row>
  </sheetData>
  <autoFilter ref="AI1:AI17"/>
  <mergeCells count="9">
    <mergeCell ref="A12:F12"/>
    <mergeCell ref="A10:F10"/>
    <mergeCell ref="A11:F11"/>
    <mergeCell ref="A1:AH1"/>
    <mergeCell ref="A2:AH2"/>
    <mergeCell ref="A3:AH4"/>
    <mergeCell ref="Y6:AG6"/>
    <mergeCell ref="G6:O6"/>
    <mergeCell ref="P6:X6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17"/>
  <sheetViews>
    <sheetView topLeftCell="D1" zoomScale="75" zoomScaleNormal="75" workbookViewId="0">
      <selection activeCell="S21" sqref="S21"/>
    </sheetView>
  </sheetViews>
  <sheetFormatPr baseColWidth="10" defaultRowHeight="11.25" x14ac:dyDescent="0.2"/>
  <cols>
    <col min="1" max="1" width="9" style="4" customWidth="1"/>
    <col min="2" max="2" width="27.7109375" style="4" bestFit="1" customWidth="1"/>
    <col min="3" max="3" width="33.140625" style="4" customWidth="1"/>
    <col min="4" max="4" width="10.140625" style="4" bestFit="1" customWidth="1"/>
    <col min="5" max="5" width="9.140625" style="4" bestFit="1" customWidth="1"/>
    <col min="6" max="6" width="9.140625" style="4" customWidth="1"/>
    <col min="7" max="7" width="17" style="4" hidden="1" customWidth="1"/>
    <col min="8" max="8" width="13.85546875" style="4" bestFit="1" customWidth="1"/>
    <col min="9" max="9" width="13.140625" style="4" bestFit="1" customWidth="1"/>
    <col min="10" max="10" width="13.7109375" style="4" customWidth="1"/>
    <col min="11" max="11" width="14.5703125" style="4" bestFit="1" customWidth="1"/>
    <col min="12" max="16" width="0" style="4" hidden="1" customWidth="1"/>
    <col min="17" max="17" width="13.140625" style="4" bestFit="1" customWidth="1"/>
    <col min="18" max="18" width="12.5703125" style="4" bestFit="1" customWidth="1"/>
    <col min="19" max="19" width="13.7109375" style="4" bestFit="1" customWidth="1"/>
    <col min="20" max="20" width="14.85546875" style="4" bestFit="1" customWidth="1"/>
    <col min="21" max="25" width="0" style="4" hidden="1" customWidth="1"/>
    <col min="26" max="26" width="13.85546875" style="4" bestFit="1" customWidth="1"/>
    <col min="27" max="27" width="13.140625" style="4" bestFit="1" customWidth="1"/>
    <col min="28" max="28" width="13.7109375" style="4" bestFit="1" customWidth="1"/>
    <col min="29" max="29" width="14.5703125" style="4" bestFit="1" customWidth="1"/>
    <col min="30" max="33" width="0" style="4" hidden="1" customWidth="1"/>
    <col min="34" max="35" width="25" style="4" customWidth="1"/>
    <col min="36" max="36" width="88" style="4" customWidth="1"/>
    <col min="37" max="16384" width="11.42578125" style="4"/>
  </cols>
  <sheetData>
    <row r="1" spans="1:36" x14ac:dyDescent="0.2">
      <c r="A1" s="63" t="s">
        <v>0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  <c r="V1" s="63"/>
      <c r="W1" s="63"/>
      <c r="X1" s="63"/>
      <c r="Y1" s="63"/>
      <c r="Z1" s="63"/>
      <c r="AA1" s="63"/>
      <c r="AB1" s="63"/>
      <c r="AC1" s="63"/>
      <c r="AD1" s="63"/>
      <c r="AE1" s="63"/>
      <c r="AF1" s="63"/>
      <c r="AG1" s="63"/>
      <c r="AH1" s="63"/>
      <c r="AI1" s="40"/>
    </row>
    <row r="2" spans="1:36" ht="38.25" customHeight="1" x14ac:dyDescent="0.2">
      <c r="A2" s="64" t="s">
        <v>25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  <c r="AA2" s="64"/>
      <c r="AB2" s="64"/>
      <c r="AC2" s="64"/>
      <c r="AD2" s="64"/>
      <c r="AE2" s="64"/>
      <c r="AF2" s="64"/>
      <c r="AG2" s="64"/>
      <c r="AH2" s="64"/>
      <c r="AI2" s="41"/>
    </row>
    <row r="3" spans="1:36" x14ac:dyDescent="0.2">
      <c r="A3" s="65" t="s">
        <v>143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65"/>
      <c r="AI3" s="42"/>
    </row>
    <row r="4" spans="1:36" x14ac:dyDescent="0.2">
      <c r="A4" s="65"/>
      <c r="B4" s="65"/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  <c r="P4" s="65"/>
      <c r="Q4" s="65"/>
      <c r="R4" s="65"/>
      <c r="S4" s="65"/>
      <c r="T4" s="65"/>
      <c r="U4" s="65"/>
      <c r="V4" s="65"/>
      <c r="W4" s="65"/>
      <c r="X4" s="65"/>
      <c r="Y4" s="65"/>
      <c r="Z4" s="65"/>
      <c r="AA4" s="65"/>
      <c r="AB4" s="65"/>
      <c r="AC4" s="65"/>
      <c r="AD4" s="65"/>
      <c r="AE4" s="65"/>
      <c r="AF4" s="65"/>
      <c r="AG4" s="65"/>
      <c r="AH4" s="65"/>
      <c r="AI4" s="42"/>
    </row>
    <row r="5" spans="1:36" x14ac:dyDescent="0.2">
      <c r="A5" s="5"/>
      <c r="B5" s="5"/>
      <c r="C5" s="5"/>
      <c r="D5" s="5"/>
      <c r="E5" s="5"/>
      <c r="F5" s="5"/>
    </row>
    <row r="6" spans="1:36" ht="27" customHeight="1" x14ac:dyDescent="0.2">
      <c r="A6" s="5"/>
      <c r="B6" s="5"/>
      <c r="C6" s="5"/>
      <c r="D6" s="5"/>
      <c r="E6" s="5"/>
      <c r="F6" s="5"/>
      <c r="G6" s="66" t="s">
        <v>141</v>
      </c>
      <c r="H6" s="67"/>
      <c r="I6" s="67"/>
      <c r="J6" s="67"/>
      <c r="K6" s="67"/>
      <c r="L6" s="67"/>
      <c r="M6" s="67"/>
      <c r="N6" s="67"/>
      <c r="O6" s="68"/>
      <c r="P6" s="69" t="s">
        <v>29</v>
      </c>
      <c r="Q6" s="70"/>
      <c r="R6" s="70"/>
      <c r="S6" s="70"/>
      <c r="T6" s="70"/>
      <c r="U6" s="70"/>
      <c r="V6" s="70"/>
      <c r="W6" s="70"/>
      <c r="X6" s="70"/>
      <c r="Y6" s="71" t="s">
        <v>142</v>
      </c>
      <c r="Z6" s="71"/>
      <c r="AA6" s="71"/>
      <c r="AB6" s="71"/>
      <c r="AC6" s="71"/>
      <c r="AD6" s="71"/>
      <c r="AE6" s="71"/>
      <c r="AF6" s="71"/>
      <c r="AG6" s="71"/>
    </row>
    <row r="7" spans="1:36" ht="67.5" x14ac:dyDescent="0.2">
      <c r="A7" s="6" t="s">
        <v>27</v>
      </c>
      <c r="B7" s="6" t="s">
        <v>10</v>
      </c>
      <c r="C7" s="6" t="s">
        <v>1</v>
      </c>
      <c r="D7" s="6" t="s">
        <v>14</v>
      </c>
      <c r="E7" s="6" t="s">
        <v>2</v>
      </c>
      <c r="F7" s="7" t="s">
        <v>3</v>
      </c>
      <c r="G7" s="31" t="s">
        <v>4</v>
      </c>
      <c r="H7" s="31" t="s">
        <v>16</v>
      </c>
      <c r="I7" s="31" t="s">
        <v>17</v>
      </c>
      <c r="J7" s="9" t="s">
        <v>5</v>
      </c>
      <c r="K7" s="9" t="s">
        <v>6</v>
      </c>
      <c r="L7" s="9" t="s">
        <v>7</v>
      </c>
      <c r="M7" s="9" t="s">
        <v>8</v>
      </c>
      <c r="N7" s="9" t="s">
        <v>12</v>
      </c>
      <c r="O7" s="9" t="s">
        <v>15</v>
      </c>
      <c r="P7" s="10" t="s">
        <v>4</v>
      </c>
      <c r="Q7" s="10" t="s">
        <v>16</v>
      </c>
      <c r="R7" s="10" t="s">
        <v>17</v>
      </c>
      <c r="S7" s="11" t="s">
        <v>5</v>
      </c>
      <c r="T7" s="11" t="s">
        <v>6</v>
      </c>
      <c r="U7" s="11" t="s">
        <v>7</v>
      </c>
      <c r="V7" s="11" t="s">
        <v>8</v>
      </c>
      <c r="W7" s="11" t="s">
        <v>12</v>
      </c>
      <c r="X7" s="11" t="s">
        <v>15</v>
      </c>
      <c r="Y7" s="12" t="s">
        <v>4</v>
      </c>
      <c r="Z7" s="12" t="s">
        <v>16</v>
      </c>
      <c r="AA7" s="12" t="s">
        <v>17</v>
      </c>
      <c r="AB7" s="13" t="s">
        <v>5</v>
      </c>
      <c r="AC7" s="13" t="s">
        <v>6</v>
      </c>
      <c r="AD7" s="13" t="s">
        <v>7</v>
      </c>
      <c r="AE7" s="13" t="s">
        <v>8</v>
      </c>
      <c r="AF7" s="13" t="s">
        <v>12</v>
      </c>
      <c r="AG7" s="13" t="s">
        <v>15</v>
      </c>
      <c r="AH7" s="14" t="s">
        <v>18</v>
      </c>
      <c r="AI7" s="14" t="s">
        <v>156</v>
      </c>
      <c r="AJ7" s="14" t="s">
        <v>19</v>
      </c>
    </row>
    <row r="8" spans="1:36" ht="56.25" customHeight="1" x14ac:dyDescent="0.2">
      <c r="A8" s="6">
        <v>1</v>
      </c>
      <c r="B8" s="33" t="s">
        <v>144</v>
      </c>
      <c r="C8" s="33" t="s">
        <v>145</v>
      </c>
      <c r="D8" s="33" t="s">
        <v>145</v>
      </c>
      <c r="E8" s="33" t="s">
        <v>11</v>
      </c>
      <c r="F8" s="33">
        <v>5</v>
      </c>
      <c r="G8" s="16"/>
      <c r="H8" s="34">
        <v>28000</v>
      </c>
      <c r="I8" s="17">
        <f>H8*19%</f>
        <v>5320</v>
      </c>
      <c r="J8" s="32">
        <f>H8+I8</f>
        <v>33320</v>
      </c>
      <c r="K8" s="17">
        <f>J8*F8</f>
        <v>166600</v>
      </c>
      <c r="L8" s="17"/>
      <c r="M8" s="17"/>
      <c r="N8" s="17"/>
      <c r="O8" s="17"/>
      <c r="P8" s="17"/>
      <c r="Q8" s="36">
        <v>28375</v>
      </c>
      <c r="R8" s="17">
        <f>Q8*19%</f>
        <v>5391.25</v>
      </c>
      <c r="S8" s="32">
        <f>Q8+R8</f>
        <v>33766.25</v>
      </c>
      <c r="T8" s="17">
        <f>S8*F8</f>
        <v>168831.25</v>
      </c>
      <c r="U8" s="17"/>
      <c r="V8" s="17"/>
      <c r="W8" s="17"/>
      <c r="X8" s="17"/>
      <c r="Y8" s="17"/>
      <c r="Z8" s="39">
        <v>8900</v>
      </c>
      <c r="AA8" s="17">
        <f>Z8*19%</f>
        <v>1691</v>
      </c>
      <c r="AB8" s="32">
        <f>Z8+AA8</f>
        <v>10591</v>
      </c>
      <c r="AC8" s="17">
        <f>AB8*F8</f>
        <v>52955</v>
      </c>
      <c r="AD8" s="16" t="s">
        <v>20</v>
      </c>
      <c r="AE8" s="16">
        <v>19</v>
      </c>
      <c r="AF8" s="16" t="s">
        <v>21</v>
      </c>
      <c r="AG8" s="16"/>
      <c r="AH8" s="17">
        <f>MIN(J8,S8,AB8)</f>
        <v>10591</v>
      </c>
      <c r="AI8" s="17">
        <f>AH8*F8</f>
        <v>52955</v>
      </c>
      <c r="AJ8" s="18" t="str">
        <f>IF(AH8=J8,$G$6,IF(AH8=S8,$P$6,IF(AH8=AB8,$Y$6)))</f>
        <v>BOMBICOL</v>
      </c>
    </row>
    <row r="9" spans="1:36" ht="43.5" customHeight="1" x14ac:dyDescent="0.2">
      <c r="A9" s="6">
        <v>2</v>
      </c>
      <c r="B9" s="33" t="s">
        <v>146</v>
      </c>
      <c r="C9" s="33" t="s">
        <v>147</v>
      </c>
      <c r="D9" s="33" t="s">
        <v>148</v>
      </c>
      <c r="E9" s="33" t="s">
        <v>11</v>
      </c>
      <c r="F9" s="33">
        <v>5</v>
      </c>
      <c r="G9" s="16"/>
      <c r="H9" s="34">
        <v>20000</v>
      </c>
      <c r="I9" s="17">
        <f>H9*19%</f>
        <v>3800</v>
      </c>
      <c r="J9" s="32">
        <f>H9+I9</f>
        <v>23800</v>
      </c>
      <c r="K9" s="17">
        <f>J9*F9</f>
        <v>119000</v>
      </c>
      <c r="L9" s="17"/>
      <c r="M9" s="17"/>
      <c r="N9" s="17"/>
      <c r="O9" s="17"/>
      <c r="P9" s="17"/>
      <c r="Q9" s="36">
        <v>37500</v>
      </c>
      <c r="R9" s="17">
        <f t="shared" ref="R9" si="0">Q9*19%</f>
        <v>7125</v>
      </c>
      <c r="S9" s="32">
        <f t="shared" ref="S9" si="1">Q9+R9</f>
        <v>44625</v>
      </c>
      <c r="T9" s="17">
        <f t="shared" ref="T9" si="2">S9*F9</f>
        <v>223125</v>
      </c>
      <c r="U9" s="17"/>
      <c r="V9" s="17"/>
      <c r="W9" s="17"/>
      <c r="X9" s="17"/>
      <c r="Y9" s="17"/>
      <c r="Z9" s="39">
        <v>25500</v>
      </c>
      <c r="AA9" s="17">
        <f>Z9*19%</f>
        <v>4845</v>
      </c>
      <c r="AB9" s="32">
        <f>Z9+AA9</f>
        <v>30345</v>
      </c>
      <c r="AC9" s="17">
        <f>AB9*F9</f>
        <v>151725</v>
      </c>
      <c r="AD9" s="16"/>
      <c r="AE9" s="16"/>
      <c r="AF9" s="16"/>
      <c r="AG9" s="16"/>
      <c r="AH9" s="17">
        <f t="shared" ref="AH9" si="3">MIN(J9,S9,AB9)</f>
        <v>23800</v>
      </c>
      <c r="AI9" s="17">
        <f>AH9*F9</f>
        <v>119000</v>
      </c>
      <c r="AJ9" s="18" t="str">
        <f t="shared" ref="AJ9" si="4">IF(AH9=J9,$G$6,IF(AH9=S9,$P$6,IF(AH9=AB9,$Y$6)))</f>
        <v>BENAIA</v>
      </c>
    </row>
    <row r="10" spans="1:36" ht="29.25" customHeight="1" x14ac:dyDescent="0.2">
      <c r="A10" s="60" t="s">
        <v>13</v>
      </c>
      <c r="B10" s="60"/>
      <c r="C10" s="60"/>
      <c r="D10" s="60"/>
      <c r="E10" s="60"/>
      <c r="F10" s="60"/>
      <c r="K10" s="31">
        <f>SUM(K8:K9)</f>
        <v>285600</v>
      </c>
      <c r="T10" s="10">
        <f>SUM(T8:T9)</f>
        <v>391956.25</v>
      </c>
      <c r="AC10" s="12">
        <f>SUM(AC8:AC9)</f>
        <v>204680</v>
      </c>
      <c r="AH10" s="21">
        <f>SUM(AH8:AH9)</f>
        <v>34391</v>
      </c>
      <c r="AI10" s="58">
        <f>SUM(AI8:AI9)</f>
        <v>171955</v>
      </c>
      <c r="AJ10" s="22"/>
    </row>
    <row r="11" spans="1:36" x14ac:dyDescent="0.2">
      <c r="A11" s="61"/>
      <c r="B11" s="61"/>
      <c r="C11" s="61"/>
      <c r="D11" s="61"/>
      <c r="E11" s="61"/>
      <c r="F11" s="61"/>
    </row>
    <row r="12" spans="1:36" ht="48" customHeight="1" x14ac:dyDescent="0.2">
      <c r="A12" s="62" t="s">
        <v>9</v>
      </c>
      <c r="B12" s="62"/>
      <c r="C12" s="62"/>
      <c r="D12" s="62"/>
      <c r="E12" s="62"/>
      <c r="F12" s="62"/>
    </row>
    <row r="13" spans="1:36" x14ac:dyDescent="0.2">
      <c r="A13" s="30"/>
      <c r="B13" s="30"/>
      <c r="C13" s="30"/>
      <c r="D13" s="30"/>
      <c r="E13" s="30"/>
      <c r="F13" s="30"/>
    </row>
    <row r="14" spans="1:36" x14ac:dyDescent="0.2">
      <c r="A14" s="30"/>
      <c r="B14" s="30"/>
      <c r="C14" s="30"/>
      <c r="D14" s="30"/>
      <c r="E14" s="30"/>
      <c r="F14" s="30"/>
    </row>
    <row r="17" spans="2:28" x14ac:dyDescent="0.2">
      <c r="B17" s="5"/>
      <c r="C17" s="5"/>
      <c r="AB17" s="4" t="s">
        <v>149</v>
      </c>
    </row>
  </sheetData>
  <autoFilter ref="AJ1:AJ17"/>
  <mergeCells count="9">
    <mergeCell ref="A10:F10"/>
    <mergeCell ref="A11:F11"/>
    <mergeCell ref="A12:F12"/>
    <mergeCell ref="A1:AH1"/>
    <mergeCell ref="A2:AH2"/>
    <mergeCell ref="A3:AH4"/>
    <mergeCell ref="G6:O6"/>
    <mergeCell ref="P6:X6"/>
    <mergeCell ref="Y6:AG6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E19"/>
  <sheetViews>
    <sheetView tabSelected="1" workbookViewId="0">
      <selection activeCell="E36" sqref="E36"/>
    </sheetView>
  </sheetViews>
  <sheetFormatPr baseColWidth="10" defaultRowHeight="15" x14ac:dyDescent="0.25"/>
  <cols>
    <col min="2" max="2" width="27.42578125" customWidth="1"/>
    <col min="3" max="3" width="13" customWidth="1"/>
    <col min="4" max="4" width="83.5703125" customWidth="1"/>
    <col min="5" max="5" width="18.28515625" bestFit="1" customWidth="1"/>
    <col min="6" max="6" width="11.85546875" bestFit="1" customWidth="1"/>
  </cols>
  <sheetData>
    <row r="2" spans="2:5" x14ac:dyDescent="0.25">
      <c r="B2" s="43"/>
    </row>
    <row r="3" spans="2:5" x14ac:dyDescent="0.25">
      <c r="B3" s="2" t="s">
        <v>19</v>
      </c>
      <c r="C3" s="2" t="s">
        <v>151</v>
      </c>
      <c r="D3" s="44" t="s">
        <v>150</v>
      </c>
      <c r="E3" s="2" t="s">
        <v>24</v>
      </c>
    </row>
    <row r="4" spans="2:5" x14ac:dyDescent="0.25">
      <c r="B4" s="1" t="s">
        <v>28</v>
      </c>
      <c r="C4" s="2">
        <v>1</v>
      </c>
      <c r="D4" s="45" t="s">
        <v>152</v>
      </c>
      <c r="E4" s="3">
        <f>'Anexo 1 - Presentación Ofer (2'!K65</f>
        <v>1461071.29</v>
      </c>
    </row>
    <row r="5" spans="2:5" x14ac:dyDescent="0.25">
      <c r="B5" s="1" t="s">
        <v>30</v>
      </c>
      <c r="C5" s="46">
        <v>1</v>
      </c>
      <c r="D5" s="1" t="s">
        <v>153</v>
      </c>
      <c r="E5" s="3">
        <v>1138611</v>
      </c>
    </row>
    <row r="6" spans="2:5" x14ac:dyDescent="0.25">
      <c r="B6" s="1" t="s">
        <v>29</v>
      </c>
      <c r="C6" s="46">
        <v>1</v>
      </c>
      <c r="D6" s="1" t="s">
        <v>154</v>
      </c>
      <c r="E6" s="3">
        <f>'Anexo 1 - Presentación Ofer (2'!AL65</f>
        <v>149957.44837499998</v>
      </c>
    </row>
    <row r="7" spans="2:5" x14ac:dyDescent="0.25">
      <c r="B7" s="1" t="s">
        <v>155</v>
      </c>
      <c r="C7" s="46"/>
      <c r="D7" s="1"/>
      <c r="E7" s="55">
        <f>SUM(E4:E6)</f>
        <v>2749639.7383750002</v>
      </c>
    </row>
    <row r="8" spans="2:5" x14ac:dyDescent="0.25">
      <c r="B8" s="1"/>
      <c r="C8" s="46"/>
      <c r="D8" s="1"/>
      <c r="E8" s="55"/>
    </row>
    <row r="10" spans="2:5" x14ac:dyDescent="0.25">
      <c r="B10" s="2" t="s">
        <v>19</v>
      </c>
      <c r="C10" s="2" t="s">
        <v>151</v>
      </c>
      <c r="D10" s="44" t="s">
        <v>150</v>
      </c>
      <c r="E10" s="2" t="s">
        <v>24</v>
      </c>
    </row>
    <row r="11" spans="2:5" x14ac:dyDescent="0.25">
      <c r="B11" s="1" t="s">
        <v>142</v>
      </c>
      <c r="C11" s="2">
        <v>2</v>
      </c>
      <c r="D11" s="57" t="s">
        <v>158</v>
      </c>
      <c r="E11" s="3">
        <f>'Anexo 2 - Presentación Oferta'!AC10</f>
        <v>2213400</v>
      </c>
    </row>
    <row r="12" spans="2:5" x14ac:dyDescent="0.25">
      <c r="B12" s="1" t="s">
        <v>157</v>
      </c>
      <c r="C12" s="46"/>
      <c r="D12" s="1"/>
      <c r="E12" s="55">
        <f>SUM(E11:E11)</f>
        <v>2213400</v>
      </c>
    </row>
    <row r="14" spans="2:5" x14ac:dyDescent="0.25">
      <c r="B14" s="2" t="s">
        <v>19</v>
      </c>
      <c r="C14" s="2" t="s">
        <v>151</v>
      </c>
      <c r="D14" s="44" t="s">
        <v>150</v>
      </c>
      <c r="E14" s="2" t="s">
        <v>24</v>
      </c>
    </row>
    <row r="15" spans="2:5" x14ac:dyDescent="0.25">
      <c r="B15" s="1" t="s">
        <v>142</v>
      </c>
      <c r="C15" s="2">
        <v>3</v>
      </c>
      <c r="D15" s="57" t="s">
        <v>159</v>
      </c>
      <c r="E15" s="3">
        <v>52955</v>
      </c>
    </row>
    <row r="16" spans="2:5" x14ac:dyDescent="0.25">
      <c r="B16" s="1" t="s">
        <v>141</v>
      </c>
      <c r="C16" s="2">
        <v>3</v>
      </c>
      <c r="D16" s="57" t="s">
        <v>160</v>
      </c>
      <c r="E16" s="3">
        <v>119000</v>
      </c>
    </row>
    <row r="17" spans="2:5" x14ac:dyDescent="0.25">
      <c r="B17" s="1" t="s">
        <v>161</v>
      </c>
      <c r="C17" s="46"/>
      <c r="D17" s="1"/>
      <c r="E17" s="55">
        <f>SUM(E15:E16)</f>
        <v>171955</v>
      </c>
    </row>
    <row r="19" spans="2:5" x14ac:dyDescent="0.25">
      <c r="B19" s="43" t="s">
        <v>23</v>
      </c>
      <c r="E19" s="59">
        <f>E7+E12+E17</f>
        <v>5134994.7383750007</v>
      </c>
    </row>
  </sheetData>
  <autoFilter ref="B2:B19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Anexo 1 - Presentación Ofer (2</vt:lpstr>
      <vt:lpstr>Anexo 2 - Presentación Oferta</vt:lpstr>
      <vt:lpstr>Anexo 3 item 3 mecanica</vt:lpstr>
      <vt:lpstr>adjudicación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UTP</dc:creator>
  <cp:lastModifiedBy>Usuario UTP</cp:lastModifiedBy>
  <cp:lastPrinted>2019-10-17T21:26:20Z</cp:lastPrinted>
  <dcterms:created xsi:type="dcterms:W3CDTF">2019-08-09T21:45:23Z</dcterms:created>
  <dcterms:modified xsi:type="dcterms:W3CDTF">2022-04-05T13:53:06Z</dcterms:modified>
</cp:coreProperties>
</file>