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ocuments\01 COMPRAS 2021\INVITACION PUBLICA 10 -2021  CONECTIVIDAD\"/>
    </mc:Choice>
  </mc:AlternateContent>
  <bookViews>
    <workbookView xWindow="0" yWindow="0" windowWidth="20730" windowHeight="11760" tabRatio="759" activeTab="1"/>
  </bookViews>
  <sheets>
    <sheet name="Anexo 1 - Presentación Oferta" sheetId="4" r:id="rId1"/>
    <sheet name="adjudicación" sheetId="5" r:id="rId2"/>
  </sheets>
  <definedNames>
    <definedName name="_xlnm._FilterDatabase" localSheetId="0" hidden="1">'Anexo 1 - Presentación Oferta'!$AI$1:$AI$20</definedName>
  </definedNames>
  <calcPr calcId="162913"/>
</workbook>
</file>

<file path=xl/calcChain.xml><?xml version="1.0" encoding="utf-8"?>
<calcChain xmlns="http://schemas.openxmlformats.org/spreadsheetml/2006/main">
  <c r="C6" i="5" l="1"/>
  <c r="AH13" i="4"/>
  <c r="AC13" i="4" l="1"/>
  <c r="T13" i="4"/>
  <c r="AH9" i="4" l="1"/>
  <c r="AH10" i="4"/>
  <c r="AI10" i="4" s="1"/>
  <c r="AH11" i="4"/>
  <c r="AI11" i="4" s="1"/>
  <c r="AH12" i="4"/>
  <c r="AI12" i="4" s="1"/>
  <c r="AH8" i="4"/>
  <c r="AI9" i="4" l="1"/>
  <c r="C5" i="5"/>
  <c r="AI8" i="4"/>
  <c r="C4" i="5"/>
  <c r="K13" i="4"/>
</calcChain>
</file>

<file path=xl/sharedStrings.xml><?xml version="1.0" encoding="utf-8"?>
<sst xmlns="http://schemas.openxmlformats.org/spreadsheetml/2006/main" count="82" uniqueCount="49">
  <si>
    <t xml:space="preserve"> </t>
  </si>
  <si>
    <t xml:space="preserve">UNIVERSIDAD TECNOLOGICA  DE PEREIRA </t>
  </si>
  <si>
    <t>REFERENCIA O DESCRIPCION</t>
  </si>
  <si>
    <t>UNIDAD DE MEDIDA</t>
  </si>
  <si>
    <t>CANTIDAD</t>
  </si>
  <si>
    <t>DESCRIPCION MARCA/ REFERENCIA/ESPECIFICACIONES OFERTADAS</t>
  </si>
  <si>
    <t>VALOR UNITARIO IVA INCLUIDO</t>
  </si>
  <si>
    <t>VALOR TOTAL</t>
  </si>
  <si>
    <t xml:space="preserve">TIEMPO DE ENTREGA </t>
  </si>
  <si>
    <t>% IVA
 ( si aplica en caso de ser exento por favor especificar )</t>
  </si>
  <si>
    <t>Observaciones:</t>
  </si>
  <si>
    <t>NOMBRE DEL ELEMENTO</t>
  </si>
  <si>
    <t>Unidad</t>
  </si>
  <si>
    <t>GARANTIA</t>
  </si>
  <si>
    <t>ÍTEM</t>
  </si>
  <si>
    <t xml:space="preserve">VALOR TOTAL OFERTA </t>
  </si>
  <si>
    <t>INVITACIÓN PUBLICA 10 DE 2021 
Compra de equipos de conectividad.</t>
  </si>
  <si>
    <t>Dispositivo De Conectividad Inalambrica Jz356a Aruba Ap-555(Rw) Unified Ap</t>
  </si>
  <si>
    <t>JZ356A - Aruba AP-555 (RW) Unified APincluye:R1C73A- 	AP-POE-BTSR 1-Port Smart Rate 802.3bt 60W Midspan InjectorR3J19A- 	AP-MNT-E AP mount bracket individual E: wall-boxJW124A- 	PC-AC-NA North America AC Power CordJW546AAE	Registro plataforma Aruba AirwaveH2YV3E- 	Soporte 1Y Registro plataforma Aruba AirwaveJW472AAE-	Registro AP controladora ArubaH2YU3E- 	Soporte 1Y Registro AP controladora ArubaJW473AAE-	Registro plataforma de politicas de firewallH2XX3E- 	Soporte 1Y Registro plataforma de politicas de firewall</t>
  </si>
  <si>
    <t>HPE - Aruba</t>
  </si>
  <si>
    <t>Dispositivo De Conectividad Inalambrica R4h12a Aruba Ap-574(Rw) Outdoor 11ax Ap</t>
  </si>
  <si>
    <t>R4H12A - Aruba AP-574 (RW) Outdoor 11ax APIncluyeJW700A- 	PD-9001GO-NA 30W 802.3at PoE+ 10/100/1000 Otdr Surge Prot NA Power Cord Mdspan InjectorJW053A-		AP-270-MNT-V2 AP-270 Series Outdoor Pole/Wall Short Mount KitJW070A- 	AP-CBL-1 10ft(3m) Nm to Nf Outdoor Rated RF Cable x 4 und por APJW124A- 	PC-AC-NA North America AC Power CordJX988A- 	ANT-4x4-5314 5.15-5.9GHz 14dBi 30x30deg Dual Pol MIMO Hi Gain Dir N-Type Outdoor Antenna x 2 und por APJW023A- 	ANT-2x2-2005 Pair 2.4GHz 5dBi Omni N-type Direct Mount Outdoor Antennas x 2 und por APJW546AAE- 	Registro plataforma Aruba AirwaveH2YV3E- 	Soporte 1Y Registro plataforma Aruba AirwaveJW472AAE- 	Registro AP controladora ArubaH2YU3E- 	Soporte 1Y Registro AP controladora ArubaJW473AAE- 	Registro plataforma de politicas de firewallH2XX3E- 	Saoporte 1Y Registro plataforma de politicas de firewall</t>
  </si>
  <si>
    <t>Dispositivo De Conectividad Inalambrica R3v36a Aruba Ap-503h(Rw) Unified Ap</t>
  </si>
  <si>
    <t>R3V36A - Aruba AP-503H (RW) Unified APIncluye:R3K00A- 	12V/48W AC/DC power adapter with 2.1/5.5mm connectorR3V58A- 	AP-500H-MNT1 Kit with Single-gang Wall-box Mount Adapter for 500H Series APJW124A- 	PC-AC-NA North America AC Power CordJW546AAE-	Registro plataforma Aruba AirwaveH2YV3E- 	Soporte 1Y Registro plataforma Aruba AirwaveJW472AAE- 	Registro AP controladora ArubaH2YU3E- 	Soporte 1Y Registro AP controladora ArubaJW473AAE- 	Registro plataforma de politicas de firewallH2XX3E- 	Soporte 1Y Registro plataforma de politicas de firewall</t>
  </si>
  <si>
    <t>Dispositivo De Conectividad Inalambrica R2h28a - Aruba Ap-505 (Rw) Unified Ap</t>
  </si>
  <si>
    <t>R2H28A - Aruba AP-505 (RW) Unified AP incluyeR3J19A- AP-MNT-E AP mount bracket individual E: wall-boxJW546AAE- Registro plataforma Aruba AirwaveH2YV3E - Soporte 1Y Registro plataforma Aruba AirwaveJW472AAE- Registro AP controladora Aruba H2YU3E - Soporte 1Y Registro AP controladora ArubaJW473AAE- Registro plataforma de politicas de firewallH2XX3E - Soporte 1Y Registro plataforma de politicas de firewallJY728A AP-CBL-SERU Console Adapter Cable x 5 und</t>
  </si>
  <si>
    <t>HPE - ARUBA</t>
  </si>
  <si>
    <t>MARCA</t>
  </si>
  <si>
    <t>OBSERVACIONES</t>
  </si>
  <si>
    <t>Switches Aruba 2930m</t>
  </si>
  <si>
    <t>Aruba 2930M 48G PoE+ 1-slot SwitchIncluyeJL086A- Aruba X372 54VDC 680W AC Power Supply JL086A ABA- INCLUDED: Power Cord - U.S. localization JL325A- Aruba 2930 2-port Stacking ModuleJL083A- Aruba 3810M/2930M 4SFP+ MACsec Module J9281D- Aruba 10G SFP+ to SFP+ 1m DAC Cable JW546AAE- Registro plataforma Aruba Airwave H2YV3E- Soporte 1Y Registro plataforma Aruba Airwave</t>
  </si>
  <si>
    <t>Aruba</t>
  </si>
  <si>
    <t>VALOR UNITARIO ANTES DE IVA</t>
  </si>
  <si>
    <t>IVA</t>
  </si>
  <si>
    <t>COMPARATIVO DE OFERTAS</t>
  </si>
  <si>
    <t>GTI</t>
  </si>
  <si>
    <t>COMPUTEL</t>
  </si>
  <si>
    <t>KAVANTIK</t>
  </si>
  <si>
    <t>MINIMO</t>
  </si>
  <si>
    <t>PROVEEDOR</t>
  </si>
  <si>
    <t>160 DIAS</t>
  </si>
  <si>
    <t>5 AÑOS</t>
  </si>
  <si>
    <t>120 DIAS</t>
  </si>
  <si>
    <t>KAVANTIC</t>
  </si>
  <si>
    <t>TOTAL ADJUDICACIÓN</t>
  </si>
  <si>
    <t>1,5</t>
  </si>
  <si>
    <t>SUMA ADJUDICADA</t>
  </si>
  <si>
    <t>ÍTEMS</t>
  </si>
  <si>
    <t>2,3,4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</si>
</sst>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\ * #,##0.00_);_(&quot;$&quot;\ * \(#,##0.00\);_(&quot;$&quot;\ * &quot;-&quot;??_);_(@_)"/>
    <numFmt numFmtId="164" formatCode="_(&quot;$&quot;\ * #,##0_);_(&quot;$&quot;\ * \(#,##0\);_(&quot;$&quot;\ * &quot;-&quot;??_);_(@_)"/>
  </numFmts>
  <fonts count="2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1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10" fillId="7" borderId="9" applyNumberFormat="0" applyAlignment="0" applyProtection="0"/>
    <xf numFmtId="0" fontId="11" fillId="8" borderId="10" applyNumberFormat="0" applyAlignment="0" applyProtection="0"/>
    <xf numFmtId="0" fontId="12" fillId="8" borderId="9" applyNumberFormat="0" applyAlignment="0" applyProtection="0"/>
    <xf numFmtId="0" fontId="13" fillId="0" borderId="11" applyNumberFormat="0" applyFill="0" applyAlignment="0" applyProtection="0"/>
    <xf numFmtId="0" fontId="14" fillId="9" borderId="12" applyNumberFormat="0" applyAlignment="0" applyProtection="0"/>
    <xf numFmtId="0" fontId="17" fillId="0" borderId="14" applyNumberFormat="0" applyFill="0" applyAlignment="0" applyProtection="0"/>
    <xf numFmtId="0" fontId="1" fillId="0" borderId="1"/>
    <xf numFmtId="44" fontId="1" fillId="0" borderId="1" applyFont="0" applyFill="0" applyBorder="0" applyAlignment="0" applyProtection="0"/>
    <xf numFmtId="0" fontId="3" fillId="0" borderId="1" applyNumberFormat="0" applyFill="0" applyBorder="0" applyAlignment="0" applyProtection="0"/>
    <xf numFmtId="0" fontId="6" fillId="0" borderId="1" applyNumberFormat="0" applyFill="0" applyBorder="0" applyAlignment="0" applyProtection="0"/>
    <xf numFmtId="0" fontId="7" fillId="4" borderId="1" applyNumberFormat="0" applyBorder="0" applyAlignment="0" applyProtection="0"/>
    <xf numFmtId="0" fontId="8" fillId="5" borderId="1" applyNumberFormat="0" applyBorder="0" applyAlignment="0" applyProtection="0"/>
    <xf numFmtId="0" fontId="9" fillId="6" borderId="1" applyNumberFormat="0" applyBorder="0" applyAlignment="0" applyProtection="0"/>
    <xf numFmtId="0" fontId="15" fillId="0" borderId="1" applyNumberFormat="0" applyFill="0" applyBorder="0" applyAlignment="0" applyProtection="0"/>
    <xf numFmtId="0" fontId="1" fillId="10" borderId="13" applyNumberFormat="0" applyFont="0" applyAlignment="0" applyProtection="0"/>
    <xf numFmtId="0" fontId="16" fillId="0" borderId="1" applyNumberFormat="0" applyFill="0" applyBorder="0" applyAlignment="0" applyProtection="0"/>
    <xf numFmtId="0" fontId="18" fillId="11" borderId="1" applyNumberFormat="0" applyBorder="0" applyAlignment="0" applyProtection="0"/>
    <xf numFmtId="0" fontId="1" fillId="12" borderId="1" applyNumberFormat="0" applyBorder="0" applyAlignment="0" applyProtection="0"/>
    <xf numFmtId="0" fontId="1" fillId="13" borderId="1" applyNumberFormat="0" applyBorder="0" applyAlignment="0" applyProtection="0"/>
    <xf numFmtId="0" fontId="18" fillId="14" borderId="1" applyNumberFormat="0" applyBorder="0" applyAlignment="0" applyProtection="0"/>
    <xf numFmtId="0" fontId="18" fillId="15" borderId="1" applyNumberFormat="0" applyBorder="0" applyAlignment="0" applyProtection="0"/>
    <xf numFmtId="0" fontId="1" fillId="16" borderId="1" applyNumberFormat="0" applyBorder="0" applyAlignment="0" applyProtection="0"/>
    <xf numFmtId="0" fontId="1" fillId="17" borderId="1" applyNumberFormat="0" applyBorder="0" applyAlignment="0" applyProtection="0"/>
    <xf numFmtId="0" fontId="18" fillId="18" borderId="1" applyNumberFormat="0" applyBorder="0" applyAlignment="0" applyProtection="0"/>
    <xf numFmtId="0" fontId="18" fillId="19" borderId="1" applyNumberFormat="0" applyBorder="0" applyAlignment="0" applyProtection="0"/>
    <xf numFmtId="0" fontId="1" fillId="20" borderId="1" applyNumberFormat="0" applyBorder="0" applyAlignment="0" applyProtection="0"/>
    <xf numFmtId="0" fontId="1" fillId="21" borderId="1" applyNumberFormat="0" applyBorder="0" applyAlignment="0" applyProtection="0"/>
    <xf numFmtId="0" fontId="18" fillId="22" borderId="1" applyNumberFormat="0" applyBorder="0" applyAlignment="0" applyProtection="0"/>
    <xf numFmtId="0" fontId="18" fillId="23" borderId="1" applyNumberFormat="0" applyBorder="0" applyAlignment="0" applyProtection="0"/>
    <xf numFmtId="0" fontId="1" fillId="24" borderId="1" applyNumberFormat="0" applyBorder="0" applyAlignment="0" applyProtection="0"/>
    <xf numFmtId="0" fontId="1" fillId="25" borderId="1" applyNumberFormat="0" applyBorder="0" applyAlignment="0" applyProtection="0"/>
    <xf numFmtId="0" fontId="18" fillId="26" borderId="1" applyNumberFormat="0" applyBorder="0" applyAlignment="0" applyProtection="0"/>
    <xf numFmtId="0" fontId="18" fillId="27" borderId="1" applyNumberFormat="0" applyBorder="0" applyAlignment="0" applyProtection="0"/>
    <xf numFmtId="0" fontId="1" fillId="28" borderId="1" applyNumberFormat="0" applyBorder="0" applyAlignment="0" applyProtection="0"/>
    <xf numFmtId="0" fontId="1" fillId="29" borderId="1" applyNumberFormat="0" applyBorder="0" applyAlignment="0" applyProtection="0"/>
    <xf numFmtId="0" fontId="18" fillId="30" borderId="1" applyNumberFormat="0" applyBorder="0" applyAlignment="0" applyProtection="0"/>
    <xf numFmtId="0" fontId="18" fillId="31" borderId="1" applyNumberFormat="0" applyBorder="0" applyAlignment="0" applyProtection="0"/>
    <xf numFmtId="0" fontId="1" fillId="32" borderId="1" applyNumberFormat="0" applyBorder="0" applyAlignment="0" applyProtection="0"/>
    <xf numFmtId="0" fontId="1" fillId="33" borderId="1" applyNumberFormat="0" applyBorder="0" applyAlignment="0" applyProtection="0"/>
    <xf numFmtId="0" fontId="18" fillId="34" borderId="1" applyNumberFormat="0" applyBorder="0" applyAlignment="0" applyProtection="0"/>
    <xf numFmtId="44" fontId="23" fillId="0" borderId="0" applyFont="0" applyFill="0" applyBorder="0" applyAlignment="0" applyProtection="0"/>
  </cellStyleXfs>
  <cellXfs count="38">
    <xf numFmtId="0" fontId="0" fillId="0" borderId="0" xfId="0" applyFont="1" applyAlignment="1"/>
    <xf numFmtId="0" fontId="19" fillId="0" borderId="2" xfId="0" applyFont="1" applyBorder="1" applyAlignment="1">
      <alignment horizontal="center" vertical="center" wrapText="1"/>
    </xf>
    <xf numFmtId="0" fontId="21" fillId="0" borderId="0" xfId="0" applyFont="1" applyAlignment="1"/>
    <xf numFmtId="0" fontId="19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0" fontId="20" fillId="3" borderId="2" xfId="0" applyFont="1" applyFill="1" applyBorder="1" applyAlignment="1" applyProtection="1">
      <alignment horizontal="center" vertical="center" wrapText="1"/>
    </xf>
    <xf numFmtId="0" fontId="20" fillId="3" borderId="3" xfId="0" applyFont="1" applyFill="1" applyBorder="1" applyAlignment="1" applyProtection="1">
      <alignment horizontal="center" vertical="center" wrapText="1"/>
    </xf>
    <xf numFmtId="0" fontId="21" fillId="0" borderId="2" xfId="0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left" wrapText="1"/>
    </xf>
    <xf numFmtId="3" fontId="20" fillId="35" borderId="3" xfId="0" applyNumberFormat="1" applyFont="1" applyFill="1" applyBorder="1" applyAlignment="1" applyProtection="1">
      <alignment horizontal="center" vertical="center" wrapText="1"/>
      <protection locked="0"/>
    </xf>
    <xf numFmtId="3" fontId="20" fillId="35" borderId="2" xfId="0" applyNumberFormat="1" applyFont="1" applyFill="1" applyBorder="1" applyAlignment="1" applyProtection="1">
      <alignment horizontal="center" vertical="center" wrapText="1"/>
      <protection locked="0"/>
    </xf>
    <xf numFmtId="3" fontId="20" fillId="36" borderId="3" xfId="0" applyNumberFormat="1" applyFont="1" applyFill="1" applyBorder="1" applyAlignment="1" applyProtection="1">
      <alignment horizontal="center" vertical="center" wrapText="1"/>
      <protection locked="0"/>
    </xf>
    <xf numFmtId="3" fontId="20" fillId="36" borderId="2" xfId="0" applyNumberFormat="1" applyFont="1" applyFill="1" applyBorder="1" applyAlignment="1" applyProtection="1">
      <alignment horizontal="center" vertical="center" wrapText="1"/>
      <protection locked="0"/>
    </xf>
    <xf numFmtId="3" fontId="20" fillId="37" borderId="3" xfId="0" applyNumberFormat="1" applyFont="1" applyFill="1" applyBorder="1" applyAlignment="1" applyProtection="1">
      <alignment horizontal="center" vertical="center" wrapText="1"/>
      <protection locked="0"/>
    </xf>
    <xf numFmtId="3" fontId="20" fillId="37" borderId="2" xfId="0" applyNumberFormat="1" applyFont="1" applyFill="1" applyBorder="1" applyAlignment="1" applyProtection="1">
      <alignment horizontal="center" vertical="center" wrapText="1"/>
      <protection locked="0"/>
    </xf>
    <xf numFmtId="3" fontId="20" fillId="36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/>
    <xf numFmtId="164" fontId="21" fillId="0" borderId="2" xfId="45" applyNumberFormat="1" applyFont="1" applyBorder="1" applyAlignment="1">
      <alignment horizontal="center" vertical="center"/>
    </xf>
    <xf numFmtId="0" fontId="21" fillId="36" borderId="2" xfId="0" applyFont="1" applyFill="1" applyBorder="1" applyAlignment="1">
      <alignment horizontal="center" vertical="center"/>
    </xf>
    <xf numFmtId="0" fontId="21" fillId="37" borderId="2" xfId="0" applyFont="1" applyFill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23" fillId="0" borderId="2" xfId="0" applyFont="1" applyBorder="1" applyAlignment="1"/>
    <xf numFmtId="0" fontId="23" fillId="0" borderId="2" xfId="0" applyFont="1" applyBorder="1" applyAlignment="1">
      <alignment horizontal="center" vertical="center"/>
    </xf>
    <xf numFmtId="164" fontId="0" fillId="0" borderId="2" xfId="45" applyNumberFormat="1" applyFont="1" applyBorder="1" applyAlignment="1"/>
    <xf numFmtId="0" fontId="0" fillId="0" borderId="2" xfId="0" applyFont="1" applyBorder="1" applyAlignment="1"/>
    <xf numFmtId="164" fontId="24" fillId="0" borderId="2" xfId="0" applyNumberFormat="1" applyFont="1" applyBorder="1" applyAlignment="1"/>
    <xf numFmtId="3" fontId="20" fillId="37" borderId="5" xfId="0" applyNumberFormat="1" applyFont="1" applyFill="1" applyBorder="1" applyAlignment="1" applyProtection="1">
      <alignment horizontal="center" vertical="center" wrapText="1"/>
      <protection locked="0"/>
    </xf>
    <xf numFmtId="3" fontId="20" fillId="36" borderId="16" xfId="0" applyNumberFormat="1" applyFont="1" applyFill="1" applyBorder="1" applyAlignment="1" applyProtection="1">
      <alignment horizontal="center" vertical="center" wrapText="1"/>
      <protection locked="0"/>
    </xf>
    <xf numFmtId="3" fontId="20" fillId="36" borderId="4" xfId="0" applyNumberFormat="1" applyFont="1" applyFill="1" applyBorder="1" applyAlignment="1" applyProtection="1">
      <alignment horizontal="center" vertical="center" wrapText="1"/>
      <protection locked="0"/>
    </xf>
    <xf numFmtId="3" fontId="20" fillId="36" borderId="3" xfId="0" applyNumberFormat="1" applyFont="1" applyFill="1" applyBorder="1" applyAlignment="1" applyProtection="1">
      <alignment horizontal="center" vertical="center" wrapText="1"/>
      <protection locked="0"/>
    </xf>
    <xf numFmtId="3" fontId="20" fillId="35" borderId="15" xfId="0" applyNumberFormat="1" applyFont="1" applyFill="1" applyBorder="1" applyAlignment="1" applyProtection="1">
      <alignment horizontal="center" vertical="center" wrapText="1"/>
      <protection locked="0"/>
    </xf>
    <xf numFmtId="3" fontId="20" fillId="35" borderId="5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>
      <alignment horizontal="left" vertical="top" wrapText="1"/>
    </xf>
    <xf numFmtId="0" fontId="20" fillId="2" borderId="0" xfId="0" applyFont="1" applyFill="1" applyAlignment="1" applyProtection="1">
      <alignment horizontal="center"/>
      <protection locked="0"/>
    </xf>
    <xf numFmtId="0" fontId="20" fillId="2" borderId="0" xfId="0" applyFont="1" applyFill="1" applyAlignment="1" applyProtection="1">
      <alignment horizontal="center" vertical="center" wrapText="1"/>
      <protection locked="0"/>
    </xf>
    <xf numFmtId="0" fontId="22" fillId="0" borderId="2" xfId="0" applyFont="1" applyBorder="1" applyAlignment="1">
      <alignment horizontal="center"/>
    </xf>
    <xf numFmtId="0" fontId="21" fillId="0" borderId="0" xfId="0" applyFont="1" applyAlignment="1">
      <alignment horizontal="left" wrapText="1"/>
    </xf>
  </cellXfs>
  <cellStyles count="46">
    <cellStyle name="20% - Énfasis1 2" xfId="22"/>
    <cellStyle name="20% - Énfasis2 2" xfId="26"/>
    <cellStyle name="20% - Énfasis3 2" xfId="30"/>
    <cellStyle name="20% - Énfasis4 2" xfId="34"/>
    <cellStyle name="20% - Énfasis5 2" xfId="38"/>
    <cellStyle name="20% - Énfasis6 2" xfId="42"/>
    <cellStyle name="40% - Énfasis1 2" xfId="23"/>
    <cellStyle name="40% - Énfasis2 2" xfId="27"/>
    <cellStyle name="40% - Énfasis3 2" xfId="31"/>
    <cellStyle name="40% - Énfasis4 2" xfId="35"/>
    <cellStyle name="40% - Énfasis5 2" xfId="39"/>
    <cellStyle name="40% - Énfasis6 2" xfId="43"/>
    <cellStyle name="60% - Énfasis1 2" xfId="24"/>
    <cellStyle name="60% - Énfasis2 2" xfId="28"/>
    <cellStyle name="60% - Énfasis3 2" xfId="32"/>
    <cellStyle name="60% - Énfasis4 2" xfId="36"/>
    <cellStyle name="60% - Énfasis5 2" xfId="40"/>
    <cellStyle name="60% - Énfasis6 2" xfId="44"/>
    <cellStyle name="Buena 2" xfId="15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1" xfId="2" builtinId="16" customBuiltin="1"/>
    <cellStyle name="Encabezado 4 2" xfId="14"/>
    <cellStyle name="Énfasis1 2" xfId="21"/>
    <cellStyle name="Énfasis2 2" xfId="25"/>
    <cellStyle name="Énfasis3 2" xfId="29"/>
    <cellStyle name="Énfasis4 2" xfId="33"/>
    <cellStyle name="Énfasis5 2" xfId="37"/>
    <cellStyle name="Énfasis6 2" xfId="41"/>
    <cellStyle name="Entrada" xfId="5" builtinId="20" customBuiltin="1"/>
    <cellStyle name="Excel Built-in Normal" xfId="1"/>
    <cellStyle name="Incorrecto 2" xfId="16"/>
    <cellStyle name="Moneda" xfId="45" builtinId="4"/>
    <cellStyle name="Moneda 2" xfId="12"/>
    <cellStyle name="Neutral 2" xfId="17"/>
    <cellStyle name="Normal" xfId="0" builtinId="0"/>
    <cellStyle name="Normal 2" xfId="11"/>
    <cellStyle name="Notas 2" xfId="19"/>
    <cellStyle name="Salida" xfId="6" builtinId="21" customBuiltin="1"/>
    <cellStyle name="Texto de advertencia 2" xfId="18"/>
    <cellStyle name="Texto explicativo 2" xfId="20"/>
    <cellStyle name="Título 2" xfId="3" builtinId="17" customBuiltin="1"/>
    <cellStyle name="Título 3" xfId="4" builtinId="18" customBuiltin="1"/>
    <cellStyle name="Título 4" xfId="13"/>
    <cellStyle name="Total" xfId="1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"/>
  <sheetViews>
    <sheetView zoomScale="75" zoomScaleNormal="75" workbookViewId="0">
      <selection activeCell="B8" sqref="B8"/>
    </sheetView>
  </sheetViews>
  <sheetFormatPr baseColWidth="10" defaultRowHeight="11.25" x14ac:dyDescent="0.2"/>
  <cols>
    <col min="1" max="1" width="6.85546875" style="2" customWidth="1"/>
    <col min="2" max="2" width="27.7109375" style="2" bestFit="1" customWidth="1"/>
    <col min="3" max="3" width="50.5703125" style="2" customWidth="1"/>
    <col min="4" max="4" width="10.140625" style="2" bestFit="1" customWidth="1"/>
    <col min="5" max="5" width="9.140625" style="2" bestFit="1" customWidth="1"/>
    <col min="6" max="6" width="9.140625" style="2" customWidth="1"/>
    <col min="7" max="7" width="17" style="2" hidden="1" customWidth="1"/>
    <col min="8" max="8" width="13.85546875" style="2" bestFit="1" customWidth="1"/>
    <col min="9" max="9" width="13.140625" style="2" bestFit="1" customWidth="1"/>
    <col min="10" max="10" width="13.7109375" style="2" bestFit="1" customWidth="1"/>
    <col min="11" max="11" width="14.5703125" style="2" bestFit="1" customWidth="1"/>
    <col min="12" max="16" width="0" style="2" hidden="1" customWidth="1"/>
    <col min="17" max="17" width="13.140625" style="2" bestFit="1" customWidth="1"/>
    <col min="18" max="18" width="12.5703125" style="2" bestFit="1" customWidth="1"/>
    <col min="19" max="19" width="13.7109375" style="2" bestFit="1" customWidth="1"/>
    <col min="20" max="20" width="14.85546875" style="2" bestFit="1" customWidth="1"/>
    <col min="21" max="25" width="0" style="2" hidden="1" customWidth="1"/>
    <col min="26" max="26" width="13.85546875" style="2" bestFit="1" customWidth="1"/>
    <col min="27" max="27" width="13.140625" style="2" bestFit="1" customWidth="1"/>
    <col min="28" max="28" width="13.7109375" style="2" bestFit="1" customWidth="1"/>
    <col min="29" max="29" width="14.5703125" style="2" bestFit="1" customWidth="1"/>
    <col min="30" max="33" width="0" style="2" hidden="1" customWidth="1"/>
    <col min="34" max="34" width="25" style="2" customWidth="1"/>
    <col min="35" max="35" width="88" style="2" customWidth="1"/>
    <col min="36" max="16384" width="11.42578125" style="2"/>
  </cols>
  <sheetData>
    <row r="1" spans="1:35" x14ac:dyDescent="0.2">
      <c r="A1" s="34" t="s">
        <v>1</v>
      </c>
      <c r="B1" s="34"/>
      <c r="C1" s="34"/>
      <c r="D1" s="34"/>
      <c r="E1" s="34"/>
      <c r="F1" s="34"/>
    </row>
    <row r="2" spans="1:35" ht="38.25" customHeight="1" x14ac:dyDescent="0.2">
      <c r="A2" s="35" t="s">
        <v>16</v>
      </c>
      <c r="B2" s="35"/>
      <c r="C2" s="35"/>
      <c r="D2" s="35"/>
      <c r="E2" s="35"/>
      <c r="F2" s="35"/>
    </row>
    <row r="3" spans="1:35" x14ac:dyDescent="0.2">
      <c r="A3" s="34" t="s">
        <v>34</v>
      </c>
      <c r="B3" s="34"/>
      <c r="C3" s="34"/>
      <c r="D3" s="34"/>
      <c r="E3" s="34"/>
      <c r="F3" s="34"/>
    </row>
    <row r="4" spans="1:35" x14ac:dyDescent="0.2">
      <c r="A4" s="3"/>
      <c r="B4" s="4" t="s">
        <v>0</v>
      </c>
      <c r="C4" s="3"/>
      <c r="D4" s="3"/>
      <c r="E4" s="3"/>
      <c r="F4" s="3"/>
    </row>
    <row r="5" spans="1:35" x14ac:dyDescent="0.2">
      <c r="A5" s="3"/>
      <c r="B5" s="3"/>
      <c r="C5" s="3"/>
      <c r="D5" s="3"/>
      <c r="E5" s="3"/>
      <c r="F5" s="3"/>
    </row>
    <row r="6" spans="1:35" ht="27" customHeight="1" x14ac:dyDescent="0.2">
      <c r="A6" s="3"/>
      <c r="B6" s="3"/>
      <c r="C6" s="3"/>
      <c r="D6" s="3"/>
      <c r="E6" s="3"/>
      <c r="F6" s="3"/>
      <c r="G6" s="28" t="s">
        <v>36</v>
      </c>
      <c r="H6" s="29"/>
      <c r="I6" s="29"/>
      <c r="J6" s="29"/>
      <c r="K6" s="29"/>
      <c r="L6" s="29"/>
      <c r="M6" s="29"/>
      <c r="N6" s="29"/>
      <c r="O6" s="30"/>
      <c r="P6" s="31" t="s">
        <v>35</v>
      </c>
      <c r="Q6" s="32"/>
      <c r="R6" s="32"/>
      <c r="S6" s="32"/>
      <c r="T6" s="32"/>
      <c r="U6" s="32"/>
      <c r="V6" s="32"/>
      <c r="W6" s="32"/>
      <c r="X6" s="32"/>
      <c r="Y6" s="27" t="s">
        <v>37</v>
      </c>
      <c r="Z6" s="27"/>
      <c r="AA6" s="27"/>
      <c r="AB6" s="27"/>
      <c r="AC6" s="27"/>
      <c r="AD6" s="27"/>
      <c r="AE6" s="27"/>
      <c r="AF6" s="27"/>
      <c r="AG6" s="27"/>
    </row>
    <row r="7" spans="1:35" ht="67.5" x14ac:dyDescent="0.2">
      <c r="A7" s="5" t="s">
        <v>14</v>
      </c>
      <c r="B7" s="5" t="s">
        <v>11</v>
      </c>
      <c r="C7" s="5" t="s">
        <v>2</v>
      </c>
      <c r="D7" s="5" t="s">
        <v>27</v>
      </c>
      <c r="E7" s="5" t="s">
        <v>3</v>
      </c>
      <c r="F7" s="6" t="s">
        <v>4</v>
      </c>
      <c r="G7" s="12" t="s">
        <v>5</v>
      </c>
      <c r="H7" s="12" t="s">
        <v>32</v>
      </c>
      <c r="I7" s="12" t="s">
        <v>33</v>
      </c>
      <c r="J7" s="13" t="s">
        <v>6</v>
      </c>
      <c r="K7" s="13" t="s">
        <v>7</v>
      </c>
      <c r="L7" s="13" t="s">
        <v>8</v>
      </c>
      <c r="M7" s="13" t="s">
        <v>9</v>
      </c>
      <c r="N7" s="13" t="s">
        <v>13</v>
      </c>
      <c r="O7" s="13" t="s">
        <v>28</v>
      </c>
      <c r="P7" s="10" t="s">
        <v>5</v>
      </c>
      <c r="Q7" s="10" t="s">
        <v>32</v>
      </c>
      <c r="R7" s="10" t="s">
        <v>33</v>
      </c>
      <c r="S7" s="11" t="s">
        <v>6</v>
      </c>
      <c r="T7" s="11" t="s">
        <v>7</v>
      </c>
      <c r="U7" s="11" t="s">
        <v>8</v>
      </c>
      <c r="V7" s="11" t="s">
        <v>9</v>
      </c>
      <c r="W7" s="11" t="s">
        <v>13</v>
      </c>
      <c r="X7" s="11" t="s">
        <v>28</v>
      </c>
      <c r="Y7" s="14" t="s">
        <v>5</v>
      </c>
      <c r="Z7" s="14" t="s">
        <v>32</v>
      </c>
      <c r="AA7" s="14" t="s">
        <v>33</v>
      </c>
      <c r="AB7" s="15" t="s">
        <v>6</v>
      </c>
      <c r="AC7" s="15" t="s">
        <v>7</v>
      </c>
      <c r="AD7" s="15" t="s">
        <v>8</v>
      </c>
      <c r="AE7" s="15" t="s">
        <v>9</v>
      </c>
      <c r="AF7" s="15" t="s">
        <v>13</v>
      </c>
      <c r="AG7" s="15" t="s">
        <v>28</v>
      </c>
      <c r="AH7" s="8" t="s">
        <v>38</v>
      </c>
      <c r="AI7" s="8" t="s">
        <v>39</v>
      </c>
    </row>
    <row r="8" spans="1:35" ht="120" customHeight="1" x14ac:dyDescent="0.2">
      <c r="A8" s="5">
        <v>1</v>
      </c>
      <c r="B8" s="1" t="s">
        <v>17</v>
      </c>
      <c r="C8" s="1" t="s">
        <v>18</v>
      </c>
      <c r="D8" s="1" t="s">
        <v>19</v>
      </c>
      <c r="E8" s="1" t="s">
        <v>12</v>
      </c>
      <c r="F8" s="1">
        <v>4</v>
      </c>
      <c r="G8" s="7"/>
      <c r="H8" s="18">
        <v>5425000</v>
      </c>
      <c r="I8" s="18">
        <v>1030750</v>
      </c>
      <c r="J8" s="18">
        <v>6455750</v>
      </c>
      <c r="K8" s="18">
        <v>25823000</v>
      </c>
      <c r="L8" s="18"/>
      <c r="M8" s="18"/>
      <c r="N8" s="18"/>
      <c r="O8" s="18"/>
      <c r="P8" s="18"/>
      <c r="Q8" s="18">
        <v>6304397</v>
      </c>
      <c r="R8" s="18">
        <v>1197835.43</v>
      </c>
      <c r="S8" s="18">
        <v>7502232.4299999997</v>
      </c>
      <c r="T8" s="18">
        <v>30008929.719999999</v>
      </c>
      <c r="U8" s="18"/>
      <c r="V8" s="18"/>
      <c r="W8" s="18"/>
      <c r="X8" s="18"/>
      <c r="Y8" s="18"/>
      <c r="Z8" s="18">
        <v>7004615</v>
      </c>
      <c r="AA8" s="18">
        <v>1330877</v>
      </c>
      <c r="AB8" s="18">
        <v>8335492</v>
      </c>
      <c r="AC8" s="18">
        <v>33341969</v>
      </c>
      <c r="AD8" s="7" t="s">
        <v>40</v>
      </c>
      <c r="AE8" s="7">
        <v>19</v>
      </c>
      <c r="AF8" s="7" t="s">
        <v>41</v>
      </c>
      <c r="AG8" s="7"/>
      <c r="AH8" s="18">
        <f>MIN(K8,T8,AC8)</f>
        <v>25823000</v>
      </c>
      <c r="AI8" s="19" t="str">
        <f>IF(AH8=AC8,$Y$6,IF(AH8=T8,$P$6,IF(AH8=K8,$G$6)))</f>
        <v>COMPUTEL</v>
      </c>
    </row>
    <row r="9" spans="1:35" ht="157.5" x14ac:dyDescent="0.2">
      <c r="A9" s="8">
        <v>2</v>
      </c>
      <c r="B9" s="1" t="s">
        <v>20</v>
      </c>
      <c r="C9" s="1" t="s">
        <v>21</v>
      </c>
      <c r="D9" s="1" t="s">
        <v>19</v>
      </c>
      <c r="E9" s="1" t="s">
        <v>12</v>
      </c>
      <c r="F9" s="1">
        <v>7</v>
      </c>
      <c r="G9" s="7"/>
      <c r="H9" s="18">
        <v>11230000</v>
      </c>
      <c r="I9" s="18">
        <v>2133700</v>
      </c>
      <c r="J9" s="18">
        <v>13363700</v>
      </c>
      <c r="K9" s="18">
        <v>93545900</v>
      </c>
      <c r="L9" s="18"/>
      <c r="M9" s="18"/>
      <c r="N9" s="18"/>
      <c r="O9" s="18"/>
      <c r="P9" s="18"/>
      <c r="Q9" s="18">
        <v>13041579</v>
      </c>
      <c r="R9" s="18">
        <v>2477900.0100000002</v>
      </c>
      <c r="S9" s="18">
        <v>15519479.01</v>
      </c>
      <c r="T9" s="18">
        <v>108636353.06999999</v>
      </c>
      <c r="U9" s="18"/>
      <c r="V9" s="18"/>
      <c r="W9" s="18"/>
      <c r="X9" s="18"/>
      <c r="Y9" s="18"/>
      <c r="Z9" s="18">
        <v>6265562</v>
      </c>
      <c r="AA9" s="18">
        <v>1190457</v>
      </c>
      <c r="AB9" s="18">
        <v>7456018</v>
      </c>
      <c r="AC9" s="18">
        <v>52192128</v>
      </c>
      <c r="AD9" s="7" t="s">
        <v>40</v>
      </c>
      <c r="AE9" s="7">
        <v>19</v>
      </c>
      <c r="AF9" s="7" t="s">
        <v>41</v>
      </c>
      <c r="AG9" s="7"/>
      <c r="AH9" s="18">
        <f t="shared" ref="AH9:AH12" si="0">MIN(K9,T9,AC9)</f>
        <v>52192128</v>
      </c>
      <c r="AI9" s="20" t="str">
        <f t="shared" ref="AI9:AI12" si="1">IF(AH9=AC9,$Y$6,IF(AH9=T9,$P$6,IF(AH9=K9,$G$6)))</f>
        <v>KAVANTIK</v>
      </c>
    </row>
    <row r="10" spans="1:35" ht="101.25" x14ac:dyDescent="0.2">
      <c r="A10" s="8">
        <v>3</v>
      </c>
      <c r="B10" s="1" t="s">
        <v>22</v>
      </c>
      <c r="C10" s="1" t="s">
        <v>23</v>
      </c>
      <c r="D10" s="1" t="s">
        <v>19</v>
      </c>
      <c r="E10" s="1" t="s">
        <v>12</v>
      </c>
      <c r="F10" s="1">
        <v>5</v>
      </c>
      <c r="G10" s="7"/>
      <c r="H10" s="18">
        <v>2065000</v>
      </c>
      <c r="I10" s="18">
        <v>392350</v>
      </c>
      <c r="J10" s="18">
        <v>2457350</v>
      </c>
      <c r="K10" s="18">
        <v>12286750</v>
      </c>
      <c r="L10" s="18"/>
      <c r="M10" s="18"/>
      <c r="N10" s="18"/>
      <c r="O10" s="18"/>
      <c r="P10" s="18"/>
      <c r="Q10" s="18">
        <v>2348543</v>
      </c>
      <c r="R10" s="18">
        <v>446223.17</v>
      </c>
      <c r="S10" s="18">
        <v>2794766.17</v>
      </c>
      <c r="T10" s="18">
        <v>13973830.85</v>
      </c>
      <c r="U10" s="18"/>
      <c r="V10" s="18"/>
      <c r="W10" s="18"/>
      <c r="X10" s="18"/>
      <c r="Y10" s="18"/>
      <c r="Z10" s="18">
        <v>1109451</v>
      </c>
      <c r="AA10" s="18">
        <v>210796</v>
      </c>
      <c r="AB10" s="18">
        <v>1320246</v>
      </c>
      <c r="AC10" s="18">
        <v>6601232</v>
      </c>
      <c r="AD10" s="7" t="s">
        <v>40</v>
      </c>
      <c r="AE10" s="7">
        <v>19</v>
      </c>
      <c r="AF10" s="7" t="s">
        <v>41</v>
      </c>
      <c r="AG10" s="7"/>
      <c r="AH10" s="18">
        <f t="shared" si="0"/>
        <v>6601232</v>
      </c>
      <c r="AI10" s="20" t="str">
        <f t="shared" si="1"/>
        <v>KAVANTIK</v>
      </c>
    </row>
    <row r="11" spans="1:35" ht="78.75" x14ac:dyDescent="0.2">
      <c r="A11" s="8">
        <v>4</v>
      </c>
      <c r="B11" s="1" t="s">
        <v>24</v>
      </c>
      <c r="C11" s="1" t="s">
        <v>25</v>
      </c>
      <c r="D11" s="1" t="s">
        <v>26</v>
      </c>
      <c r="E11" s="1" t="s">
        <v>12</v>
      </c>
      <c r="F11" s="1">
        <v>69</v>
      </c>
      <c r="G11" s="7"/>
      <c r="H11" s="18">
        <v>2372000</v>
      </c>
      <c r="I11" s="18">
        <v>450680</v>
      </c>
      <c r="J11" s="18">
        <v>2822680</v>
      </c>
      <c r="K11" s="18">
        <v>194764920</v>
      </c>
      <c r="L11" s="18"/>
      <c r="M11" s="18"/>
      <c r="N11" s="18"/>
      <c r="O11" s="18"/>
      <c r="P11" s="18"/>
      <c r="Q11" s="18">
        <v>2716724</v>
      </c>
      <c r="R11" s="18">
        <v>516177.56</v>
      </c>
      <c r="S11" s="18">
        <v>3232901.56</v>
      </c>
      <c r="T11" s="18">
        <v>223070207.64000002</v>
      </c>
      <c r="U11" s="18"/>
      <c r="V11" s="18"/>
      <c r="W11" s="18"/>
      <c r="X11" s="18"/>
      <c r="Y11" s="18"/>
      <c r="Z11" s="18">
        <v>1557077</v>
      </c>
      <c r="AA11" s="18">
        <v>295845</v>
      </c>
      <c r="AB11" s="18">
        <v>1852922</v>
      </c>
      <c r="AC11" s="18">
        <v>127851586</v>
      </c>
      <c r="AD11" s="7" t="s">
        <v>40</v>
      </c>
      <c r="AE11" s="7">
        <v>19</v>
      </c>
      <c r="AF11" s="7" t="s">
        <v>41</v>
      </c>
      <c r="AG11" s="7"/>
      <c r="AH11" s="18">
        <f t="shared" si="0"/>
        <v>127851586</v>
      </c>
      <c r="AI11" s="20" t="str">
        <f t="shared" si="1"/>
        <v>KAVANTIK</v>
      </c>
    </row>
    <row r="12" spans="1:35" ht="67.5" x14ac:dyDescent="0.2">
      <c r="A12" s="8">
        <v>5</v>
      </c>
      <c r="B12" s="1" t="s">
        <v>29</v>
      </c>
      <c r="C12" s="1" t="s">
        <v>30</v>
      </c>
      <c r="D12" s="1" t="s">
        <v>31</v>
      </c>
      <c r="E12" s="1" t="s">
        <v>12</v>
      </c>
      <c r="F12" s="1">
        <v>10</v>
      </c>
      <c r="G12" s="7"/>
      <c r="H12" s="18">
        <v>21493000</v>
      </c>
      <c r="I12" s="18">
        <v>4083670</v>
      </c>
      <c r="J12" s="18">
        <v>25576670</v>
      </c>
      <c r="K12" s="18">
        <v>255766700</v>
      </c>
      <c r="L12" s="18"/>
      <c r="M12" s="18"/>
      <c r="N12" s="18"/>
      <c r="O12" s="18"/>
      <c r="P12" s="18"/>
      <c r="Q12" s="18">
        <v>25185124</v>
      </c>
      <c r="R12" s="18">
        <v>4785173.5600000005</v>
      </c>
      <c r="S12" s="18">
        <v>29970297.560000002</v>
      </c>
      <c r="T12" s="18">
        <v>299702975.60000002</v>
      </c>
      <c r="U12" s="18"/>
      <c r="V12" s="18"/>
      <c r="W12" s="18"/>
      <c r="X12" s="18"/>
      <c r="Y12" s="18"/>
      <c r="Z12" s="18">
        <v>32054235</v>
      </c>
      <c r="AA12" s="18">
        <v>6090305</v>
      </c>
      <c r="AB12" s="18">
        <v>38144540</v>
      </c>
      <c r="AC12" s="18">
        <v>381445400</v>
      </c>
      <c r="AD12" s="7" t="s">
        <v>42</v>
      </c>
      <c r="AE12" s="7">
        <v>19</v>
      </c>
      <c r="AF12" s="7" t="s">
        <v>41</v>
      </c>
      <c r="AG12" s="7"/>
      <c r="AH12" s="18">
        <f t="shared" si="0"/>
        <v>255766700</v>
      </c>
      <c r="AI12" s="19" t="str">
        <f t="shared" si="1"/>
        <v>COMPUTEL</v>
      </c>
    </row>
    <row r="13" spans="1:35" ht="29.25" customHeight="1" x14ac:dyDescent="0.2">
      <c r="A13" s="36" t="s">
        <v>15</v>
      </c>
      <c r="B13" s="36"/>
      <c r="C13" s="36"/>
      <c r="D13" s="36"/>
      <c r="E13" s="36"/>
      <c r="F13" s="36"/>
      <c r="K13" s="16">
        <f>SUM(K8:K12)</f>
        <v>582187270</v>
      </c>
      <c r="T13" s="10">
        <f>SUM(T8:T12)</f>
        <v>675392296.88</v>
      </c>
      <c r="AC13" s="14">
        <f>SUM(AC8:AC12)</f>
        <v>601432315</v>
      </c>
      <c r="AH13" s="21">
        <f>SUM(AH8:AH12)</f>
        <v>468234646</v>
      </c>
      <c r="AI13" s="17"/>
    </row>
    <row r="14" spans="1:35" x14ac:dyDescent="0.2">
      <c r="A14" s="37"/>
      <c r="B14" s="37"/>
      <c r="C14" s="37"/>
      <c r="D14" s="37"/>
      <c r="E14" s="37"/>
      <c r="F14" s="37"/>
    </row>
    <row r="15" spans="1:35" ht="48" customHeight="1" x14ac:dyDescent="0.2">
      <c r="A15" s="33" t="s">
        <v>10</v>
      </c>
      <c r="B15" s="33"/>
      <c r="C15" s="33"/>
      <c r="D15" s="33"/>
      <c r="E15" s="33"/>
      <c r="F15" s="33"/>
    </row>
    <row r="16" spans="1:35" x14ac:dyDescent="0.2">
      <c r="A16" s="9"/>
      <c r="B16" s="9"/>
      <c r="C16" s="9"/>
      <c r="D16" s="9"/>
      <c r="E16" s="9"/>
      <c r="F16" s="9"/>
    </row>
    <row r="17" spans="1:6" x14ac:dyDescent="0.2">
      <c r="A17" s="9"/>
      <c r="B17" s="9"/>
      <c r="C17" s="9"/>
      <c r="D17" s="9"/>
      <c r="E17" s="9"/>
      <c r="F17" s="9"/>
    </row>
    <row r="20" spans="1:6" x14ac:dyDescent="0.2">
      <c r="B20" s="3"/>
      <c r="C20" s="3"/>
    </row>
  </sheetData>
  <autoFilter ref="AI1:AI20"/>
  <mergeCells count="9">
    <mergeCell ref="Y6:AG6"/>
    <mergeCell ref="G6:O6"/>
    <mergeCell ref="P6:X6"/>
    <mergeCell ref="A15:F15"/>
    <mergeCell ref="A1:F1"/>
    <mergeCell ref="A2:F2"/>
    <mergeCell ref="A3:F3"/>
    <mergeCell ref="A13:F13"/>
    <mergeCell ref="A14:F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6"/>
  <sheetViews>
    <sheetView tabSelected="1" workbookViewId="0">
      <selection activeCell="D5" sqref="D5"/>
    </sheetView>
  </sheetViews>
  <sheetFormatPr baseColWidth="10" defaultRowHeight="15" x14ac:dyDescent="0.25"/>
  <cols>
    <col min="2" max="2" width="22.42578125" customWidth="1"/>
    <col min="3" max="3" width="22" customWidth="1"/>
    <col min="4" max="4" width="13" customWidth="1"/>
  </cols>
  <sheetData>
    <row r="3" spans="2:4" x14ac:dyDescent="0.25">
      <c r="B3" s="23" t="s">
        <v>39</v>
      </c>
      <c r="C3" s="23" t="s">
        <v>46</v>
      </c>
      <c r="D3" s="23" t="s">
        <v>47</v>
      </c>
    </row>
    <row r="4" spans="2:4" x14ac:dyDescent="0.25">
      <c r="B4" s="22" t="s">
        <v>36</v>
      </c>
      <c r="C4" s="24">
        <f>SUM('Anexo 1 - Presentación Oferta'!AH8+'Anexo 1 - Presentación Oferta'!AH12)</f>
        <v>281589700</v>
      </c>
      <c r="D4" s="22" t="s">
        <v>45</v>
      </c>
    </row>
    <row r="5" spans="2:4" x14ac:dyDescent="0.25">
      <c r="B5" s="22" t="s">
        <v>43</v>
      </c>
      <c r="C5" s="24">
        <f>SUM('Anexo 1 - Presentación Oferta'!AH9+'Anexo 1 - Presentación Oferta'!AH10+'Anexo 1 - Presentación Oferta'!AH11)</f>
        <v>186644946</v>
      </c>
      <c r="D5" s="22" t="s">
        <v>48</v>
      </c>
    </row>
    <row r="6" spans="2:4" x14ac:dyDescent="0.25">
      <c r="B6" s="22" t="s">
        <v>44</v>
      </c>
      <c r="C6" s="26">
        <f>SUM(C4+C5)</f>
        <v>468234646</v>
      </c>
      <c r="D6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1 - Presentación Oferta</vt:lpstr>
      <vt:lpstr>adjudicación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cp:lastPrinted>2019-10-17T21:26:20Z</cp:lastPrinted>
  <dcterms:created xsi:type="dcterms:W3CDTF">2019-08-09T21:45:23Z</dcterms:created>
  <dcterms:modified xsi:type="dcterms:W3CDTF">2021-11-30T21:22:48Z</dcterms:modified>
</cp:coreProperties>
</file>