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/>
  <mc:AlternateContent xmlns:mc="http://schemas.openxmlformats.org/markup-compatibility/2006">
    <mc:Choice Requires="x15">
      <x15ac:absPath xmlns:x15ac="http://schemas.microsoft.com/office/spreadsheetml/2010/11/ac" url="C:\Users\Usuario UTP\Downloads\INVITACION PUBLICA CONECTIVIDAD\EVALUACIONES\"/>
    </mc:Choice>
  </mc:AlternateContent>
  <xr:revisionPtr revIDLastSave="0" documentId="13_ncr:1_{355574CE-2A10-4193-BDA8-74C315E79DF9}" xr6:coauthVersionLast="36" xr6:coauthVersionMax="36" xr10:uidLastSave="{00000000-0000-0000-0000-000000000000}"/>
  <bookViews>
    <workbookView xWindow="0" yWindow="0" windowWidth="28800" windowHeight="11505" tabRatio="759" activeTab="1" xr2:uid="{00000000-000D-0000-FFFF-FFFF00000000}"/>
  </bookViews>
  <sheets>
    <sheet name="ÍTEM 1" sheetId="6" r:id="rId1"/>
    <sheet name="ADJUDICACIÓN" sheetId="7" r:id="rId2"/>
  </sheets>
  <calcPr calcId="191029"/>
</workbook>
</file>

<file path=xl/calcChain.xml><?xml version="1.0" encoding="utf-8"?>
<calcChain xmlns="http://schemas.openxmlformats.org/spreadsheetml/2006/main">
  <c r="C4" i="7" l="1"/>
  <c r="C3" i="7"/>
  <c r="C2" i="7"/>
  <c r="A8" i="7"/>
  <c r="R19" i="6" l="1"/>
  <c r="L19" i="6"/>
  <c r="V9" i="6" l="1"/>
  <c r="W9" i="6" s="1"/>
  <c r="X9" i="6" s="1"/>
  <c r="V13" i="6"/>
  <c r="W13" i="6" s="1"/>
  <c r="X13" i="6" s="1"/>
  <c r="V14" i="6"/>
  <c r="W14" i="6" s="1"/>
  <c r="X14" i="6" s="1"/>
  <c r="V17" i="6"/>
  <c r="W17" i="6" s="1"/>
  <c r="X17" i="6" s="1"/>
  <c r="V18" i="6"/>
  <c r="W18" i="6" s="1"/>
  <c r="X18" i="6" s="1"/>
  <c r="V19" i="6"/>
  <c r="X19" i="6" l="1"/>
  <c r="P9" i="6"/>
  <c r="Q9" i="6" s="1"/>
  <c r="R9" i="6" s="1"/>
  <c r="P10" i="6"/>
  <c r="Q10" i="6" s="1"/>
  <c r="R10" i="6" s="1"/>
  <c r="P11" i="6"/>
  <c r="Q11" i="6" s="1"/>
  <c r="R11" i="6" s="1"/>
  <c r="P12" i="6"/>
  <c r="Q12" i="6" s="1"/>
  <c r="R12" i="6" s="1"/>
  <c r="P13" i="6"/>
  <c r="Q13" i="6" s="1"/>
  <c r="R13" i="6" s="1"/>
  <c r="P14" i="6"/>
  <c r="Q14" i="6" s="1"/>
  <c r="R14" i="6" s="1"/>
  <c r="P15" i="6"/>
  <c r="Q15" i="6" s="1"/>
  <c r="R15" i="6" s="1"/>
  <c r="P16" i="6"/>
  <c r="Q16" i="6" s="1"/>
  <c r="P17" i="6"/>
  <c r="Q17" i="6" s="1"/>
  <c r="R17" i="6" s="1"/>
  <c r="P18" i="6"/>
  <c r="Q18" i="6" s="1"/>
  <c r="R18" i="6" s="1"/>
  <c r="P19" i="6"/>
  <c r="P8" i="6"/>
  <c r="Q8" i="6" s="1"/>
  <c r="R8" i="6" s="1"/>
  <c r="J9" i="6"/>
  <c r="K9" i="6" s="1"/>
  <c r="J10" i="6"/>
  <c r="K10" i="6" s="1"/>
  <c r="J11" i="6"/>
  <c r="K11" i="6" s="1"/>
  <c r="J12" i="6"/>
  <c r="K12" i="6" s="1"/>
  <c r="J13" i="6"/>
  <c r="K13" i="6" s="1"/>
  <c r="J14" i="6"/>
  <c r="K14" i="6" s="1"/>
  <c r="J15" i="6"/>
  <c r="K15" i="6" s="1"/>
  <c r="J16" i="6"/>
  <c r="K16" i="6" s="1"/>
  <c r="L16" i="6" s="1"/>
  <c r="J17" i="6"/>
  <c r="K17" i="6" s="1"/>
  <c r="J18" i="6"/>
  <c r="K18" i="6" s="1"/>
  <c r="J19" i="6"/>
  <c r="J8" i="6"/>
  <c r="K8" i="6" s="1"/>
  <c r="R16" i="6" l="1"/>
  <c r="L18" i="6"/>
  <c r="L14" i="6"/>
  <c r="L12" i="6"/>
  <c r="L8" i="6"/>
  <c r="L11" i="6"/>
  <c r="L15" i="6"/>
  <c r="L17" i="6"/>
  <c r="L10" i="6"/>
  <c r="L9" i="6"/>
  <c r="L13" i="6"/>
</calcChain>
</file>

<file path=xl/sharedStrings.xml><?xml version="1.0" encoding="utf-8"?>
<sst xmlns="http://schemas.openxmlformats.org/spreadsheetml/2006/main" count="94" uniqueCount="61">
  <si>
    <t xml:space="preserve">UNIVERSIDAD TECNOLOGICA  DE PEREIRA </t>
  </si>
  <si>
    <t>REFERENCIA O DESCRIPCION</t>
  </si>
  <si>
    <t>UNIDAD DE MEDIDA</t>
  </si>
  <si>
    <t>CANTIDAD</t>
  </si>
  <si>
    <t>DESCRIPCION MARCA/ REFERENCIA/ESPECIFICACIONES OFERTADAS</t>
  </si>
  <si>
    <t>VALOR UNITARIO IVA INCLUIDO</t>
  </si>
  <si>
    <t>VALOR TOTAL</t>
  </si>
  <si>
    <t xml:space="preserve">TIEMPO DE ENTREGA </t>
  </si>
  <si>
    <t>NOMBRE DEL ELEMENTO</t>
  </si>
  <si>
    <t xml:space="preserve">VALOR TOTAL OFERTA </t>
  </si>
  <si>
    <t>MARCA</t>
  </si>
  <si>
    <t>VALOR UNITARIO ANTES DE IVA</t>
  </si>
  <si>
    <t>IVA</t>
  </si>
  <si>
    <t>COMPARATIVO DE OFERTAS item 1 anexo 1</t>
  </si>
  <si>
    <t>subítem</t>
  </si>
  <si>
    <t>% IVA</t>
  </si>
  <si>
    <t>VALOR IVA</t>
  </si>
  <si>
    <t>GTI</t>
  </si>
  <si>
    <t>INNVECTOR</t>
  </si>
  <si>
    <t>PROVEEDOR</t>
  </si>
  <si>
    <t>ITEMS</t>
  </si>
  <si>
    <t>VALOR ADJUDICADO</t>
  </si>
  <si>
    <t>JM MULTISISTEMAS</t>
  </si>
  <si>
    <t>Aruba Lic-Aw Aruba Airwave With Rapids And Visualrf 1 Device License E-Ltu</t>
  </si>
  <si>
    <t>Aruba LIC-AW Aruba Airwave with RAPIDS and VisualRF 1 Device License E-LTU</t>
  </si>
  <si>
    <t>ARUBA</t>
  </si>
  <si>
    <t>Unidad</t>
  </si>
  <si>
    <t>Aruba Lic-Pef Controller Policy Enforcement Firewall Per Ap License Eltu</t>
  </si>
  <si>
    <t>Aruba LIC-PEF Controller Policy Enforcement Firewall Per AP License ELTU</t>
  </si>
  <si>
    <t>Aruba 3y Fc Sw Cntrl Per Ap Cpty E-L Svc [For Jw472aae]</t>
  </si>
  <si>
    <t>Aruba 3Y FC SW Cntrl per AP Cpty E-L SVC [for JW472AAE]</t>
  </si>
  <si>
    <t>Aruba Lic-Ap Controller Per Ap Capacity License E-Ltu</t>
  </si>
  <si>
    <t>Aruba LIC-AP Controller per AP Capacity License E-LTU</t>
  </si>
  <si>
    <t>Ap-Mnt-D Ap Mount Bracket Individual D: Solid Surface</t>
  </si>
  <si>
    <t>AP-MNT-D AP mount bracket individual D: solid surface</t>
  </si>
  <si>
    <t xml:space="preserve">Aruba 10g Sfp+ To Sfp+ 1m Dac </t>
  </si>
  <si>
    <t>Aruba 10G SFP+ to SFP+ 1m DACCable</t>
  </si>
  <si>
    <t xml:space="preserve">Aruba Ap-615 </t>
  </si>
  <si>
    <t>Aruba AP-615 (RW) Campus AP</t>
  </si>
  <si>
    <t>Aruba 6200f 48g 4sfp+ Switch</t>
  </si>
  <si>
    <t>Aruba 6200F 48G 4SFP+ Switch</t>
  </si>
  <si>
    <t>Aruba 3y Fc Sw Lic Pef Cntlr Svc [For Jw473aae]</t>
  </si>
  <si>
    <t>Aruba 3Y FC SW Lic PEF Cntlr SVC [for JW473AAE]</t>
  </si>
  <si>
    <t>Switch</t>
  </si>
  <si>
    <t>Aruba 6200F 48G 4SFP+ SwitchIncluyeAruba LIC-AW Aruba Airwave with RAPIDS and VisualRF 1 Device License E-LTU Aruba 3Y FC SW AW 1 Dev E-L SVC [for JW546AAE]Power Cord - U.S. localization Aruba 10G SFP+ to SFP+ 1m DAC Cable</t>
  </si>
  <si>
    <t>aruba</t>
  </si>
  <si>
    <t>Referencia JL679A	"Aruba 6100 12G CL4 2SFP+139W Switch"incluye JL679A ABA	INCLUDED: Power Cord - U.S. localization</t>
  </si>
  <si>
    <t>INVITACION PUBLICA BS-50-DE 2022 
Compra de equipos y licencias para conectividad de diferentes áreas de la Universidad Tecnológica de Pereira."</t>
  </si>
  <si>
    <t>180 A 365 DIAS</t>
  </si>
  <si>
    <t>181 A 365 DIAS</t>
  </si>
  <si>
    <t>182 A 365 DIAS</t>
  </si>
  <si>
    <t>183 A 365 DIAS</t>
  </si>
  <si>
    <t>184 A 365 DIAS</t>
  </si>
  <si>
    <t>185 A 365 DIAS</t>
  </si>
  <si>
    <t>186 A 365 DIAS</t>
  </si>
  <si>
    <t>187 A 365 DIAS</t>
  </si>
  <si>
    <t>188 A 365 DIAS</t>
  </si>
  <si>
    <t>189 A 365 DIAS</t>
  </si>
  <si>
    <t>190 A 365 DIAS</t>
  </si>
  <si>
    <t>ITEM 1</t>
  </si>
  <si>
    <t>TOTAL ADJUDICACIÓN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</si>
</sst>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&quot;$&quot;\ #,##0.00"/>
    <numFmt numFmtId="167" formatCode="_-&quot;$&quot;\ * #,##0_-;\-&quot;$&quot;\ * #,##0_-;_-&quot;$&quot;\ * &quot;-&quot;??_-;_-@_-"/>
  </numFmts>
  <fonts count="31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sz val="18"/>
      <color theme="3"/>
      <name val="Calibri"/>
      <family val="2"/>
      <scheme val="major"/>
    </font>
    <font>
      <sz val="11"/>
      <color rgb="FF000000"/>
      <name val="Calibri"/>
      <family val="2"/>
    </font>
    <font>
      <sz val="8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00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0" fontId="3" fillId="0" borderId="1"/>
    <xf numFmtId="0" fontId="5" fillId="0" borderId="6" applyNumberFormat="0" applyFill="0" applyAlignment="0" applyProtection="0"/>
    <xf numFmtId="0" fontId="6" fillId="0" borderId="7" applyNumberFormat="0" applyFill="0" applyAlignment="0" applyProtection="0"/>
    <xf numFmtId="0" fontId="7" fillId="0" borderId="8" applyNumberFormat="0" applyFill="0" applyAlignment="0" applyProtection="0"/>
    <xf numFmtId="0" fontId="11" fillId="7" borderId="9" applyNumberFormat="0" applyAlignment="0" applyProtection="0"/>
    <xf numFmtId="0" fontId="12" fillId="8" borderId="10" applyNumberFormat="0" applyAlignment="0" applyProtection="0"/>
    <xf numFmtId="0" fontId="13" fillId="8" borderId="9" applyNumberFormat="0" applyAlignment="0" applyProtection="0"/>
    <xf numFmtId="0" fontId="14" fillId="0" borderId="11" applyNumberFormat="0" applyFill="0" applyAlignment="0" applyProtection="0"/>
    <xf numFmtId="0" fontId="15" fillId="9" borderId="12" applyNumberFormat="0" applyAlignment="0" applyProtection="0"/>
    <xf numFmtId="0" fontId="18" fillId="0" borderId="14" applyNumberFormat="0" applyFill="0" applyAlignment="0" applyProtection="0"/>
    <xf numFmtId="0" fontId="2" fillId="0" borderId="1"/>
    <xf numFmtId="164" fontId="2" fillId="0" borderId="1" applyFont="0" applyFill="0" applyBorder="0" applyAlignment="0" applyProtection="0"/>
    <xf numFmtId="0" fontId="4" fillId="0" borderId="1" applyNumberFormat="0" applyFill="0" applyBorder="0" applyAlignment="0" applyProtection="0"/>
    <xf numFmtId="0" fontId="7" fillId="0" borderId="1" applyNumberFormat="0" applyFill="0" applyBorder="0" applyAlignment="0" applyProtection="0"/>
    <xf numFmtId="0" fontId="8" fillId="4" borderId="1" applyNumberFormat="0" applyBorder="0" applyAlignment="0" applyProtection="0"/>
    <xf numFmtId="0" fontId="9" fillId="5" borderId="1" applyNumberFormat="0" applyBorder="0" applyAlignment="0" applyProtection="0"/>
    <xf numFmtId="0" fontId="10" fillId="6" borderId="1" applyNumberFormat="0" applyBorder="0" applyAlignment="0" applyProtection="0"/>
    <xf numFmtId="0" fontId="16" fillId="0" borderId="1" applyNumberFormat="0" applyFill="0" applyBorder="0" applyAlignment="0" applyProtection="0"/>
    <xf numFmtId="0" fontId="2" fillId="10" borderId="13" applyNumberFormat="0" applyFont="0" applyAlignment="0" applyProtection="0"/>
    <xf numFmtId="0" fontId="17" fillId="0" borderId="1" applyNumberFormat="0" applyFill="0" applyBorder="0" applyAlignment="0" applyProtection="0"/>
    <xf numFmtId="0" fontId="19" fillId="11" borderId="1" applyNumberFormat="0" applyBorder="0" applyAlignment="0" applyProtection="0"/>
    <xf numFmtId="0" fontId="2" fillId="12" borderId="1" applyNumberFormat="0" applyBorder="0" applyAlignment="0" applyProtection="0"/>
    <xf numFmtId="0" fontId="2" fillId="13" borderId="1" applyNumberFormat="0" applyBorder="0" applyAlignment="0" applyProtection="0"/>
    <xf numFmtId="0" fontId="19" fillId="14" borderId="1" applyNumberFormat="0" applyBorder="0" applyAlignment="0" applyProtection="0"/>
    <xf numFmtId="0" fontId="19" fillId="15" borderId="1" applyNumberFormat="0" applyBorder="0" applyAlignment="0" applyProtection="0"/>
    <xf numFmtId="0" fontId="2" fillId="16" borderId="1" applyNumberFormat="0" applyBorder="0" applyAlignment="0" applyProtection="0"/>
    <xf numFmtId="0" fontId="2" fillId="17" borderId="1" applyNumberFormat="0" applyBorder="0" applyAlignment="0" applyProtection="0"/>
    <xf numFmtId="0" fontId="19" fillId="18" borderId="1" applyNumberFormat="0" applyBorder="0" applyAlignment="0" applyProtection="0"/>
    <xf numFmtId="0" fontId="19" fillId="19" borderId="1" applyNumberFormat="0" applyBorder="0" applyAlignment="0" applyProtection="0"/>
    <xf numFmtId="0" fontId="2" fillId="20" borderId="1" applyNumberFormat="0" applyBorder="0" applyAlignment="0" applyProtection="0"/>
    <xf numFmtId="0" fontId="2" fillId="21" borderId="1" applyNumberFormat="0" applyBorder="0" applyAlignment="0" applyProtection="0"/>
    <xf numFmtId="0" fontId="19" fillId="22" borderId="1" applyNumberFormat="0" applyBorder="0" applyAlignment="0" applyProtection="0"/>
    <xf numFmtId="0" fontId="19" fillId="23" borderId="1" applyNumberFormat="0" applyBorder="0" applyAlignment="0" applyProtection="0"/>
    <xf numFmtId="0" fontId="2" fillId="24" borderId="1" applyNumberFormat="0" applyBorder="0" applyAlignment="0" applyProtection="0"/>
    <xf numFmtId="0" fontId="2" fillId="25" borderId="1" applyNumberFormat="0" applyBorder="0" applyAlignment="0" applyProtection="0"/>
    <xf numFmtId="0" fontId="19" fillId="26" borderId="1" applyNumberFormat="0" applyBorder="0" applyAlignment="0" applyProtection="0"/>
    <xf numFmtId="0" fontId="19" fillId="27" borderId="1" applyNumberFormat="0" applyBorder="0" applyAlignment="0" applyProtection="0"/>
    <xf numFmtId="0" fontId="2" fillId="28" borderId="1" applyNumberFormat="0" applyBorder="0" applyAlignment="0" applyProtection="0"/>
    <xf numFmtId="0" fontId="2" fillId="29" borderId="1" applyNumberFormat="0" applyBorder="0" applyAlignment="0" applyProtection="0"/>
    <xf numFmtId="0" fontId="19" fillId="30" borderId="1" applyNumberFormat="0" applyBorder="0" applyAlignment="0" applyProtection="0"/>
    <xf numFmtId="0" fontId="19" fillId="31" borderId="1" applyNumberFormat="0" applyBorder="0" applyAlignment="0" applyProtection="0"/>
    <xf numFmtId="0" fontId="2" fillId="32" borderId="1" applyNumberFormat="0" applyBorder="0" applyAlignment="0" applyProtection="0"/>
    <xf numFmtId="0" fontId="2" fillId="33" borderId="1" applyNumberFormat="0" applyBorder="0" applyAlignment="0" applyProtection="0"/>
    <xf numFmtId="0" fontId="19" fillId="34" borderId="1" applyNumberFormat="0" applyBorder="0" applyAlignment="0" applyProtection="0"/>
    <xf numFmtId="164" fontId="20" fillId="0" borderId="0" applyFont="0" applyFill="0" applyBorder="0" applyAlignment="0" applyProtection="0"/>
    <xf numFmtId="0" fontId="1" fillId="0" borderId="1"/>
    <xf numFmtId="0" fontId="26" fillId="0" borderId="1" applyNumberFormat="0" applyFill="0" applyBorder="0" applyAlignment="0" applyProtection="0"/>
    <xf numFmtId="0" fontId="8" fillId="4" borderId="1" applyNumberFormat="0" applyBorder="0" applyAlignment="0" applyProtection="0"/>
    <xf numFmtId="0" fontId="1" fillId="10" borderId="13" applyNumberFormat="0" applyFont="0" applyAlignment="0" applyProtection="0"/>
    <xf numFmtId="0" fontId="1" fillId="12" borderId="1" applyNumberFormat="0" applyBorder="0" applyAlignment="0" applyProtection="0"/>
    <xf numFmtId="0" fontId="1" fillId="13" borderId="1" applyNumberFormat="0" applyBorder="0" applyAlignment="0" applyProtection="0"/>
    <xf numFmtId="0" fontId="1" fillId="16" borderId="1" applyNumberFormat="0" applyBorder="0" applyAlignment="0" applyProtection="0"/>
    <xf numFmtId="0" fontId="1" fillId="17" borderId="1" applyNumberFormat="0" applyBorder="0" applyAlignment="0" applyProtection="0"/>
    <xf numFmtId="0" fontId="1" fillId="20" borderId="1" applyNumberFormat="0" applyBorder="0" applyAlignment="0" applyProtection="0"/>
    <xf numFmtId="0" fontId="1" fillId="21" borderId="1" applyNumberFormat="0" applyBorder="0" applyAlignment="0" applyProtection="0"/>
    <xf numFmtId="0" fontId="1" fillId="24" borderId="1" applyNumberFormat="0" applyBorder="0" applyAlignment="0" applyProtection="0"/>
    <xf numFmtId="0" fontId="1" fillId="25" borderId="1" applyNumberFormat="0" applyBorder="0" applyAlignment="0" applyProtection="0"/>
    <xf numFmtId="0" fontId="1" fillId="28" borderId="1" applyNumberFormat="0" applyBorder="0" applyAlignment="0" applyProtection="0"/>
    <xf numFmtId="0" fontId="1" fillId="29" borderId="1" applyNumberFormat="0" applyBorder="0" applyAlignment="0" applyProtection="0"/>
    <xf numFmtId="0" fontId="1" fillId="32" borderId="1" applyNumberFormat="0" applyBorder="0" applyAlignment="0" applyProtection="0"/>
    <xf numFmtId="0" fontId="1" fillId="33" borderId="1" applyNumberFormat="0" applyBorder="0" applyAlignment="0" applyProtection="0"/>
    <xf numFmtId="44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9" fontId="27" fillId="0" borderId="0" applyFont="0" applyFill="0" applyBorder="0" applyAlignment="0" applyProtection="0"/>
  </cellStyleXfs>
  <cellXfs count="47">
    <xf numFmtId="0" fontId="0" fillId="0" borderId="0" xfId="0" applyFont="1" applyAlignment="1"/>
    <xf numFmtId="0" fontId="23" fillId="0" borderId="0" xfId="0" applyFont="1" applyAlignment="1"/>
    <xf numFmtId="0" fontId="24" fillId="2" borderId="0" xfId="0" applyFont="1" applyFill="1" applyProtection="1">
      <protection locked="0"/>
    </xf>
    <xf numFmtId="0" fontId="22" fillId="3" borderId="2" xfId="0" applyFont="1" applyFill="1" applyBorder="1" applyAlignment="1" applyProtection="1">
      <alignment horizontal="center" vertical="center" wrapText="1"/>
    </xf>
    <xf numFmtId="0" fontId="22" fillId="3" borderId="3" xfId="0" applyFont="1" applyFill="1" applyBorder="1" applyAlignment="1" applyProtection="1">
      <alignment horizontal="center" vertical="center" wrapText="1"/>
    </xf>
    <xf numFmtId="3" fontId="22" fillId="36" borderId="2" xfId="0" applyNumberFormat="1" applyFont="1" applyFill="1" applyBorder="1" applyAlignment="1" applyProtection="1">
      <alignment horizontal="center" vertical="center" wrapText="1"/>
      <protection locked="0"/>
    </xf>
    <xf numFmtId="3" fontId="22" fillId="35" borderId="3" xfId="0" applyNumberFormat="1" applyFont="1" applyFill="1" applyBorder="1" applyAlignment="1" applyProtection="1">
      <alignment horizontal="center" vertical="center" wrapText="1"/>
      <protection locked="0"/>
    </xf>
    <xf numFmtId="3" fontId="22" fillId="35" borderId="2" xfId="0" applyNumberFormat="1" applyFont="1" applyFill="1" applyBorder="1" applyAlignment="1" applyProtection="1">
      <alignment horizontal="center" vertical="center" wrapText="1"/>
      <protection locked="0"/>
    </xf>
    <xf numFmtId="3" fontId="22" fillId="37" borderId="3" xfId="0" applyNumberFormat="1" applyFont="1" applyFill="1" applyBorder="1" applyAlignment="1" applyProtection="1">
      <alignment horizontal="center" vertical="center" wrapText="1"/>
      <protection locked="0"/>
    </xf>
    <xf numFmtId="3" fontId="22" fillId="37" borderId="2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2" xfId="0" applyFont="1" applyBorder="1" applyAlignment="1"/>
    <xf numFmtId="165" fontId="23" fillId="0" borderId="2" xfId="45" applyNumberFormat="1" applyFont="1" applyBorder="1" applyAlignment="1">
      <alignment horizontal="center" vertical="center"/>
    </xf>
    <xf numFmtId="166" fontId="21" fillId="0" borderId="2" xfId="0" applyNumberFormat="1" applyFont="1" applyBorder="1" applyAlignment="1">
      <alignment horizontal="center" vertical="center" wrapText="1"/>
    </xf>
    <xf numFmtId="3" fontId="22" fillId="36" borderId="3" xfId="0" applyNumberFormat="1" applyFont="1" applyFill="1" applyBorder="1" applyAlignment="1" applyProtection="1">
      <alignment horizontal="center" vertical="center" wrapText="1"/>
      <protection locked="0"/>
    </xf>
    <xf numFmtId="165" fontId="23" fillId="38" borderId="2" xfId="45" applyNumberFormat="1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3" fontId="22" fillId="36" borderId="3" xfId="0" applyNumberFormat="1" applyFont="1" applyFill="1" applyBorder="1" applyAlignment="1" applyProtection="1">
      <alignment horizontal="center" vertical="center" wrapText="1"/>
      <protection locked="0"/>
    </xf>
    <xf numFmtId="9" fontId="21" fillId="0" borderId="2" xfId="64" applyFont="1" applyBorder="1" applyAlignment="1">
      <alignment horizontal="center" vertical="center" wrapText="1"/>
    </xf>
    <xf numFmtId="167" fontId="21" fillId="35" borderId="2" xfId="62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44" fontId="23" fillId="36" borderId="2" xfId="45" applyNumberFormat="1" applyFont="1" applyFill="1" applyBorder="1" applyAlignment="1">
      <alignment horizontal="center" vertical="center"/>
    </xf>
    <xf numFmtId="44" fontId="23" fillId="35" borderId="2" xfId="45" applyNumberFormat="1" applyFont="1" applyFill="1" applyBorder="1" applyAlignment="1">
      <alignment horizontal="center" vertical="center"/>
    </xf>
    <xf numFmtId="9" fontId="23" fillId="0" borderId="2" xfId="0" applyNumberFormat="1" applyFont="1" applyBorder="1" applyAlignment="1">
      <alignment horizontal="center" vertical="center"/>
    </xf>
    <xf numFmtId="165" fontId="23" fillId="0" borderId="2" xfId="0" applyNumberFormat="1" applyFont="1" applyBorder="1" applyAlignment="1"/>
    <xf numFmtId="165" fontId="25" fillId="37" borderId="2" xfId="0" applyNumberFormat="1" applyFont="1" applyFill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165" fontId="0" fillId="0" borderId="2" xfId="45" applyNumberFormat="1" applyFont="1" applyBorder="1" applyAlignment="1">
      <alignment horizontal="center" vertical="center"/>
    </xf>
    <xf numFmtId="165" fontId="0" fillId="0" borderId="2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center"/>
    </xf>
    <xf numFmtId="0" fontId="23" fillId="0" borderId="0" xfId="0" applyFont="1" applyAlignment="1">
      <alignment horizontal="left" wrapText="1"/>
    </xf>
    <xf numFmtId="0" fontId="22" fillId="2" borderId="0" xfId="0" applyFont="1" applyFill="1" applyAlignment="1" applyProtection="1">
      <alignment horizontal="center"/>
      <protection locked="0"/>
    </xf>
    <xf numFmtId="0" fontId="22" fillId="2" borderId="0" xfId="0" applyFont="1" applyFill="1" applyAlignment="1" applyProtection="1">
      <alignment horizontal="center" vertical="center" wrapText="1"/>
      <protection locked="0"/>
    </xf>
    <xf numFmtId="0" fontId="22" fillId="2" borderId="0" xfId="0" applyFont="1" applyFill="1" applyAlignment="1" applyProtection="1">
      <alignment horizontal="center" vertical="center"/>
      <protection locked="0"/>
    </xf>
    <xf numFmtId="3" fontId="22" fillId="36" borderId="15" xfId="0" applyNumberFormat="1" applyFont="1" applyFill="1" applyBorder="1" applyAlignment="1" applyProtection="1">
      <alignment horizontal="center" vertical="center" wrapText="1"/>
      <protection locked="0"/>
    </xf>
    <xf numFmtId="3" fontId="22" fillId="36" borderId="4" xfId="0" applyNumberFormat="1" applyFont="1" applyFill="1" applyBorder="1" applyAlignment="1" applyProtection="1">
      <alignment horizontal="center" vertical="center" wrapText="1"/>
      <protection locked="0"/>
    </xf>
    <xf numFmtId="3" fontId="22" fillId="35" borderId="5" xfId="0" applyNumberFormat="1" applyFont="1" applyFill="1" applyBorder="1" applyAlignment="1" applyProtection="1">
      <alignment horizontal="center" vertical="center" wrapText="1"/>
      <protection locked="0"/>
    </xf>
    <xf numFmtId="3" fontId="22" fillId="37" borderId="5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2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165" fontId="25" fillId="0" borderId="0" xfId="45" applyNumberFormat="1" applyFont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165" fontId="0" fillId="0" borderId="0" xfId="45" applyNumberFormat="1" applyFont="1" applyAlignment="1"/>
    <xf numFmtId="165" fontId="0" fillId="0" borderId="0" xfId="0" applyNumberFormat="1" applyFont="1" applyAlignment="1"/>
    <xf numFmtId="165" fontId="0" fillId="0" borderId="2" xfId="0" applyNumberFormat="1" applyFont="1" applyBorder="1" applyAlignment="1"/>
    <xf numFmtId="0" fontId="0" fillId="0" borderId="3" xfId="0" applyFont="1" applyBorder="1" applyAlignment="1">
      <alignment horizontal="center"/>
    </xf>
    <xf numFmtId="0" fontId="20" fillId="0" borderId="15" xfId="0" applyFont="1" applyBorder="1" applyAlignment="1">
      <alignment horizontal="center"/>
    </xf>
  </cellXfs>
  <cellStyles count="65">
    <cellStyle name="20% - Énfasis1 2" xfId="22" xr:uid="{00000000-0005-0000-0000-000000000000}"/>
    <cellStyle name="20% - Énfasis1 3" xfId="50" xr:uid="{00000000-0005-0000-0000-000001000000}"/>
    <cellStyle name="20% - Énfasis2 2" xfId="26" xr:uid="{00000000-0005-0000-0000-000002000000}"/>
    <cellStyle name="20% - Énfasis2 3" xfId="52" xr:uid="{00000000-0005-0000-0000-000003000000}"/>
    <cellStyle name="20% - Énfasis3 2" xfId="30" xr:uid="{00000000-0005-0000-0000-000004000000}"/>
    <cellStyle name="20% - Énfasis3 3" xfId="54" xr:uid="{00000000-0005-0000-0000-000005000000}"/>
    <cellStyle name="20% - Énfasis4 2" xfId="34" xr:uid="{00000000-0005-0000-0000-000006000000}"/>
    <cellStyle name="20% - Énfasis4 3" xfId="56" xr:uid="{00000000-0005-0000-0000-000007000000}"/>
    <cellStyle name="20% - Énfasis5 2" xfId="38" xr:uid="{00000000-0005-0000-0000-000008000000}"/>
    <cellStyle name="20% - Énfasis5 3" xfId="58" xr:uid="{00000000-0005-0000-0000-000009000000}"/>
    <cellStyle name="20% - Énfasis6 2" xfId="42" xr:uid="{00000000-0005-0000-0000-00000A000000}"/>
    <cellStyle name="20% - Énfasis6 3" xfId="60" xr:uid="{00000000-0005-0000-0000-00000B000000}"/>
    <cellStyle name="40% - Énfasis1 2" xfId="23" xr:uid="{00000000-0005-0000-0000-00000C000000}"/>
    <cellStyle name="40% - Énfasis1 3" xfId="51" xr:uid="{00000000-0005-0000-0000-00000D000000}"/>
    <cellStyle name="40% - Énfasis2 2" xfId="27" xr:uid="{00000000-0005-0000-0000-00000E000000}"/>
    <cellStyle name="40% - Énfasis2 3" xfId="53" xr:uid="{00000000-0005-0000-0000-00000F000000}"/>
    <cellStyle name="40% - Énfasis3 2" xfId="31" xr:uid="{00000000-0005-0000-0000-000010000000}"/>
    <cellStyle name="40% - Énfasis3 3" xfId="55" xr:uid="{00000000-0005-0000-0000-000011000000}"/>
    <cellStyle name="40% - Énfasis4 2" xfId="35" xr:uid="{00000000-0005-0000-0000-000012000000}"/>
    <cellStyle name="40% - Énfasis4 3" xfId="57" xr:uid="{00000000-0005-0000-0000-000013000000}"/>
    <cellStyle name="40% - Énfasis5 2" xfId="39" xr:uid="{00000000-0005-0000-0000-000014000000}"/>
    <cellStyle name="40% - Énfasis5 3" xfId="59" xr:uid="{00000000-0005-0000-0000-000015000000}"/>
    <cellStyle name="40% - Énfasis6 2" xfId="43" xr:uid="{00000000-0005-0000-0000-000016000000}"/>
    <cellStyle name="40% - Énfasis6 3" xfId="61" xr:uid="{00000000-0005-0000-0000-000017000000}"/>
    <cellStyle name="60% - Énfasis1 2" xfId="24" xr:uid="{00000000-0005-0000-0000-000018000000}"/>
    <cellStyle name="60% - Énfasis2 2" xfId="28" xr:uid="{00000000-0005-0000-0000-000019000000}"/>
    <cellStyle name="60% - Énfasis3 2" xfId="32" xr:uid="{00000000-0005-0000-0000-00001A000000}"/>
    <cellStyle name="60% - Énfasis4 2" xfId="36" xr:uid="{00000000-0005-0000-0000-00001B000000}"/>
    <cellStyle name="60% - Énfasis5 2" xfId="40" xr:uid="{00000000-0005-0000-0000-00001C000000}"/>
    <cellStyle name="60% - Énfasis6 2" xfId="44" xr:uid="{00000000-0005-0000-0000-00001D000000}"/>
    <cellStyle name="Buena 2" xfId="15" xr:uid="{00000000-0005-0000-0000-00001E000000}"/>
    <cellStyle name="Bueno 2" xfId="48" xr:uid="{00000000-0005-0000-0000-00001F000000}"/>
    <cellStyle name="Cálculo" xfId="7" builtinId="22" customBuiltin="1"/>
    <cellStyle name="Celda de comprobación" xfId="9" builtinId="23" customBuiltin="1"/>
    <cellStyle name="Celda vinculada" xfId="8" builtinId="24" customBuiltin="1"/>
    <cellStyle name="Encabezado 1" xfId="2" builtinId="16" customBuiltin="1"/>
    <cellStyle name="Encabezado 4 2" xfId="14" xr:uid="{00000000-0005-0000-0000-000024000000}"/>
    <cellStyle name="Énfasis1 2" xfId="21" xr:uid="{00000000-0005-0000-0000-000025000000}"/>
    <cellStyle name="Énfasis2 2" xfId="25" xr:uid="{00000000-0005-0000-0000-000026000000}"/>
    <cellStyle name="Énfasis3 2" xfId="29" xr:uid="{00000000-0005-0000-0000-000027000000}"/>
    <cellStyle name="Énfasis4 2" xfId="33" xr:uid="{00000000-0005-0000-0000-000028000000}"/>
    <cellStyle name="Énfasis5 2" xfId="37" xr:uid="{00000000-0005-0000-0000-000029000000}"/>
    <cellStyle name="Énfasis6 2" xfId="41" xr:uid="{00000000-0005-0000-0000-00002A000000}"/>
    <cellStyle name="Entrada" xfId="5" builtinId="20" customBuiltin="1"/>
    <cellStyle name="Excel Built-in Normal" xfId="1" xr:uid="{00000000-0005-0000-0000-00002C000000}"/>
    <cellStyle name="Incorrecto 2" xfId="16" xr:uid="{00000000-0005-0000-0000-00002D000000}"/>
    <cellStyle name="Moneda" xfId="45" builtinId="4"/>
    <cellStyle name="Moneda 2" xfId="12" xr:uid="{00000000-0005-0000-0000-00002F000000}"/>
    <cellStyle name="Moneda 3" xfId="62" xr:uid="{00000000-0005-0000-0000-000030000000}"/>
    <cellStyle name="Neutral 2" xfId="17" xr:uid="{00000000-0005-0000-0000-000031000000}"/>
    <cellStyle name="Normal" xfId="0" builtinId="0"/>
    <cellStyle name="Normal 2" xfId="11" xr:uid="{00000000-0005-0000-0000-000033000000}"/>
    <cellStyle name="Normal 3" xfId="46" xr:uid="{00000000-0005-0000-0000-000034000000}"/>
    <cellStyle name="Notas 2" xfId="19" xr:uid="{00000000-0005-0000-0000-000035000000}"/>
    <cellStyle name="Notas 3" xfId="49" xr:uid="{00000000-0005-0000-0000-000036000000}"/>
    <cellStyle name="Porcentaje" xfId="64" builtinId="5"/>
    <cellStyle name="Porcentaje 2" xfId="63" xr:uid="{00000000-0005-0000-0000-000038000000}"/>
    <cellStyle name="Salida" xfId="6" builtinId="21" customBuiltin="1"/>
    <cellStyle name="Texto de advertencia 2" xfId="18" xr:uid="{00000000-0005-0000-0000-00003A000000}"/>
    <cellStyle name="Texto explicativo 2" xfId="20" xr:uid="{00000000-0005-0000-0000-00003B000000}"/>
    <cellStyle name="Título 2" xfId="3" builtinId="17" customBuiltin="1"/>
    <cellStyle name="Título 3" xfId="4" builtinId="18" customBuiltin="1"/>
    <cellStyle name="Título 4" xfId="13" xr:uid="{00000000-0005-0000-0000-00003E000000}"/>
    <cellStyle name="Título 5" xfId="47" xr:uid="{00000000-0005-0000-0000-00003F000000}"/>
    <cellStyle name="Total" xfId="1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4"/>
  <sheetViews>
    <sheetView topLeftCell="A4" zoomScale="86" zoomScaleNormal="86" workbookViewId="0">
      <selection activeCell="R19" sqref="R19"/>
    </sheetView>
  </sheetViews>
  <sheetFormatPr baseColWidth="10" defaultRowHeight="11.25" x14ac:dyDescent="0.2"/>
  <cols>
    <col min="1" max="1" width="9" style="1" customWidth="1"/>
    <col min="2" max="2" width="27.7109375" style="1" bestFit="1" customWidth="1"/>
    <col min="3" max="3" width="38.85546875" style="1" customWidth="1"/>
    <col min="4" max="4" width="10.140625" style="1" bestFit="1" customWidth="1"/>
    <col min="5" max="5" width="14.140625" style="1" customWidth="1"/>
    <col min="6" max="6" width="11.5703125" style="1" customWidth="1"/>
    <col min="7" max="7" width="17" style="1" hidden="1" customWidth="1"/>
    <col min="8" max="8" width="13.85546875" style="1" bestFit="1" customWidth="1"/>
    <col min="9" max="9" width="13.85546875" style="1" customWidth="1"/>
    <col min="10" max="10" width="13.140625" style="1" bestFit="1" customWidth="1"/>
    <col min="11" max="11" width="13.7109375" style="1" customWidth="1"/>
    <col min="12" max="12" width="14.5703125" style="1" customWidth="1"/>
    <col min="13" max="13" width="10.42578125" style="1" bestFit="1" customWidth="1"/>
    <col min="14" max="14" width="13.140625" style="1" bestFit="1" customWidth="1"/>
    <col min="15" max="15" width="13.140625" style="1" customWidth="1"/>
    <col min="16" max="16" width="12.5703125" style="1" customWidth="1"/>
    <col min="17" max="17" width="13.7109375" style="1" bestFit="1" customWidth="1"/>
    <col min="18" max="18" width="14.42578125" style="1" bestFit="1" customWidth="1"/>
    <col min="19" max="19" width="10.42578125" style="1" bestFit="1" customWidth="1"/>
    <col min="20" max="20" width="12.85546875" style="1" hidden="1" customWidth="1"/>
    <col min="21" max="21" width="10.42578125" style="1" hidden="1" customWidth="1"/>
    <col min="22" max="22" width="12.5703125" style="1" hidden="1" customWidth="1"/>
    <col min="23" max="23" width="11.42578125" style="1" hidden="1" customWidth="1"/>
    <col min="24" max="24" width="14.42578125" style="1" hidden="1" customWidth="1"/>
    <col min="25" max="25" width="11.42578125" style="1" hidden="1" customWidth="1"/>
    <col min="26" max="16384" width="11.42578125" style="1"/>
  </cols>
  <sheetData>
    <row r="1" spans="1:25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</row>
    <row r="2" spans="1:25" ht="38.25" customHeight="1" x14ac:dyDescent="0.2">
      <c r="A2" s="31" t="s">
        <v>47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spans="1:25" x14ac:dyDescent="0.2">
      <c r="A3" s="32" t="s">
        <v>13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</row>
    <row r="4" spans="1:25" x14ac:dyDescent="0.2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5" spans="1:25" x14ac:dyDescent="0.2">
      <c r="A5" s="2"/>
      <c r="B5" s="2"/>
      <c r="C5" s="2"/>
      <c r="D5" s="2"/>
      <c r="E5" s="2"/>
      <c r="F5" s="2"/>
    </row>
    <row r="6" spans="1:25" ht="27" customHeight="1" x14ac:dyDescent="0.2">
      <c r="A6" s="3" t="s">
        <v>59</v>
      </c>
      <c r="B6" s="2"/>
      <c r="C6" s="2"/>
      <c r="D6" s="2"/>
      <c r="E6" s="2"/>
      <c r="F6" s="2"/>
      <c r="G6" s="33" t="s">
        <v>22</v>
      </c>
      <c r="H6" s="34"/>
      <c r="I6" s="34"/>
      <c r="J6" s="34"/>
      <c r="K6" s="34"/>
      <c r="L6" s="34"/>
      <c r="M6" s="34"/>
      <c r="N6" s="35" t="s">
        <v>17</v>
      </c>
      <c r="O6" s="35"/>
      <c r="P6" s="35"/>
      <c r="Q6" s="35"/>
      <c r="R6" s="35"/>
      <c r="S6" s="35"/>
      <c r="T6" s="36" t="s">
        <v>18</v>
      </c>
      <c r="U6" s="36"/>
      <c r="V6" s="36"/>
      <c r="W6" s="36"/>
      <c r="X6" s="36"/>
      <c r="Y6" s="36"/>
    </row>
    <row r="7" spans="1:25" ht="56.25" x14ac:dyDescent="0.2">
      <c r="A7" s="3" t="s">
        <v>14</v>
      </c>
      <c r="B7" s="3" t="s">
        <v>8</v>
      </c>
      <c r="C7" s="3" t="s">
        <v>1</v>
      </c>
      <c r="D7" s="3" t="s">
        <v>10</v>
      </c>
      <c r="E7" s="3" t="s">
        <v>2</v>
      </c>
      <c r="F7" s="4" t="s">
        <v>3</v>
      </c>
      <c r="G7" s="13" t="s">
        <v>4</v>
      </c>
      <c r="H7" s="13" t="s">
        <v>11</v>
      </c>
      <c r="I7" s="16" t="s">
        <v>15</v>
      </c>
      <c r="J7" s="13" t="s">
        <v>16</v>
      </c>
      <c r="K7" s="5" t="s">
        <v>5</v>
      </c>
      <c r="L7" s="5" t="s">
        <v>6</v>
      </c>
      <c r="M7" s="5" t="s">
        <v>7</v>
      </c>
      <c r="N7" s="6" t="s">
        <v>11</v>
      </c>
      <c r="O7" s="6" t="s">
        <v>15</v>
      </c>
      <c r="P7" s="6" t="s">
        <v>12</v>
      </c>
      <c r="Q7" s="7" t="s">
        <v>5</v>
      </c>
      <c r="R7" s="7" t="s">
        <v>6</v>
      </c>
      <c r="S7" s="7" t="s">
        <v>7</v>
      </c>
      <c r="T7" s="8" t="s">
        <v>11</v>
      </c>
      <c r="U7" s="8" t="s">
        <v>15</v>
      </c>
      <c r="V7" s="8" t="s">
        <v>12</v>
      </c>
      <c r="W7" s="9" t="s">
        <v>5</v>
      </c>
      <c r="X7" s="9" t="s">
        <v>6</v>
      </c>
      <c r="Y7" s="9" t="s">
        <v>7</v>
      </c>
    </row>
    <row r="8" spans="1:25" ht="26.25" customHeight="1" thickBot="1" x14ac:dyDescent="0.25">
      <c r="A8" s="3">
        <v>1</v>
      </c>
      <c r="B8" s="19" t="s">
        <v>23</v>
      </c>
      <c r="C8" s="19" t="s">
        <v>24</v>
      </c>
      <c r="D8" s="19" t="s">
        <v>25</v>
      </c>
      <c r="E8" s="19" t="s">
        <v>26</v>
      </c>
      <c r="F8" s="19">
        <v>12</v>
      </c>
      <c r="G8" s="10"/>
      <c r="H8" s="12">
        <v>377900</v>
      </c>
      <c r="I8" s="17">
        <v>0.19</v>
      </c>
      <c r="J8" s="11">
        <f>H8*I8</f>
        <v>71801</v>
      </c>
      <c r="K8" s="14">
        <f>H8+J8</f>
        <v>449701</v>
      </c>
      <c r="L8" s="20">
        <f>K8*F8</f>
        <v>5396412</v>
      </c>
      <c r="M8" s="38" t="s">
        <v>48</v>
      </c>
      <c r="N8" s="18">
        <v>377999</v>
      </c>
      <c r="O8" s="17">
        <v>0.19</v>
      </c>
      <c r="P8" s="11">
        <f>N8*O8</f>
        <v>71819.81</v>
      </c>
      <c r="Q8" s="14">
        <f>N8+P8</f>
        <v>449818.81</v>
      </c>
      <c r="R8" s="21">
        <f t="shared" ref="R8:R18" si="0">Q8*F8</f>
        <v>5397825.7199999997</v>
      </c>
      <c r="S8" s="38">
        <v>300</v>
      </c>
      <c r="T8" s="11"/>
      <c r="U8" s="10"/>
      <c r="V8" s="23"/>
      <c r="W8" s="23"/>
      <c r="X8" s="23"/>
      <c r="Y8" s="10"/>
    </row>
    <row r="9" spans="1:25" ht="34.5" thickBot="1" x14ac:dyDescent="0.25">
      <c r="A9" s="3">
        <v>2</v>
      </c>
      <c r="B9" s="19" t="s">
        <v>27</v>
      </c>
      <c r="C9" s="19" t="s">
        <v>28</v>
      </c>
      <c r="D9" s="19" t="s">
        <v>25</v>
      </c>
      <c r="E9" s="19" t="s">
        <v>26</v>
      </c>
      <c r="F9" s="19">
        <v>12</v>
      </c>
      <c r="G9" s="10"/>
      <c r="H9" s="12">
        <v>166285</v>
      </c>
      <c r="I9" s="17">
        <v>0.19</v>
      </c>
      <c r="J9" s="11">
        <f t="shared" ref="J9:J19" si="1">H9*I9</f>
        <v>31594.15</v>
      </c>
      <c r="K9" s="14">
        <f t="shared" ref="K9:K18" si="2">H9+J9</f>
        <v>197879.15</v>
      </c>
      <c r="L9" s="20">
        <f t="shared" ref="L9:L18" si="3">K9*F9</f>
        <v>2374549.7999999998</v>
      </c>
      <c r="M9" s="38" t="s">
        <v>49</v>
      </c>
      <c r="N9" s="18">
        <v>165000</v>
      </c>
      <c r="O9" s="17">
        <v>0.19</v>
      </c>
      <c r="P9" s="11">
        <f t="shared" ref="P9:P19" si="4">N9*O9</f>
        <v>31350</v>
      </c>
      <c r="Q9" s="14">
        <f t="shared" ref="Q9:Q18" si="5">N9+P9</f>
        <v>196350</v>
      </c>
      <c r="R9" s="21">
        <f t="shared" si="0"/>
        <v>2356200</v>
      </c>
      <c r="S9" s="39">
        <v>240</v>
      </c>
      <c r="T9" s="11">
        <v>1839200</v>
      </c>
      <c r="U9" s="22">
        <v>0.19</v>
      </c>
      <c r="V9" s="23">
        <f t="shared" ref="V9:V19" si="6">T9*U9</f>
        <v>349448</v>
      </c>
      <c r="W9" s="23">
        <f t="shared" ref="W9:W18" si="7">T9+V9</f>
        <v>2188648</v>
      </c>
      <c r="X9" s="23">
        <f>W9*F9</f>
        <v>26263776</v>
      </c>
      <c r="Y9" s="10"/>
    </row>
    <row r="10" spans="1:25" ht="74.25" customHeight="1" thickBot="1" x14ac:dyDescent="0.25">
      <c r="A10" s="3">
        <v>3</v>
      </c>
      <c r="B10" s="19" t="s">
        <v>29</v>
      </c>
      <c r="C10" s="19" t="s">
        <v>30</v>
      </c>
      <c r="D10" s="19" t="s">
        <v>25</v>
      </c>
      <c r="E10" s="19" t="s">
        <v>26</v>
      </c>
      <c r="F10" s="19">
        <v>12</v>
      </c>
      <c r="G10" s="10"/>
      <c r="H10" s="12">
        <v>71900</v>
      </c>
      <c r="I10" s="17">
        <v>0.19</v>
      </c>
      <c r="J10" s="11">
        <f t="shared" si="1"/>
        <v>13661</v>
      </c>
      <c r="K10" s="14">
        <f t="shared" si="2"/>
        <v>85561</v>
      </c>
      <c r="L10" s="20">
        <f t="shared" si="3"/>
        <v>1026732</v>
      </c>
      <c r="M10" s="38" t="s">
        <v>50</v>
      </c>
      <c r="N10" s="18">
        <v>71999.0280112045</v>
      </c>
      <c r="O10" s="17">
        <v>0.19</v>
      </c>
      <c r="P10" s="11">
        <f t="shared" si="4"/>
        <v>13679.815322128856</v>
      </c>
      <c r="Q10" s="14">
        <f t="shared" si="5"/>
        <v>85678.843333333352</v>
      </c>
      <c r="R10" s="21">
        <f t="shared" si="0"/>
        <v>1028146.1200000002</v>
      </c>
      <c r="S10" s="39">
        <v>240</v>
      </c>
      <c r="T10" s="11"/>
      <c r="U10" s="10"/>
      <c r="V10" s="23"/>
      <c r="W10" s="23"/>
      <c r="X10" s="23"/>
      <c r="Y10" s="10"/>
    </row>
    <row r="11" spans="1:25" ht="92.25" customHeight="1" thickBot="1" x14ac:dyDescent="0.25">
      <c r="A11" s="3">
        <v>4</v>
      </c>
      <c r="B11" s="19" t="s">
        <v>31</v>
      </c>
      <c r="C11" s="19" t="s">
        <v>32</v>
      </c>
      <c r="D11" s="19" t="s">
        <v>25</v>
      </c>
      <c r="E11" s="19" t="s">
        <v>26</v>
      </c>
      <c r="F11" s="19">
        <v>12</v>
      </c>
      <c r="G11" s="10"/>
      <c r="H11" s="12">
        <v>197900</v>
      </c>
      <c r="I11" s="17">
        <v>0.19</v>
      </c>
      <c r="J11" s="11">
        <f t="shared" si="1"/>
        <v>37601</v>
      </c>
      <c r="K11" s="14">
        <f t="shared" si="2"/>
        <v>235501</v>
      </c>
      <c r="L11" s="20">
        <f t="shared" si="3"/>
        <v>2826012</v>
      </c>
      <c r="M11" s="38" t="s">
        <v>51</v>
      </c>
      <c r="N11" s="18">
        <v>166941</v>
      </c>
      <c r="O11" s="17">
        <v>0.19</v>
      </c>
      <c r="P11" s="11">
        <f t="shared" si="4"/>
        <v>31718.79</v>
      </c>
      <c r="Q11" s="14">
        <f t="shared" si="5"/>
        <v>198659.79</v>
      </c>
      <c r="R11" s="21">
        <f t="shared" si="0"/>
        <v>2383917.48</v>
      </c>
      <c r="S11" s="38">
        <v>240</v>
      </c>
      <c r="T11" s="11"/>
      <c r="U11" s="10"/>
      <c r="V11" s="23"/>
      <c r="W11" s="23"/>
      <c r="X11" s="23"/>
      <c r="Y11" s="10"/>
    </row>
    <row r="12" spans="1:25" ht="23.25" thickBot="1" x14ac:dyDescent="0.25">
      <c r="A12" s="3">
        <v>5</v>
      </c>
      <c r="B12" s="19" t="s">
        <v>33</v>
      </c>
      <c r="C12" s="19" t="s">
        <v>34</v>
      </c>
      <c r="D12" s="19" t="s">
        <v>25</v>
      </c>
      <c r="E12" s="19" t="s">
        <v>26</v>
      </c>
      <c r="F12" s="19">
        <v>12</v>
      </c>
      <c r="G12" s="10"/>
      <c r="H12" s="12">
        <v>85400</v>
      </c>
      <c r="I12" s="17">
        <v>0.19</v>
      </c>
      <c r="J12" s="11">
        <f t="shared" si="1"/>
        <v>16226</v>
      </c>
      <c r="K12" s="14">
        <f t="shared" si="2"/>
        <v>101626</v>
      </c>
      <c r="L12" s="20">
        <f t="shared" si="3"/>
        <v>1219512</v>
      </c>
      <c r="M12" s="38" t="s">
        <v>52</v>
      </c>
      <c r="N12" s="18">
        <v>57831</v>
      </c>
      <c r="O12" s="17">
        <v>0.19</v>
      </c>
      <c r="P12" s="11">
        <f t="shared" si="4"/>
        <v>10987.89</v>
      </c>
      <c r="Q12" s="14">
        <f t="shared" si="5"/>
        <v>68818.89</v>
      </c>
      <c r="R12" s="21">
        <f t="shared" si="0"/>
        <v>825826.67999999993</v>
      </c>
      <c r="S12" s="39">
        <v>240</v>
      </c>
      <c r="T12" s="11"/>
      <c r="U12" s="10"/>
      <c r="V12" s="23"/>
      <c r="W12" s="23"/>
      <c r="X12" s="23"/>
      <c r="Y12" s="10"/>
    </row>
    <row r="13" spans="1:25" ht="12.75" thickBot="1" x14ac:dyDescent="0.25">
      <c r="A13" s="3">
        <v>6</v>
      </c>
      <c r="B13" s="19" t="s">
        <v>35</v>
      </c>
      <c r="C13" s="19" t="s">
        <v>36</v>
      </c>
      <c r="D13" s="19" t="s">
        <v>25</v>
      </c>
      <c r="E13" s="19" t="s">
        <v>26</v>
      </c>
      <c r="F13" s="19">
        <v>1</v>
      </c>
      <c r="G13" s="10"/>
      <c r="H13" s="12">
        <v>629700</v>
      </c>
      <c r="I13" s="17">
        <v>0.19</v>
      </c>
      <c r="J13" s="11">
        <f t="shared" si="1"/>
        <v>119643</v>
      </c>
      <c r="K13" s="14">
        <f t="shared" si="2"/>
        <v>749343</v>
      </c>
      <c r="L13" s="20">
        <f t="shared" si="3"/>
        <v>749343</v>
      </c>
      <c r="M13" s="38" t="s">
        <v>53</v>
      </c>
      <c r="N13" s="18">
        <v>423824</v>
      </c>
      <c r="O13" s="17">
        <v>0.19</v>
      </c>
      <c r="P13" s="11">
        <f t="shared" si="4"/>
        <v>80526.559999999998</v>
      </c>
      <c r="Q13" s="14">
        <f t="shared" si="5"/>
        <v>504350.56</v>
      </c>
      <c r="R13" s="21">
        <f t="shared" si="0"/>
        <v>504350.56</v>
      </c>
      <c r="S13" s="39">
        <v>300</v>
      </c>
      <c r="T13" s="11">
        <v>3000800</v>
      </c>
      <c r="U13" s="22">
        <v>0.19</v>
      </c>
      <c r="V13" s="23">
        <f t="shared" si="6"/>
        <v>570152</v>
      </c>
      <c r="W13" s="23">
        <f t="shared" si="7"/>
        <v>3570952</v>
      </c>
      <c r="X13" s="23">
        <f>W13*F13</f>
        <v>3570952</v>
      </c>
      <c r="Y13" s="10"/>
    </row>
    <row r="14" spans="1:25" ht="12.75" thickBot="1" x14ac:dyDescent="0.25">
      <c r="A14" s="3">
        <v>7</v>
      </c>
      <c r="B14" s="19" t="s">
        <v>37</v>
      </c>
      <c r="C14" s="19" t="s">
        <v>38</v>
      </c>
      <c r="D14" s="19" t="s">
        <v>25</v>
      </c>
      <c r="E14" s="19" t="s">
        <v>26</v>
      </c>
      <c r="F14" s="19">
        <v>12</v>
      </c>
      <c r="G14" s="10"/>
      <c r="H14" s="12">
        <v>2870900</v>
      </c>
      <c r="I14" s="17">
        <v>0.19</v>
      </c>
      <c r="J14" s="11">
        <f t="shared" si="1"/>
        <v>545471</v>
      </c>
      <c r="K14" s="14">
        <f t="shared" si="2"/>
        <v>3416371</v>
      </c>
      <c r="L14" s="20">
        <f t="shared" si="3"/>
        <v>40996452</v>
      </c>
      <c r="M14" s="38" t="s">
        <v>54</v>
      </c>
      <c r="N14" s="18">
        <v>2332400.0672268909</v>
      </c>
      <c r="O14" s="17">
        <v>0.19</v>
      </c>
      <c r="P14" s="11">
        <f t="shared" si="4"/>
        <v>443156.01277310931</v>
      </c>
      <c r="Q14" s="14">
        <f t="shared" si="5"/>
        <v>2775556.08</v>
      </c>
      <c r="R14" s="21">
        <f t="shared" si="0"/>
        <v>33306672.960000001</v>
      </c>
      <c r="S14" s="39">
        <v>240</v>
      </c>
      <c r="T14" s="11">
        <v>3701000</v>
      </c>
      <c r="U14" s="22">
        <v>0.19</v>
      </c>
      <c r="V14" s="23">
        <f t="shared" si="6"/>
        <v>703190</v>
      </c>
      <c r="W14" s="23">
        <f t="shared" si="7"/>
        <v>4404190</v>
      </c>
      <c r="X14" s="23">
        <f>W14*F14</f>
        <v>52850280</v>
      </c>
      <c r="Y14" s="10"/>
    </row>
    <row r="15" spans="1:25" ht="12.75" thickBot="1" x14ac:dyDescent="0.25">
      <c r="A15" s="3">
        <v>8</v>
      </c>
      <c r="B15" s="19" t="s">
        <v>39</v>
      </c>
      <c r="C15" s="19" t="s">
        <v>40</v>
      </c>
      <c r="D15" s="19" t="s">
        <v>25</v>
      </c>
      <c r="E15" s="19" t="s">
        <v>26</v>
      </c>
      <c r="F15" s="19">
        <v>1</v>
      </c>
      <c r="G15" s="10"/>
      <c r="H15" s="12">
        <v>18001950</v>
      </c>
      <c r="I15" s="17">
        <v>0.19</v>
      </c>
      <c r="J15" s="11">
        <f t="shared" si="1"/>
        <v>3420370.5</v>
      </c>
      <c r="K15" s="14">
        <f t="shared" si="2"/>
        <v>21422320.5</v>
      </c>
      <c r="L15" s="20">
        <f t="shared" si="3"/>
        <v>21422320.5</v>
      </c>
      <c r="M15" s="38" t="s">
        <v>55</v>
      </c>
      <c r="N15" s="18">
        <v>13543912</v>
      </c>
      <c r="O15" s="17">
        <v>0.19</v>
      </c>
      <c r="P15" s="11">
        <f t="shared" si="4"/>
        <v>2573343.2800000003</v>
      </c>
      <c r="Q15" s="14">
        <f t="shared" si="5"/>
        <v>16117255.280000001</v>
      </c>
      <c r="R15" s="21">
        <f t="shared" si="0"/>
        <v>16117255.280000001</v>
      </c>
      <c r="S15" s="39">
        <v>300</v>
      </c>
      <c r="T15" s="11"/>
      <c r="U15" s="10"/>
      <c r="V15" s="23"/>
      <c r="W15" s="23"/>
      <c r="X15" s="23"/>
      <c r="Y15" s="10"/>
    </row>
    <row r="16" spans="1:25" ht="26.25" customHeight="1" thickBot="1" x14ac:dyDescent="0.25">
      <c r="A16" s="3">
        <v>9</v>
      </c>
      <c r="B16" s="19" t="s">
        <v>41</v>
      </c>
      <c r="C16" s="19" t="s">
        <v>42</v>
      </c>
      <c r="D16" s="19" t="s">
        <v>25</v>
      </c>
      <c r="E16" s="19" t="s">
        <v>26</v>
      </c>
      <c r="F16" s="19">
        <v>12</v>
      </c>
      <c r="G16" s="10"/>
      <c r="H16" s="12">
        <v>71900</v>
      </c>
      <c r="I16" s="17">
        <v>0.19</v>
      </c>
      <c r="J16" s="11">
        <f t="shared" si="1"/>
        <v>13661</v>
      </c>
      <c r="K16" s="14">
        <f t="shared" ref="K16" si="8">H16+J16</f>
        <v>85561</v>
      </c>
      <c r="L16" s="20">
        <f t="shared" ref="L16" si="9">K16*F16</f>
        <v>1026732</v>
      </c>
      <c r="M16" s="38" t="s">
        <v>56</v>
      </c>
      <c r="N16" s="18">
        <v>71995.0280112045</v>
      </c>
      <c r="O16" s="17">
        <v>0.19</v>
      </c>
      <c r="P16" s="11">
        <f t="shared" si="4"/>
        <v>13679.055322128856</v>
      </c>
      <c r="Q16" s="14">
        <f t="shared" si="5"/>
        <v>85674.083333333358</v>
      </c>
      <c r="R16" s="21">
        <f t="shared" si="0"/>
        <v>1028089.0000000002</v>
      </c>
      <c r="S16" s="39">
        <v>240</v>
      </c>
      <c r="T16" s="11"/>
      <c r="U16" s="10"/>
      <c r="V16" s="23"/>
      <c r="W16" s="23"/>
      <c r="X16" s="23"/>
      <c r="Y16" s="10"/>
    </row>
    <row r="17" spans="1:25" ht="39" customHeight="1" thickBot="1" x14ac:dyDescent="0.25">
      <c r="A17" s="3">
        <v>10</v>
      </c>
      <c r="B17" s="15" t="s">
        <v>43</v>
      </c>
      <c r="C17" s="15" t="s">
        <v>44</v>
      </c>
      <c r="D17" s="15" t="s">
        <v>45</v>
      </c>
      <c r="E17" s="15" t="s">
        <v>26</v>
      </c>
      <c r="F17" s="37">
        <v>17</v>
      </c>
      <c r="G17" s="10"/>
      <c r="H17" s="12">
        <v>18989500</v>
      </c>
      <c r="I17" s="17">
        <v>0.19</v>
      </c>
      <c r="J17" s="11">
        <f t="shared" si="1"/>
        <v>3608005</v>
      </c>
      <c r="K17" s="14">
        <f t="shared" si="2"/>
        <v>22597505</v>
      </c>
      <c r="L17" s="20">
        <f t="shared" si="3"/>
        <v>384157585</v>
      </c>
      <c r="M17" s="38" t="s">
        <v>57</v>
      </c>
      <c r="N17" s="18">
        <v>14636570</v>
      </c>
      <c r="O17" s="17">
        <v>0.19</v>
      </c>
      <c r="P17" s="11">
        <f t="shared" si="4"/>
        <v>2780948.3</v>
      </c>
      <c r="Q17" s="14">
        <f t="shared" si="5"/>
        <v>17417518.300000001</v>
      </c>
      <c r="R17" s="21">
        <f t="shared" si="0"/>
        <v>296097811.10000002</v>
      </c>
      <c r="S17" s="39">
        <v>300</v>
      </c>
      <c r="T17" s="11">
        <v>22304300</v>
      </c>
      <c r="U17" s="22">
        <v>0.19</v>
      </c>
      <c r="V17" s="23">
        <f t="shared" si="6"/>
        <v>4237817</v>
      </c>
      <c r="W17" s="23">
        <f t="shared" si="7"/>
        <v>26542117</v>
      </c>
      <c r="X17" s="23">
        <f>W17*F17</f>
        <v>451215989</v>
      </c>
      <c r="Y17" s="10"/>
    </row>
    <row r="18" spans="1:25" ht="44.25" customHeight="1" thickBot="1" x14ac:dyDescent="0.25">
      <c r="A18" s="3">
        <v>11</v>
      </c>
      <c r="B18" s="15" t="s">
        <v>43</v>
      </c>
      <c r="C18" s="15" t="s">
        <v>46</v>
      </c>
      <c r="D18" s="15" t="s">
        <v>45</v>
      </c>
      <c r="E18" s="15" t="s">
        <v>26</v>
      </c>
      <c r="F18" s="15">
        <v>1</v>
      </c>
      <c r="G18" s="10"/>
      <c r="H18" s="12">
        <v>5236500</v>
      </c>
      <c r="I18" s="17">
        <v>0.19</v>
      </c>
      <c r="J18" s="11">
        <f t="shared" si="1"/>
        <v>994935</v>
      </c>
      <c r="K18" s="14">
        <f t="shared" si="2"/>
        <v>6231435</v>
      </c>
      <c r="L18" s="20">
        <f t="shared" si="3"/>
        <v>6231435</v>
      </c>
      <c r="M18" s="38" t="s">
        <v>58</v>
      </c>
      <c r="N18" s="18">
        <v>4268324</v>
      </c>
      <c r="O18" s="17">
        <v>0.19</v>
      </c>
      <c r="P18" s="11">
        <f t="shared" si="4"/>
        <v>810981.56</v>
      </c>
      <c r="Q18" s="14">
        <f t="shared" si="5"/>
        <v>5079305.5600000005</v>
      </c>
      <c r="R18" s="21">
        <f t="shared" si="0"/>
        <v>5079305.5600000005</v>
      </c>
      <c r="S18" s="39">
        <v>300</v>
      </c>
      <c r="T18" s="11">
        <v>5398100</v>
      </c>
      <c r="U18" s="22">
        <v>0.19</v>
      </c>
      <c r="V18" s="23">
        <f t="shared" si="6"/>
        <v>1025639</v>
      </c>
      <c r="W18" s="23">
        <f t="shared" si="7"/>
        <v>6423739</v>
      </c>
      <c r="X18" s="23">
        <f>W18*F18</f>
        <v>6423739</v>
      </c>
      <c r="Y18" s="10"/>
    </row>
    <row r="19" spans="1:25" ht="29.25" customHeight="1" x14ac:dyDescent="0.2">
      <c r="A19" s="28" t="s">
        <v>9</v>
      </c>
      <c r="B19" s="28"/>
      <c r="C19" s="28"/>
      <c r="D19" s="28"/>
      <c r="E19" s="28"/>
      <c r="F19" s="28"/>
      <c r="J19" s="11">
        <f t="shared" si="1"/>
        <v>0</v>
      </c>
      <c r="K19" s="14"/>
      <c r="L19" s="40">
        <f>L20</f>
        <v>467427086</v>
      </c>
      <c r="P19" s="11">
        <f t="shared" si="4"/>
        <v>0</v>
      </c>
      <c r="Q19" s="14"/>
      <c r="R19" s="6">
        <f>R20</f>
        <v>364125401</v>
      </c>
      <c r="V19" s="23">
        <f t="shared" si="6"/>
        <v>0</v>
      </c>
      <c r="W19" s="23"/>
      <c r="X19" s="24">
        <f>SUM(X8:X18)</f>
        <v>540324736</v>
      </c>
    </row>
    <row r="20" spans="1:25" hidden="1" x14ac:dyDescent="0.2">
      <c r="A20" s="29"/>
      <c r="B20" s="29"/>
      <c r="C20" s="29"/>
      <c r="D20" s="29"/>
      <c r="E20" s="29"/>
      <c r="F20" s="29"/>
      <c r="J20" s="11"/>
      <c r="K20" s="14"/>
      <c r="L20" s="1">
        <v>467427086</v>
      </c>
      <c r="P20" s="11"/>
      <c r="Q20" s="14"/>
      <c r="R20" s="6">
        <v>364125401</v>
      </c>
      <c r="V20" s="23"/>
      <c r="W20" s="23"/>
      <c r="X20" s="23"/>
    </row>
    <row r="21" spans="1:25" ht="21" customHeight="1" x14ac:dyDescent="0.2"/>
    <row r="22" spans="1:25" ht="20.25" customHeight="1" x14ac:dyDescent="0.2"/>
    <row r="24" spans="1:25" ht="80.25" customHeight="1" x14ac:dyDescent="0.2"/>
  </sheetData>
  <mergeCells count="8">
    <mergeCell ref="A19:F19"/>
    <mergeCell ref="A20:F20"/>
    <mergeCell ref="A1:Y1"/>
    <mergeCell ref="A2:Y2"/>
    <mergeCell ref="A3:Y4"/>
    <mergeCell ref="G6:M6"/>
    <mergeCell ref="N6:S6"/>
    <mergeCell ref="T6:Y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EBFD7-D926-4198-9A99-FE5B64D384C5}">
  <dimension ref="A1:C8"/>
  <sheetViews>
    <sheetView tabSelected="1" workbookViewId="0">
      <selection activeCell="A14" sqref="A14"/>
    </sheetView>
  </sheetViews>
  <sheetFormatPr baseColWidth="10" defaultRowHeight="15" x14ac:dyDescent="0.25"/>
  <cols>
    <col min="1" max="1" width="28.7109375" customWidth="1"/>
    <col min="2" max="2" width="20.85546875" customWidth="1"/>
    <col min="3" max="3" width="20.42578125" customWidth="1"/>
  </cols>
  <sheetData>
    <row r="1" spans="1:3" x14ac:dyDescent="0.25">
      <c r="A1" s="25" t="s">
        <v>19</v>
      </c>
      <c r="B1" s="25" t="s">
        <v>20</v>
      </c>
      <c r="C1" s="25" t="s">
        <v>21</v>
      </c>
    </row>
    <row r="2" spans="1:3" x14ac:dyDescent="0.25">
      <c r="A2" s="41" t="s">
        <v>17</v>
      </c>
      <c r="B2" s="41">
        <v>1</v>
      </c>
      <c r="C2" s="26">
        <f>'ÍTEM 1'!R19</f>
        <v>364125401</v>
      </c>
    </row>
    <row r="3" spans="1:3" x14ac:dyDescent="0.25">
      <c r="A3" s="41" t="s">
        <v>17</v>
      </c>
      <c r="B3" s="25">
        <v>2</v>
      </c>
      <c r="C3" s="27">
        <f>A6</f>
        <v>134591464</v>
      </c>
    </row>
    <row r="4" spans="1:3" x14ac:dyDescent="0.25">
      <c r="A4" s="46" t="s">
        <v>60</v>
      </c>
      <c r="B4" s="45"/>
      <c r="C4" s="44">
        <f>SUM(C2:C3)</f>
        <v>498716865</v>
      </c>
    </row>
    <row r="6" spans="1:3" x14ac:dyDescent="0.25">
      <c r="A6" s="42">
        <v>134591464</v>
      </c>
    </row>
    <row r="7" spans="1:3" x14ac:dyDescent="0.25">
      <c r="A7" s="42">
        <v>364125401</v>
      </c>
    </row>
    <row r="8" spans="1:3" x14ac:dyDescent="0.25">
      <c r="A8" s="43">
        <f>A6+A7</f>
        <v>498716865</v>
      </c>
    </row>
  </sheetData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ÍTEM 1</vt:lpstr>
      <vt:lpstr>ADJUDICACIÓN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cp:lastPrinted>2019-10-17T21:26:20Z</cp:lastPrinted>
  <dcterms:created xsi:type="dcterms:W3CDTF">2019-08-09T21:45:23Z</dcterms:created>
  <dcterms:modified xsi:type="dcterms:W3CDTF">2022-11-23T13:56:49Z</dcterms:modified>
</cp:coreProperties>
</file>