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1" sheetId="1" r:id="rId1"/>
  </sheets>
  <definedNames>
    <definedName name="_xlnm._FilterDatabase" localSheetId="0" hidden="1">'ÍTEM 1'!$A$9:$DA$15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CW16" i="1" l="1"/>
  <c r="CT19" i="1"/>
  <c r="CX16" i="1" l="1"/>
  <c r="CY16" i="1"/>
  <c r="CW10" i="1"/>
  <c r="CY10" i="1" s="1"/>
  <c r="N19" i="1" l="1"/>
  <c r="U19" i="1"/>
  <c r="AI19" i="1"/>
  <c r="AP19" i="1"/>
  <c r="BD19" i="1"/>
  <c r="BK19" i="1"/>
  <c r="BR19" i="1"/>
  <c r="BY19" i="1"/>
  <c r="CF19" i="1"/>
  <c r="CM19" i="1"/>
  <c r="CW17" i="1"/>
  <c r="CW18" i="1"/>
  <c r="BB17" i="1"/>
  <c r="F24" i="1"/>
  <c r="CW15" i="1"/>
  <c r="CW14" i="1"/>
  <c r="CY14" i="1" s="1"/>
  <c r="CW13" i="1"/>
  <c r="CY13" i="1" s="1"/>
  <c r="CW12" i="1"/>
  <c r="CW11" i="1"/>
  <c r="CY11" i="1" s="1"/>
  <c r="CX10" i="1"/>
  <c r="CX18" i="1" l="1"/>
  <c r="CY18" i="1"/>
  <c r="CX17" i="1"/>
  <c r="CY17" i="1"/>
  <c r="CX15" i="1"/>
  <c r="CY15" i="1"/>
  <c r="CX12" i="1"/>
  <c r="CY12" i="1"/>
  <c r="F26" i="1"/>
  <c r="CX14" i="1"/>
  <c r="CX11" i="1"/>
  <c r="CX13" i="1"/>
  <c r="F25" i="1"/>
  <c r="F27" i="1" l="1"/>
  <c r="CY19" i="1"/>
</calcChain>
</file>

<file path=xl/comments1.xml><?xml version="1.0" encoding="utf-8"?>
<comments xmlns="http://schemas.openxmlformats.org/spreadsheetml/2006/main">
  <authors>
    <author>Autor</author>
  </authors>
  <commentList>
    <comment ref="AZ7" authorId="0" shapeId="0">
      <text>
        <r>
          <rPr>
            <b/>
            <sz val="9"/>
            <color indexed="81"/>
            <rFont val="Tahoma"/>
            <family val="2"/>
          </rPr>
          <t>PRESENTA UN ERRO EN SU OFERTA, POR ENDE NO SE EVALÚA SU OFERTA PARA ESTE ÍTEM</t>
        </r>
      </text>
    </comment>
    <comment ref="CX12" authorId="0" shapeId="0">
      <text>
        <r>
          <rPr>
            <sz val="9"/>
            <color indexed="81"/>
            <rFont val="Tahoma"/>
            <family val="2"/>
          </rPr>
          <t xml:space="preserve">SEGÚN LA CONDICIÓN PRESENTADA, LOS SUBÍTEMS DEL 1 AL 4 DEBEN SER ADJUDICADOS AL MISMO PROVEEDOR, POR LO TANTO, EL SUBÍTEM 3 TAMBIÉN SE ADJUDICA A LA EMPRESA KAIKA S.A.S AL SER LA EMPRESA QUE CUMPLE TÉCNICAMENTE Y PRESENTA EL MENOR VALOR EN LOS SUBÍTEMS 1, 2 Y 4.
</t>
        </r>
      </text>
    </comment>
  </commentList>
</comments>
</file>

<file path=xl/sharedStrings.xml><?xml version="1.0" encoding="utf-8"?>
<sst xmlns="http://schemas.openxmlformats.org/spreadsheetml/2006/main" count="227" uniqueCount="104">
  <si>
    <t>UNIVERSIDAD TECNOLÓGICA DE PEREIRA</t>
  </si>
  <si>
    <t xml:space="preserve"> BIENES Y SUMINISTROS</t>
  </si>
  <si>
    <t xml:space="preserve"> INVITACIÓN PUBLICA 05 DE 2020</t>
  </si>
  <si>
    <t xml:space="preserve">COMPRA DE EQUIPOS PARA LABORATORIOS  DE MACROSCOPIA Y QUÍMICA </t>
  </si>
  <si>
    <t xml:space="preserve">ÍTEM 1: LABORATORIO MACROSCOPIA </t>
  </si>
  <si>
    <t xml:space="preserve">SUBITEM </t>
  </si>
  <si>
    <t>NOMBRE DEL ELEMENTO</t>
  </si>
  <si>
    <t>ESPECIFICACION Y/O REFERENCIA</t>
  </si>
  <si>
    <t>UD DE MEDIDA</t>
  </si>
  <si>
    <t>MARCA O REFERENCIA</t>
  </si>
  <si>
    <t>CANT</t>
  </si>
  <si>
    <t>MARCA/MODELO/REFERENCIA (Ofertado)</t>
  </si>
  <si>
    <t>Microscopio con Cámara</t>
  </si>
  <si>
    <t xml:space="preserve">Microscopio con oculares 10X/20 fijos. Revólver moleteado de 4 puestos. Objetivos Planos de 4x/0.10 NA, 26.2 mm, 10x/0.22 NA, 7.8 mm, 40x/0.65 NA, 0.31 mm y 100x/1.25 NA, 0.10 mm OIL al menos. Condensador preenfocado y precentrado tipo Abbe 1.25, con ranura para correderas de DF o PH. Asa para transporte. Protección antihongos para los componentes ópticos según norma ISO 9022-11:1994, certificada. Estativo metálico resistente, con pintura especial que brinde protección antimicrobiana. Tubo binocular con ángulo de observación de 30°, distancia interpupilar de 52 a 75 mm, tornillo prisionero de fijación para rotación segura del tubo. Platina de 185 x 140 mm con mando XY, superficie resistente.  calibradores Vernier para coordenadas XY. Iluminación LED con 6000 K de temperatura del color, vida útil de 25000 horas a máxima intensidad. Controles de enfoque Macro/Micro coaxiales, con desplazamiento de 300 micras por rotación, calibrados en incrementos de 3 micras. Conexión eléctrica: 110V / 60 Hz. que incluya  MODULO DE CÁMARA CON WIFI ADAPTABLE A MICROSCOPIO </t>
  </si>
  <si>
    <t>Equipo</t>
  </si>
  <si>
    <t>LEICA, OLYMPUS, OPTIKA, MOTIC, ZEISS</t>
  </si>
  <si>
    <t>Los Items 1 al 4 deben ser suministrados por el mismo proveedor para gararatizar servicio, mantenimiento y compatibilidad de estos y futuros equipos en laboratorio de microscopía</t>
  </si>
  <si>
    <t>Microscopio</t>
  </si>
  <si>
    <t>Estereorscopio con cámara</t>
  </si>
  <si>
    <t>Estereomicroscopio binocular tipo Greenough de 10°.  Sistema óptico parfocal. Relación de zoom de 4.4:1. Oculares fijos de alto punto focal 10x/20, aptos para usuarios con gafas. Rango de aumentos de  8x-35x. Resolución de hasta 170 Lp/mm, Columna de enfoque Macro con recorrido de 75 mm. Distancia interpupilar ajustable entre 50 y 75 mm. Distancia de trabajo 100 mm. Diseño compacto sin partes extraíbles, adecuado para estudiantes. Iluminación regulable tipo LED, reflejada con temperatura del color de 6500 K y transmitida con temperatura del color de 4500 K; controles de encendido y apagado e intensidad independientes, utilizables separada o conjuntamente. 3 modos de iluminación incidente, desde arriba, rasante y completa, autoapagado al cabo de 120 minutos; vida útil de 25000 horas, sistema de auto apagado que se activa después de 2 horas sin uso. Base y panel de control sellados. Transformador universal para 100-240V y 50/60 Hz. Asa de transporte integrada. cable específico del país y funda. Cámara color para fotomicrografía y video integrada. Sistema de comunicación Wi-Fi, que permite la interconexión hasta con 5 smartsphones o Tablets y transmitir imágenes en vivo. Salida Ethernet para conexión a red de datos. Sensor de 5 MP. Exposiciòn de 1 mseg a 500 mseg. Tasa de transmisión de 30 fps. Imàgenes en formatos JPEG, TIFF, BMP y MP4. Intensidad del color de 24 bits. Compatible con W7, W8, W10, MAC OS X, iOS 7 y 8 y Android 4.2 o superior.  Conexión HDMI a monitor o proyector, USB 2.0 a PC, Ethernet y Wi-Fi.  Incluye control remoto, cable específico del país y funda. Conexión eléctrica: 110V / 60 Hz.</t>
  </si>
  <si>
    <t>Estereoscopio</t>
  </si>
  <si>
    <t>Estereomicroscopio binocular tipo Greenough de 10°.  Sistema óptico parfocal. Relación de zoom de 4.4:1. Oculares fijos de alto punto focal 10x/20, aptos para usuarios con gafas. Rango de aumentos de  8x-35x. Resolución de hasta 170 Lp/mm, Columna de enfoque Macro con recorrido de 75 mm. Distancia interpupilar ajustable entre 50 y 75 mm. Distancia de trabajo 100 mm. Diseño compacto sin partes extraíbles, adecuado para estudiantes. Iluminación regulable tipo LED, reflejada con temperatura del color de 6500 K y transmitida con temperatura del color de 4500 K; controles de encendido y apagado e intensidad independientes, utilizables separada o conjuntamente. 3 modos de iluminación incidente, desde arriba, rasante y completa, autoapagado al cabo de 120 minutos; vida útil de 25000 horas, sistema de auto apagado que se activa después de 2 horas sin uso. Base y panel de control sellados. Transformador universal para 100-240V y 50/60 Hz. Asa de transporte integrada. cable específico del país y funda.</t>
  </si>
  <si>
    <t>Micrótomo de laboratorio</t>
  </si>
  <si>
    <t xml:space="preserve">Microtomo manual de rotación con soporte orientable y deslizable para cuchillas desechables de alto y bajo perfil. Soporte orientable para casetes y anillos de inclusión y bandeja para recolección de residuos.  Debe  incluir 5 kg de parafina, dos cajas x 50 cuchillas de bajo perfil y dos cajas x 50 cuchillas de bajo perfil. Rango de corte: 0.5 - 60 µm. Selección de grosores de corte: de 0.5 a 2 µm, en incrementos de 0.5 µm. De 2 a 10 µm, en incrementos de 1 µm. De 10 a 20 µm, en incrementos de 2 µm. De 20 a 60  µm, en incrementos de 5 µm. Alimentación horozontal total de la muestra: 25 mm. Recorrido vertical de la muestra: 59 mm. Retracción de la muestra: Seleccionable. Horientacián de la muestra:  Horizontal 8°. Vertical 8°. Rotación ± 90°. Grosor de desbaste: 10 µm, 50 µm. Desplazamiento lateral de la base del portacuchillas: ±25 mm de norte a sur y ±20 mm de este a oeste. </t>
  </si>
  <si>
    <t>LEICA, EPREDIA</t>
  </si>
  <si>
    <t>Los Items 5 y 7 deben ser suministrados por el mismo proveedor para gararatizar servicio, mantenimiento y compatibilidad de estos y futuros equipos en laboratorio de microscopía</t>
  </si>
  <si>
    <t>Baño de flotación</t>
  </si>
  <si>
    <t xml:space="preserve">Baño de flotación para secciones de parafina. Superficia interior negra con cobertura plástica antirayones, control digital de la temperatura. Rango de temperatura de temperatura ambiente a 70 °C. Display digital de alto contraste. Indicaciòn visual de temperatua sobrepasa. Teclado de programaciòn de la temperatura resistente al agua y a la parafina. Conexión eléctrica: 110V / 60 Hz.  </t>
  </si>
  <si>
    <t>Estufa de secado</t>
  </si>
  <si>
    <t xml:space="preserve">Estufa de secado con circulación natural de aire. 22 L o mas de volumen interno útil. Rango de temperatura: de temperatura ambienta más 5 °C a 250 °C. Cámara interior en acero inoxidable DIN 1.4301. míimo 2 bandejas portamuestras. minmo 3 programas ajustables, alarma acústica y visual, reloj programable hasta 99 horas y 59 minutos. Desviación de la temperatura en el espacio: ±2.7 °C. Variación de la temperatura en el tiempo: ±1.0 °C. Conexión eléctrica: 110V / 60 Hz.   </t>
  </si>
  <si>
    <t>ECOCELL, THERMO SCIENTIFIC, OHAUS, BINDE, GEMMY</t>
  </si>
  <si>
    <t>Plancha de calentamiento agitación</t>
  </si>
  <si>
    <t>Plancha Metalica con Calentamiento y Agitación hasta 450 °C</t>
  </si>
  <si>
    <t>STUART OHAUS, THERMO  SCIENTIFIC, CLEAVER SCIENTIFIC</t>
  </si>
  <si>
    <t>VIBRA, RAGWAG, OHAUS, SARTORIUS, CLEAVER SCIENTIFIC</t>
  </si>
  <si>
    <t>COMPARATIVO ECONÓMICO</t>
  </si>
  <si>
    <t>BLAMIS DOTACIONES LABORATORIO S.A.S</t>
  </si>
  <si>
    <t>CASA CIENTIFICA BLANCO Y CIA SAS</t>
  </si>
  <si>
    <t>EQUIPOS Y LABORATORIO DE COLOMBIA SAS</t>
  </si>
  <si>
    <t xml:space="preserve">INVERSIONES JIMSA LTDA </t>
  </si>
  <si>
    <t>KAIKA SAS</t>
  </si>
  <si>
    <t>LAB BRANDS S.A.S</t>
  </si>
  <si>
    <t xml:space="preserve">MACROSEARCH S.A.S. </t>
  </si>
  <si>
    <t>SANITAS SAS</t>
  </si>
  <si>
    <t xml:space="preserve">VERDEXLAB S.A.S </t>
  </si>
  <si>
    <t>LEICA/ICC50W + DM 500 LED/13613735 + 13613215</t>
  </si>
  <si>
    <t>LEICA/DM 500 LED/13613215</t>
  </si>
  <si>
    <t>LEICA/EZ-4 W/10450629</t>
  </si>
  <si>
    <t>LEICA/EZ-4/10447197</t>
  </si>
  <si>
    <t>EPREDIA 
HM325</t>
  </si>
  <si>
    <t>LEICA/RM 2125 RTS/1405746960</t>
  </si>
  <si>
    <t>EPREDIA 
A84600061</t>
  </si>
  <si>
    <t>LEICA/HI 1210/14041521464</t>
  </si>
  <si>
    <t>51028112 / OGS60 HORNO DE CONVECCION NATURAL 65
LITROS / MARCA THERMO SCIENTIFIC</t>
  </si>
  <si>
    <t>ECOCELL MEDCENTER/ ECO LINE 22/MC 000200</t>
  </si>
  <si>
    <t>MMM GROUP - MODELO:
ECOCELL 55</t>
  </si>
  <si>
    <t>AGITADOR MAGNETICO CON CALENTAMIENTO - CAPACIDAD 10 LITROS - LUZ LED - 550°C,  0 - 1500 RPM -  TIPO S7 - H550S COMPLETO  - INCLUYE:  SOPORTE Y SENSOR REF.  18900016 - 18900017  MODELO  MS7- H550-S  REF.  8030122211 MARCA DLAB</t>
  </si>
  <si>
    <t>VIBRA ALE623</t>
  </si>
  <si>
    <t>Marca Ohaus
Modelo PX323/E
Ref. 30429840</t>
  </si>
  <si>
    <t>SP88857100 / AGITADOR MAGNETICO CON CALENTAMIENTO
CIMAREC+ 7x7"  / MARCA THERMO SCIENTIFIC</t>
  </si>
  <si>
    <t>SARTORIUS</t>
  </si>
  <si>
    <t>CLEAVER/ NBL823E</t>
  </si>
  <si>
    <t>VIBRA  - MODELO: 
AB 323, CAP. 320g X 0.001g</t>
  </si>
  <si>
    <t>VALOR UNIT IVA INC</t>
  </si>
  <si>
    <t>VALOR TOTAL</t>
  </si>
  <si>
    <t>GARANTÍA</t>
  </si>
  <si>
    <t>TIEMPO DE ENTREGA</t>
  </si>
  <si>
    <t>1 AÑO</t>
  </si>
  <si>
    <t>8 DIAS, SALVO VENTA PREVIA</t>
  </si>
  <si>
    <t>UN AÑO</t>
  </si>
  <si>
    <t>45 Dias</t>
  </si>
  <si>
    <r>
      <t xml:space="preserve">Balanza </t>
    </r>
    <r>
      <rPr>
        <b/>
        <sz val="10"/>
        <color rgb="FFFF0000"/>
        <rFont val="Calibri"/>
        <family val="2"/>
        <scheme val="minor"/>
      </rPr>
      <t>0,001 g</t>
    </r>
  </si>
  <si>
    <r>
      <t>Balanza Precisión (300g  o mas, +/</t>
    </r>
    <r>
      <rPr>
        <sz val="10"/>
        <color rgb="FFFF0000"/>
        <rFont val="Calibri"/>
        <family val="2"/>
        <scheme val="minor"/>
      </rPr>
      <t>- 0,001 g)</t>
    </r>
  </si>
  <si>
    <t>1 año</t>
  </si>
  <si>
    <t>60 dias</t>
  </si>
  <si>
    <t>2 años</t>
  </si>
  <si>
    <t>Thermo scientific  SP88857100</t>
  </si>
  <si>
    <t>24 meses</t>
  </si>
  <si>
    <t>3 unidades para entre 8 dias y 2 unidades 90 dias.</t>
  </si>
  <si>
    <t xml:space="preserve">5 dias </t>
  </si>
  <si>
    <t>VALOR UNITARIO SIN IVA</t>
  </si>
  <si>
    <t>VALOR IVA</t>
  </si>
  <si>
    <t>ELEMENTOS QUÍMICOS</t>
  </si>
  <si>
    <t>GARANTÍA:  UN (1) AÑO SOBRE DEFECTOS DE FABRICA</t>
  </si>
  <si>
    <t>INMEDIATA</t>
  </si>
  <si>
    <t>60 A 90 DÍAS</t>
  </si>
  <si>
    <t>NUEVOS RECURSOS</t>
  </si>
  <si>
    <t>MMM CROUP
MODELO: ECOCELL 22
INCLUYE: BANDEJAS EN INOXIDABLE, ENTREGA E INSTALACION EN LAS INSTALACIONES DE LA UTP</t>
  </si>
  <si>
    <t>12 NESES POR DEFECTO DE FABRICACION</t>
  </si>
  <si>
    <t>60 DÍAS</t>
  </si>
  <si>
    <t xml:space="preserve">PURIFICACIÓN Y ANAÁLISIS DE FLUIDOS SAS </t>
  </si>
  <si>
    <t>45 - 60 días</t>
  </si>
  <si>
    <t>90 días</t>
  </si>
  <si>
    <t>4 año</t>
  </si>
  <si>
    <t>3 - 5 días, sujeto inventario</t>
  </si>
  <si>
    <t>VALOR MÍN</t>
  </si>
  <si>
    <t>EMPRESA</t>
  </si>
  <si>
    <t>EMPRESA QUE PRESENTA EL MENOR VALOR</t>
  </si>
  <si>
    <t>TOTALES ADJUDICADOS</t>
  </si>
  <si>
    <t>SANITAS S.A.S</t>
  </si>
  <si>
    <t>TOTAL ADJUDICADO ÍTEM 1</t>
  </si>
  <si>
    <t>KASAI S.A.S</t>
  </si>
  <si>
    <t>ECOCELL 22</t>
  </si>
  <si>
    <t>3-5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</si>
</sst>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240A]\ * #,##0.00_-;\-[$$-240A]\ * #,##0.00_-;_-[$$-240A]\ * &quot;-&quot;??_-;_-@_-"/>
    <numFmt numFmtId="165" formatCode="[$$-240A]\ #,##0.0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3" fillId="0" borderId="0" xfId="0" applyFont="1"/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4" fillId="0" borderId="0" xfId="0" applyFont="1"/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3" fontId="5" fillId="0" borderId="24" xfId="1" applyNumberFormat="1" applyFont="1" applyBorder="1" applyAlignment="1">
      <alignment horizontal="center" vertical="center" wrapText="1"/>
    </xf>
    <xf numFmtId="3" fontId="5" fillId="0" borderId="25" xfId="1" applyNumberFormat="1" applyFont="1" applyBorder="1" applyAlignment="1">
      <alignment horizontal="center" vertical="center" wrapText="1"/>
    </xf>
    <xf numFmtId="3" fontId="5" fillId="0" borderId="26" xfId="1" applyNumberFormat="1" applyFont="1" applyBorder="1" applyAlignment="1">
      <alignment horizontal="center" vertical="center" wrapText="1"/>
    </xf>
    <xf numFmtId="3" fontId="5" fillId="0" borderId="31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64" fontId="4" fillId="0" borderId="17" xfId="0" applyNumberFormat="1" applyFont="1" applyBorder="1"/>
    <xf numFmtId="0" fontId="3" fillId="2" borderId="2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7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165" fontId="3" fillId="0" borderId="30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5" fontId="4" fillId="0" borderId="17" xfId="0" applyNumberFormat="1" applyFont="1" applyBorder="1"/>
    <xf numFmtId="0" fontId="3" fillId="0" borderId="42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5" fontId="3" fillId="3" borderId="9" xfId="0" applyNumberFormat="1" applyFont="1" applyFill="1" applyBorder="1" applyAlignment="1">
      <alignment horizontal="center" vertical="center" wrapText="1"/>
    </xf>
    <xf numFmtId="165" fontId="3" fillId="3" borderId="2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5" fontId="3" fillId="3" borderId="16" xfId="0" applyNumberFormat="1" applyFont="1" applyFill="1" applyBorder="1" applyAlignment="1">
      <alignment horizontal="center" vertical="center" wrapText="1"/>
    </xf>
    <xf numFmtId="165" fontId="3" fillId="3" borderId="33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5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165" fontId="3" fillId="3" borderId="25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5" fontId="3" fillId="0" borderId="40" xfId="0" applyNumberFormat="1" applyFont="1" applyBorder="1" applyAlignment="1">
      <alignment horizontal="center" vertical="center" wrapText="1"/>
    </xf>
    <xf numFmtId="165" fontId="3" fillId="0" borderId="41" xfId="0" applyNumberFormat="1" applyFont="1" applyBorder="1" applyAlignment="1">
      <alignment horizontal="center" vertical="center" wrapText="1"/>
    </xf>
    <xf numFmtId="165" fontId="3" fillId="0" borderId="42" xfId="0" applyNumberFormat="1" applyFont="1" applyBorder="1" applyAlignment="1">
      <alignment horizontal="center" vertical="center" wrapText="1"/>
    </xf>
    <xf numFmtId="165" fontId="3" fillId="3" borderId="40" xfId="0" applyNumberFormat="1" applyFont="1" applyFill="1" applyBorder="1" applyAlignment="1">
      <alignment horizontal="center" vertical="center" wrapText="1"/>
    </xf>
    <xf numFmtId="165" fontId="3" fillId="3" borderId="38" xfId="0" applyNumberFormat="1" applyFont="1" applyFill="1" applyBorder="1" applyAlignment="1">
      <alignment horizontal="center" vertical="center" wrapText="1"/>
    </xf>
    <xf numFmtId="165" fontId="3" fillId="3" borderId="4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165" fontId="3" fillId="0" borderId="29" xfId="0" applyNumberFormat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0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3" fillId="0" borderId="38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65" fontId="3" fillId="0" borderId="41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65" fontId="3" fillId="0" borderId="39" xfId="0" applyNumberFormat="1" applyFont="1" applyFill="1" applyBorder="1" applyAlignment="1">
      <alignment horizontal="center" vertical="center" wrapText="1"/>
    </xf>
    <xf numFmtId="165" fontId="3" fillId="0" borderId="25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65" fontId="3" fillId="0" borderId="42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1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44" xfId="1" applyNumberFormat="1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horizontal="center" vertical="center"/>
    </xf>
    <xf numFmtId="165" fontId="3" fillId="4" borderId="46" xfId="0" applyNumberFormat="1" applyFont="1" applyFill="1" applyBorder="1" applyAlignment="1">
      <alignment horizontal="center" vertical="center"/>
    </xf>
    <xf numFmtId="165" fontId="3" fillId="4" borderId="12" xfId="0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65" fontId="3" fillId="4" borderId="27" xfId="0" applyNumberFormat="1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5" fontId="3" fillId="4" borderId="8" xfId="0" applyNumberFormat="1" applyFont="1" applyFill="1" applyBorder="1" applyAlignment="1">
      <alignment horizontal="center" vertical="center"/>
    </xf>
    <xf numFmtId="165" fontId="10" fillId="5" borderId="15" xfId="0" applyNumberFormat="1" applyFont="1" applyFill="1" applyBorder="1"/>
    <xf numFmtId="0" fontId="4" fillId="5" borderId="48" xfId="0" applyFont="1" applyFill="1" applyBorder="1" applyAlignment="1">
      <alignment horizontal="center" vertical="center"/>
    </xf>
    <xf numFmtId="165" fontId="4" fillId="5" borderId="49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11" fillId="0" borderId="0" xfId="0" applyFont="1" applyBorder="1"/>
    <xf numFmtId="165" fontId="11" fillId="0" borderId="10" xfId="0" applyNumberFormat="1" applyFont="1" applyBorder="1" applyAlignment="1">
      <alignment vertical="center"/>
    </xf>
    <xf numFmtId="165" fontId="11" fillId="0" borderId="14" xfId="0" applyNumberFormat="1" applyFont="1" applyBorder="1" applyAlignment="1">
      <alignment vertical="center"/>
    </xf>
    <xf numFmtId="165" fontId="10" fillId="5" borderId="17" xfId="0" applyNumberFormat="1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center"/>
    </xf>
    <xf numFmtId="165" fontId="3" fillId="2" borderId="30" xfId="0" applyNumberFormat="1" applyFont="1" applyFill="1" applyBorder="1" applyAlignment="1">
      <alignment vertical="center"/>
    </xf>
    <xf numFmtId="165" fontId="3" fillId="2" borderId="36" xfId="0" applyNumberFormat="1" applyFont="1" applyFill="1" applyBorder="1" applyAlignment="1">
      <alignment vertical="center"/>
    </xf>
    <xf numFmtId="165" fontId="3" fillId="2" borderId="13" xfId="0" applyNumberFormat="1" applyFont="1" applyFill="1" applyBorder="1" applyAlignment="1">
      <alignment vertical="center"/>
    </xf>
    <xf numFmtId="165" fontId="3" fillId="2" borderId="14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28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center" vertical="center" wrapText="1"/>
    </xf>
    <xf numFmtId="165" fontId="3" fillId="2" borderId="30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165" fontId="3" fillId="2" borderId="25" xfId="0" applyNumberFormat="1" applyFont="1" applyFill="1" applyBorder="1" applyAlignment="1">
      <alignment horizontal="center" vertical="center" wrapText="1"/>
    </xf>
    <xf numFmtId="165" fontId="3" fillId="2" borderId="3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165" fontId="4" fillId="0" borderId="15" xfId="0" applyNumberFormat="1" applyFont="1" applyBorder="1"/>
    <xf numFmtId="0" fontId="3" fillId="0" borderId="13" xfId="0" applyFont="1" applyBorder="1"/>
    <xf numFmtId="0" fontId="3" fillId="3" borderId="38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3" fillId="0" borderId="14" xfId="0" applyFont="1" applyBorder="1"/>
    <xf numFmtId="165" fontId="3" fillId="2" borderId="40" xfId="0" applyNumberFormat="1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5" fontId="3" fillId="2" borderId="38" xfId="0" applyNumberFormat="1" applyFont="1" applyFill="1" applyBorder="1" applyAlignment="1">
      <alignment horizontal="center" vertical="center" wrapText="1"/>
    </xf>
    <xf numFmtId="165" fontId="3" fillId="2" borderId="41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65" fontId="3" fillId="2" borderId="39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0" borderId="52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0" fillId="5" borderId="50" xfId="0" applyFont="1" applyFill="1" applyBorder="1" applyAlignment="1">
      <alignment horizontal="center" vertical="center" wrapText="1"/>
    </xf>
    <xf numFmtId="0" fontId="10" fillId="5" borderId="5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41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1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Y27"/>
  <sheetViews>
    <sheetView tabSelected="1" topLeftCell="BT1" zoomScale="60" zoomScaleNormal="60" workbookViewId="0">
      <selection activeCell="CW13" sqref="CW13"/>
    </sheetView>
  </sheetViews>
  <sheetFormatPr baseColWidth="10" defaultRowHeight="12.75" x14ac:dyDescent="0.2"/>
  <cols>
    <col min="1" max="1" width="9.85546875" style="1" customWidth="1"/>
    <col min="2" max="3" width="11.5703125" style="1" hidden="1" customWidth="1"/>
    <col min="4" max="4" width="11.5703125" style="1" bestFit="1" customWidth="1"/>
    <col min="5" max="5" width="23.7109375" style="1" customWidth="1"/>
    <col min="6" max="6" width="62" style="1" customWidth="1"/>
    <col min="7" max="8" width="11.42578125" style="1" customWidth="1"/>
    <col min="9" max="9" width="11.5703125" style="1" customWidth="1"/>
    <col min="10" max="10" width="11.42578125" style="1" customWidth="1"/>
    <col min="11" max="11" width="14.5703125" style="1" customWidth="1"/>
    <col min="12" max="12" width="13" style="1" customWidth="1"/>
    <col min="13" max="13" width="16.7109375" style="1" customWidth="1"/>
    <col min="14" max="14" width="20.5703125" style="1" customWidth="1"/>
    <col min="15" max="15" width="9.28515625" style="1" customWidth="1"/>
    <col min="16" max="16" width="9.85546875" style="1" customWidth="1"/>
    <col min="17" max="17" width="10.85546875" style="1" customWidth="1"/>
    <col min="18" max="19" width="13.5703125" style="1" customWidth="1"/>
    <col min="20" max="20" width="14.5703125" style="1" customWidth="1"/>
    <col min="21" max="21" width="20.42578125" style="1" customWidth="1"/>
    <col min="22" max="31" width="11.42578125" style="1" customWidth="1"/>
    <col min="32" max="32" width="15" style="1" customWidth="1"/>
    <col min="33" max="33" width="13.85546875" style="1" customWidth="1"/>
    <col min="34" max="34" width="15" style="1" customWidth="1"/>
    <col min="35" max="35" width="20.140625" style="1" customWidth="1"/>
    <col min="36" max="38" width="11.42578125" style="1" customWidth="1"/>
    <col min="39" max="39" width="15" style="1" customWidth="1"/>
    <col min="40" max="40" width="13.85546875" style="1" customWidth="1"/>
    <col min="41" max="41" width="15" style="1" customWidth="1"/>
    <col min="42" max="42" width="19" style="1" customWidth="1"/>
    <col min="43" max="45" width="11.42578125" style="1" customWidth="1"/>
    <col min="46" max="46" width="15" style="1" customWidth="1"/>
    <col min="47" max="47" width="13.85546875" style="1" customWidth="1"/>
    <col min="48" max="49" width="15" style="1" customWidth="1"/>
    <col min="50" max="51" width="11.42578125" style="1" customWidth="1"/>
    <col min="52" max="52" width="18.42578125" style="1" customWidth="1"/>
    <col min="53" max="55" width="13.85546875" style="1" customWidth="1"/>
    <col min="56" max="56" width="18.42578125" style="1" customWidth="1"/>
    <col min="57" max="59" width="11.42578125" style="1" customWidth="1"/>
    <col min="60" max="62" width="15" style="1" customWidth="1"/>
    <col min="63" max="63" width="19.85546875" style="1" customWidth="1"/>
    <col min="64" max="69" width="11.42578125" style="1" customWidth="1"/>
    <col min="70" max="70" width="19" style="1" customWidth="1"/>
    <col min="71" max="76" width="11.42578125" style="1" customWidth="1"/>
    <col min="77" max="77" width="18" style="1" customWidth="1"/>
    <col min="78" max="80" width="11.42578125" style="1" customWidth="1"/>
    <col min="81" max="81" width="15" style="1" customWidth="1"/>
    <col min="82" max="82" width="13.85546875" style="1" customWidth="1"/>
    <col min="83" max="83" width="15" style="1" customWidth="1"/>
    <col min="84" max="84" width="20.42578125" style="1" customWidth="1"/>
    <col min="85" max="87" width="11.42578125" style="1" customWidth="1"/>
    <col min="88" max="88" width="15" style="1" customWidth="1"/>
    <col min="89" max="89" width="13.85546875" style="1" customWidth="1"/>
    <col min="90" max="90" width="15" style="1" customWidth="1"/>
    <col min="91" max="91" width="19.85546875" style="1" customWidth="1"/>
    <col min="92" max="94" width="11.42578125" style="1" customWidth="1"/>
    <col min="95" max="95" width="15" style="1" customWidth="1"/>
    <col min="96" max="96" width="13.85546875" style="1" customWidth="1"/>
    <col min="97" max="97" width="15" style="1" customWidth="1"/>
    <col min="98" max="98" width="18.28515625" style="1" customWidth="1"/>
    <col min="99" max="100" width="11.42578125" style="1" customWidth="1"/>
    <col min="101" max="101" width="15.28515625" style="1" customWidth="1"/>
    <col min="102" max="102" width="13.85546875" style="1" customWidth="1"/>
    <col min="103" max="103" width="25.42578125" style="1" bestFit="1" customWidth="1"/>
    <col min="104" max="16384" width="11.42578125" style="1"/>
  </cols>
  <sheetData>
    <row r="1" spans="1:103" x14ac:dyDescent="0.2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</row>
    <row r="2" spans="1:103" x14ac:dyDescent="0.2">
      <c r="A2" s="248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</row>
    <row r="3" spans="1:103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</row>
    <row r="4" spans="1:103" x14ac:dyDescent="0.2">
      <c r="A4" s="250" t="s">
        <v>3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</row>
    <row r="5" spans="1:103" x14ac:dyDescent="0.2">
      <c r="A5" s="251" t="s">
        <v>35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</row>
    <row r="6" spans="1:103" ht="13.5" thickBo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103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18" t="s">
        <v>36</v>
      </c>
      <c r="K7" s="220"/>
      <c r="L7" s="233"/>
      <c r="M7" s="233"/>
      <c r="N7" s="233"/>
      <c r="O7" s="233"/>
      <c r="P7" s="221"/>
      <c r="Q7" s="226" t="s">
        <v>37</v>
      </c>
      <c r="R7" s="227"/>
      <c r="S7" s="227"/>
      <c r="T7" s="227"/>
      <c r="U7" s="227"/>
      <c r="V7" s="227"/>
      <c r="W7" s="235"/>
      <c r="X7" s="226" t="s">
        <v>82</v>
      </c>
      <c r="Y7" s="227"/>
      <c r="Z7" s="227"/>
      <c r="AA7" s="227"/>
      <c r="AB7" s="227"/>
      <c r="AC7" s="227"/>
      <c r="AD7" s="235"/>
      <c r="AE7" s="218" t="s">
        <v>38</v>
      </c>
      <c r="AF7" s="220"/>
      <c r="AG7" s="233"/>
      <c r="AH7" s="233"/>
      <c r="AI7" s="233"/>
      <c r="AJ7" s="233"/>
      <c r="AK7" s="221"/>
      <c r="AL7" s="218" t="s">
        <v>39</v>
      </c>
      <c r="AM7" s="219"/>
      <c r="AN7" s="219"/>
      <c r="AO7" s="219"/>
      <c r="AP7" s="220"/>
      <c r="AQ7" s="233"/>
      <c r="AR7" s="221"/>
      <c r="AS7" s="218" t="s">
        <v>40</v>
      </c>
      <c r="AT7" s="219"/>
      <c r="AU7" s="219"/>
      <c r="AV7" s="219"/>
      <c r="AW7" s="219"/>
      <c r="AX7" s="220"/>
      <c r="AY7" s="221"/>
      <c r="AZ7" s="237" t="s">
        <v>41</v>
      </c>
      <c r="BA7" s="238"/>
      <c r="BB7" s="238"/>
      <c r="BC7" s="238"/>
      <c r="BD7" s="238"/>
      <c r="BE7" s="239"/>
      <c r="BF7" s="240"/>
      <c r="BG7" s="218" t="s">
        <v>42</v>
      </c>
      <c r="BH7" s="219"/>
      <c r="BI7" s="219"/>
      <c r="BJ7" s="219"/>
      <c r="BK7" s="219"/>
      <c r="BL7" s="220"/>
      <c r="BM7" s="221"/>
      <c r="BN7" s="218" t="s">
        <v>86</v>
      </c>
      <c r="BO7" s="219"/>
      <c r="BP7" s="219"/>
      <c r="BQ7" s="219"/>
      <c r="BR7" s="219"/>
      <c r="BS7" s="219"/>
      <c r="BT7" s="219"/>
      <c r="BU7" s="226" t="s">
        <v>90</v>
      </c>
      <c r="BV7" s="227"/>
      <c r="BW7" s="227"/>
      <c r="BX7" s="227"/>
      <c r="BY7" s="227"/>
      <c r="BZ7" s="227"/>
      <c r="CA7" s="227"/>
      <c r="CB7" s="218" t="s">
        <v>43</v>
      </c>
      <c r="CC7" s="219"/>
      <c r="CD7" s="219"/>
      <c r="CE7" s="219"/>
      <c r="CF7" s="219"/>
      <c r="CG7" s="220"/>
      <c r="CH7" s="221"/>
      <c r="CI7" s="218" t="s">
        <v>44</v>
      </c>
      <c r="CJ7" s="219"/>
      <c r="CK7" s="219"/>
      <c r="CL7" s="219"/>
      <c r="CM7" s="219"/>
      <c r="CN7" s="220"/>
      <c r="CO7" s="221"/>
      <c r="CP7" s="218" t="s">
        <v>101</v>
      </c>
      <c r="CQ7" s="219"/>
      <c r="CR7" s="219"/>
      <c r="CS7" s="219"/>
      <c r="CT7" s="219"/>
      <c r="CU7" s="220"/>
      <c r="CV7" s="221"/>
      <c r="CW7" s="214" t="s">
        <v>97</v>
      </c>
      <c r="CX7" s="215"/>
    </row>
    <row r="8" spans="1:103" ht="24.75" customHeight="1" thickBot="1" x14ac:dyDescent="0.25">
      <c r="A8" s="2"/>
      <c r="B8" s="2"/>
      <c r="C8" s="2"/>
      <c r="D8" s="3" t="s">
        <v>4</v>
      </c>
      <c r="E8" s="3"/>
      <c r="F8" s="2"/>
      <c r="G8" s="2"/>
      <c r="H8" s="2"/>
      <c r="I8" s="2"/>
      <c r="J8" s="222"/>
      <c r="K8" s="224"/>
      <c r="L8" s="234"/>
      <c r="M8" s="234"/>
      <c r="N8" s="234"/>
      <c r="O8" s="234"/>
      <c r="P8" s="225"/>
      <c r="Q8" s="228"/>
      <c r="R8" s="229"/>
      <c r="S8" s="229"/>
      <c r="T8" s="229"/>
      <c r="U8" s="229"/>
      <c r="V8" s="229"/>
      <c r="W8" s="236"/>
      <c r="X8" s="228"/>
      <c r="Y8" s="229"/>
      <c r="Z8" s="229"/>
      <c r="AA8" s="229"/>
      <c r="AB8" s="229"/>
      <c r="AC8" s="229"/>
      <c r="AD8" s="236"/>
      <c r="AE8" s="222"/>
      <c r="AF8" s="224"/>
      <c r="AG8" s="234"/>
      <c r="AH8" s="234"/>
      <c r="AI8" s="234"/>
      <c r="AJ8" s="234"/>
      <c r="AK8" s="225"/>
      <c r="AL8" s="222"/>
      <c r="AM8" s="223"/>
      <c r="AN8" s="223"/>
      <c r="AO8" s="223"/>
      <c r="AP8" s="224"/>
      <c r="AQ8" s="234"/>
      <c r="AR8" s="225"/>
      <c r="AS8" s="222"/>
      <c r="AT8" s="223"/>
      <c r="AU8" s="223"/>
      <c r="AV8" s="223"/>
      <c r="AW8" s="223"/>
      <c r="AX8" s="224"/>
      <c r="AY8" s="225"/>
      <c r="AZ8" s="241"/>
      <c r="BA8" s="242"/>
      <c r="BB8" s="242"/>
      <c r="BC8" s="242"/>
      <c r="BD8" s="242"/>
      <c r="BE8" s="243"/>
      <c r="BF8" s="244"/>
      <c r="BG8" s="222"/>
      <c r="BH8" s="223"/>
      <c r="BI8" s="223"/>
      <c r="BJ8" s="223"/>
      <c r="BK8" s="223"/>
      <c r="BL8" s="224"/>
      <c r="BM8" s="225"/>
      <c r="BN8" s="222"/>
      <c r="BO8" s="223"/>
      <c r="BP8" s="223"/>
      <c r="BQ8" s="223"/>
      <c r="BR8" s="223"/>
      <c r="BS8" s="223"/>
      <c r="BT8" s="223"/>
      <c r="BU8" s="228"/>
      <c r="BV8" s="229"/>
      <c r="BW8" s="229"/>
      <c r="BX8" s="229"/>
      <c r="BY8" s="229"/>
      <c r="BZ8" s="229"/>
      <c r="CA8" s="229"/>
      <c r="CB8" s="222"/>
      <c r="CC8" s="223"/>
      <c r="CD8" s="223"/>
      <c r="CE8" s="223"/>
      <c r="CF8" s="223"/>
      <c r="CG8" s="224"/>
      <c r="CH8" s="225"/>
      <c r="CI8" s="222"/>
      <c r="CJ8" s="223"/>
      <c r="CK8" s="223"/>
      <c r="CL8" s="223"/>
      <c r="CM8" s="223"/>
      <c r="CN8" s="224"/>
      <c r="CO8" s="225"/>
      <c r="CP8" s="222"/>
      <c r="CQ8" s="223"/>
      <c r="CR8" s="223"/>
      <c r="CS8" s="223"/>
      <c r="CT8" s="223"/>
      <c r="CU8" s="224"/>
      <c r="CV8" s="225"/>
      <c r="CW8" s="216"/>
      <c r="CX8" s="217"/>
    </row>
    <row r="9" spans="1:103" ht="51.75" thickBot="1" x14ac:dyDescent="0.25">
      <c r="A9" s="4"/>
      <c r="D9" s="5" t="s">
        <v>5</v>
      </c>
      <c r="E9" s="6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7" t="s">
        <v>11</v>
      </c>
      <c r="K9" s="8" t="s">
        <v>80</v>
      </c>
      <c r="L9" s="9" t="s">
        <v>81</v>
      </c>
      <c r="M9" s="10" t="s">
        <v>63</v>
      </c>
      <c r="N9" s="9" t="s">
        <v>64</v>
      </c>
      <c r="O9" s="10" t="s">
        <v>65</v>
      </c>
      <c r="P9" s="10" t="s">
        <v>66</v>
      </c>
      <c r="Q9" s="7" t="s">
        <v>11</v>
      </c>
      <c r="R9" s="8" t="s">
        <v>80</v>
      </c>
      <c r="S9" s="9" t="s">
        <v>81</v>
      </c>
      <c r="T9" s="10" t="s">
        <v>63</v>
      </c>
      <c r="U9" s="9" t="s">
        <v>64</v>
      </c>
      <c r="V9" s="10" t="s">
        <v>65</v>
      </c>
      <c r="W9" s="10" t="s">
        <v>66</v>
      </c>
      <c r="X9" s="7" t="s">
        <v>11</v>
      </c>
      <c r="Y9" s="8" t="s">
        <v>80</v>
      </c>
      <c r="Z9" s="9" t="s">
        <v>81</v>
      </c>
      <c r="AA9" s="10" t="s">
        <v>63</v>
      </c>
      <c r="AB9" s="9" t="s">
        <v>64</v>
      </c>
      <c r="AC9" s="10" t="s">
        <v>65</v>
      </c>
      <c r="AD9" s="10" t="s">
        <v>66</v>
      </c>
      <c r="AE9" s="7" t="s">
        <v>11</v>
      </c>
      <c r="AF9" s="8" t="s">
        <v>80</v>
      </c>
      <c r="AG9" s="9" t="s">
        <v>81</v>
      </c>
      <c r="AH9" s="10" t="s">
        <v>63</v>
      </c>
      <c r="AI9" s="9" t="s">
        <v>64</v>
      </c>
      <c r="AJ9" s="10" t="s">
        <v>65</v>
      </c>
      <c r="AK9" s="10" t="s">
        <v>66</v>
      </c>
      <c r="AL9" s="7" t="s">
        <v>11</v>
      </c>
      <c r="AM9" s="8" t="s">
        <v>80</v>
      </c>
      <c r="AN9" s="9" t="s">
        <v>81</v>
      </c>
      <c r="AO9" s="10" t="s">
        <v>63</v>
      </c>
      <c r="AP9" s="9" t="s">
        <v>64</v>
      </c>
      <c r="AQ9" s="10" t="s">
        <v>65</v>
      </c>
      <c r="AR9" s="10" t="s">
        <v>66</v>
      </c>
      <c r="AS9" s="7" t="s">
        <v>11</v>
      </c>
      <c r="AT9" s="8" t="s">
        <v>80</v>
      </c>
      <c r="AU9" s="9" t="s">
        <v>81</v>
      </c>
      <c r="AV9" s="10" t="s">
        <v>63</v>
      </c>
      <c r="AW9" s="9" t="s">
        <v>64</v>
      </c>
      <c r="AX9" s="10" t="s">
        <v>65</v>
      </c>
      <c r="AY9" s="10" t="s">
        <v>66</v>
      </c>
      <c r="AZ9" s="7" t="s">
        <v>11</v>
      </c>
      <c r="BA9" s="8" t="s">
        <v>80</v>
      </c>
      <c r="BB9" s="9" t="s">
        <v>81</v>
      </c>
      <c r="BC9" s="10" t="s">
        <v>63</v>
      </c>
      <c r="BD9" s="9" t="s">
        <v>64</v>
      </c>
      <c r="BE9" s="10" t="s">
        <v>65</v>
      </c>
      <c r="BF9" s="10" t="s">
        <v>66</v>
      </c>
      <c r="BG9" s="7" t="s">
        <v>11</v>
      </c>
      <c r="BH9" s="8" t="s">
        <v>80</v>
      </c>
      <c r="BI9" s="9" t="s">
        <v>81</v>
      </c>
      <c r="BJ9" s="10" t="s">
        <v>63</v>
      </c>
      <c r="BK9" s="9" t="s">
        <v>64</v>
      </c>
      <c r="BL9" s="10" t="s">
        <v>65</v>
      </c>
      <c r="BM9" s="10" t="s">
        <v>66</v>
      </c>
      <c r="BN9" s="7" t="s">
        <v>11</v>
      </c>
      <c r="BO9" s="8" t="s">
        <v>80</v>
      </c>
      <c r="BP9" s="9" t="s">
        <v>81</v>
      </c>
      <c r="BQ9" s="10" t="s">
        <v>63</v>
      </c>
      <c r="BR9" s="9" t="s">
        <v>64</v>
      </c>
      <c r="BS9" s="10" t="s">
        <v>65</v>
      </c>
      <c r="BT9" s="10" t="s">
        <v>66</v>
      </c>
      <c r="BU9" s="7" t="s">
        <v>11</v>
      </c>
      <c r="BV9" s="8" t="s">
        <v>80</v>
      </c>
      <c r="BW9" s="9" t="s">
        <v>81</v>
      </c>
      <c r="BX9" s="10" t="s">
        <v>63</v>
      </c>
      <c r="BY9" s="9" t="s">
        <v>64</v>
      </c>
      <c r="BZ9" s="10" t="s">
        <v>65</v>
      </c>
      <c r="CA9" s="10" t="s">
        <v>66</v>
      </c>
      <c r="CB9" s="7" t="s">
        <v>11</v>
      </c>
      <c r="CC9" s="8" t="s">
        <v>80</v>
      </c>
      <c r="CD9" s="9" t="s">
        <v>81</v>
      </c>
      <c r="CE9" s="10" t="s">
        <v>63</v>
      </c>
      <c r="CF9" s="9" t="s">
        <v>64</v>
      </c>
      <c r="CG9" s="10" t="s">
        <v>65</v>
      </c>
      <c r="CH9" s="10" t="s">
        <v>66</v>
      </c>
      <c r="CI9" s="5" t="s">
        <v>11</v>
      </c>
      <c r="CJ9" s="6" t="s">
        <v>80</v>
      </c>
      <c r="CK9" s="137" t="s">
        <v>81</v>
      </c>
      <c r="CL9" s="138" t="s">
        <v>63</v>
      </c>
      <c r="CM9" s="137" t="s">
        <v>64</v>
      </c>
      <c r="CN9" s="138" t="s">
        <v>65</v>
      </c>
      <c r="CO9" s="138" t="s">
        <v>66</v>
      </c>
      <c r="CP9" s="5" t="s">
        <v>11</v>
      </c>
      <c r="CQ9" s="6" t="s">
        <v>80</v>
      </c>
      <c r="CR9" s="137" t="s">
        <v>81</v>
      </c>
      <c r="CS9" s="138" t="s">
        <v>63</v>
      </c>
      <c r="CT9" s="137" t="s">
        <v>64</v>
      </c>
      <c r="CU9" s="138" t="s">
        <v>65</v>
      </c>
      <c r="CV9" s="138" t="s">
        <v>66</v>
      </c>
      <c r="CW9" s="143" t="s">
        <v>95</v>
      </c>
      <c r="CX9" s="143" t="s">
        <v>96</v>
      </c>
      <c r="CY9" s="152" t="s">
        <v>64</v>
      </c>
    </row>
    <row r="10" spans="1:103" ht="204" x14ac:dyDescent="0.2">
      <c r="A10" s="230" t="s">
        <v>16</v>
      </c>
      <c r="D10" s="11">
        <v>1</v>
      </c>
      <c r="E10" s="12" t="s">
        <v>12</v>
      </c>
      <c r="F10" s="13" t="s">
        <v>13</v>
      </c>
      <c r="G10" s="12" t="s">
        <v>14</v>
      </c>
      <c r="H10" s="14" t="s">
        <v>15</v>
      </c>
      <c r="I10" s="15">
        <v>1</v>
      </c>
      <c r="J10" s="16"/>
      <c r="K10" s="13"/>
      <c r="L10" s="17"/>
      <c r="M10" s="17"/>
      <c r="N10" s="13"/>
      <c r="O10" s="18"/>
      <c r="P10" s="17"/>
      <c r="Q10" s="19"/>
      <c r="R10" s="20"/>
      <c r="S10" s="20"/>
      <c r="T10" s="20"/>
      <c r="U10" s="20"/>
      <c r="V10" s="20"/>
      <c r="W10" s="21"/>
      <c r="X10" s="22"/>
      <c r="Y10" s="13"/>
      <c r="Z10" s="17"/>
      <c r="AA10" s="17"/>
      <c r="AB10" s="17"/>
      <c r="AC10" s="17"/>
      <c r="AD10" s="15"/>
      <c r="AE10" s="176"/>
      <c r="AF10" s="131"/>
      <c r="AG10" s="177"/>
      <c r="AH10" s="177"/>
      <c r="AI10" s="177"/>
      <c r="AJ10" s="177"/>
      <c r="AK10" s="25"/>
      <c r="AL10" s="107"/>
      <c r="AM10" s="108"/>
      <c r="AN10" s="108"/>
      <c r="AO10" s="108"/>
      <c r="AP10" s="109"/>
      <c r="AQ10" s="110"/>
      <c r="AR10" s="111"/>
      <c r="AS10" s="176"/>
      <c r="AT10" s="193"/>
      <c r="AU10" s="193"/>
      <c r="AV10" s="193"/>
      <c r="AW10" s="131"/>
      <c r="AX10" s="194"/>
      <c r="AY10" s="25"/>
      <c r="AZ10" s="176"/>
      <c r="BA10" s="131"/>
      <c r="BB10" s="131"/>
      <c r="BC10" s="131"/>
      <c r="BD10" s="131"/>
      <c r="BE10" s="24"/>
      <c r="BF10" s="25"/>
      <c r="BG10" s="176"/>
      <c r="BH10" s="193"/>
      <c r="BI10" s="131"/>
      <c r="BJ10" s="193"/>
      <c r="BK10" s="131"/>
      <c r="BL10" s="24"/>
      <c r="BM10" s="25"/>
      <c r="BN10" s="23"/>
      <c r="BO10" s="13"/>
      <c r="BP10" s="13"/>
      <c r="BQ10" s="13"/>
      <c r="BR10" s="13"/>
      <c r="BS10" s="13"/>
      <c r="BT10" s="13"/>
      <c r="BU10" s="23"/>
      <c r="BV10" s="13"/>
      <c r="BW10" s="13"/>
      <c r="BX10" s="13"/>
      <c r="BY10" s="13"/>
      <c r="BZ10" s="13"/>
      <c r="CA10" s="13"/>
      <c r="CB10" s="83" t="s">
        <v>45</v>
      </c>
      <c r="CC10" s="84">
        <v>10255000</v>
      </c>
      <c r="CD10" s="84">
        <v>1948450</v>
      </c>
      <c r="CE10" s="84">
        <v>12203450</v>
      </c>
      <c r="CF10" s="84">
        <v>12203450</v>
      </c>
      <c r="CG10" s="133" t="s">
        <v>73</v>
      </c>
      <c r="CH10" s="85" t="s">
        <v>92</v>
      </c>
      <c r="CI10" s="176"/>
      <c r="CJ10" s="131"/>
      <c r="CK10" s="131"/>
      <c r="CL10" s="131"/>
      <c r="CM10" s="131"/>
      <c r="CN10" s="24"/>
      <c r="CO10" s="194"/>
      <c r="CP10" s="107"/>
      <c r="CQ10" s="109"/>
      <c r="CR10" s="109"/>
      <c r="CS10" s="109"/>
      <c r="CT10" s="109"/>
      <c r="CU10" s="135"/>
      <c r="CV10" s="110"/>
      <c r="CW10" s="140">
        <f>MIN(AH10,AV10,BJ10,CE10,CL10)</f>
        <v>12203450</v>
      </c>
      <c r="CX10" s="141" t="str">
        <f t="shared" ref="CX10:CX15" si="0">IF(CW10=AH10,$AE$7, IF(CW10=AV10,$AS$7, IF(CW10=BJ10,$BG$7,IF(CW10=CE10,$CB$7,IF(CW10=CL10,$CI$7)))))</f>
        <v>SANITAS SAS</v>
      </c>
      <c r="CY10" s="153">
        <f>CW10*I10</f>
        <v>12203450</v>
      </c>
    </row>
    <row r="11" spans="1:103" ht="214.5" customHeight="1" x14ac:dyDescent="0.2">
      <c r="A11" s="231"/>
      <c r="D11" s="26">
        <v>2</v>
      </c>
      <c r="E11" s="27" t="s">
        <v>17</v>
      </c>
      <c r="F11" s="20" t="s">
        <v>13</v>
      </c>
      <c r="G11" s="27" t="s">
        <v>14</v>
      </c>
      <c r="H11" s="28" t="s">
        <v>15</v>
      </c>
      <c r="I11" s="21">
        <v>5</v>
      </c>
      <c r="J11" s="19"/>
      <c r="K11" s="20"/>
      <c r="L11" s="29"/>
      <c r="M11" s="29"/>
      <c r="N11" s="29"/>
      <c r="O11" s="20"/>
      <c r="P11" s="29"/>
      <c r="Q11" s="19"/>
      <c r="R11" s="20"/>
      <c r="S11" s="20"/>
      <c r="T11" s="20"/>
      <c r="U11" s="20"/>
      <c r="V11" s="20"/>
      <c r="W11" s="21"/>
      <c r="X11" s="30"/>
      <c r="Y11" s="20"/>
      <c r="Z11" s="29"/>
      <c r="AA11" s="29"/>
      <c r="AB11" s="29"/>
      <c r="AC11" s="29"/>
      <c r="AD11" s="21"/>
      <c r="AE11" s="55"/>
      <c r="AF11" s="178"/>
      <c r="AG11" s="179"/>
      <c r="AH11" s="179"/>
      <c r="AI11" s="179"/>
      <c r="AJ11" s="179"/>
      <c r="AK11" s="56"/>
      <c r="AL11" s="103"/>
      <c r="AM11" s="112"/>
      <c r="AN11" s="112"/>
      <c r="AO11" s="112"/>
      <c r="AP11" s="104"/>
      <c r="AQ11" s="106"/>
      <c r="AR11" s="58"/>
      <c r="AS11" s="55"/>
      <c r="AT11" s="195"/>
      <c r="AU11" s="195"/>
      <c r="AV11" s="195"/>
      <c r="AW11" s="178"/>
      <c r="AX11" s="63"/>
      <c r="AY11" s="56"/>
      <c r="AZ11" s="202"/>
      <c r="BA11" s="205"/>
      <c r="BB11" s="206"/>
      <c r="BC11" s="205"/>
      <c r="BD11" s="203"/>
      <c r="BE11" s="205"/>
      <c r="BF11" s="204"/>
      <c r="BG11" s="55"/>
      <c r="BH11" s="195"/>
      <c r="BI11" s="178"/>
      <c r="BJ11" s="195"/>
      <c r="BK11" s="178"/>
      <c r="BL11" s="31"/>
      <c r="BM11" s="56"/>
      <c r="BN11" s="19"/>
      <c r="BO11" s="20"/>
      <c r="BP11" s="20"/>
      <c r="BQ11" s="20"/>
      <c r="BR11" s="20"/>
      <c r="BS11" s="20"/>
      <c r="BT11" s="20"/>
      <c r="BU11" s="19"/>
      <c r="BV11" s="20"/>
      <c r="BW11" s="20"/>
      <c r="BX11" s="20"/>
      <c r="BY11" s="20"/>
      <c r="BZ11" s="20"/>
      <c r="CA11" s="20"/>
      <c r="CB11" s="75" t="s">
        <v>46</v>
      </c>
      <c r="CC11" s="76">
        <v>3330000</v>
      </c>
      <c r="CD11" s="76">
        <v>632700</v>
      </c>
      <c r="CE11" s="76">
        <v>3962700</v>
      </c>
      <c r="CF11" s="76">
        <v>19813500</v>
      </c>
      <c r="CG11" s="130" t="s">
        <v>93</v>
      </c>
      <c r="CH11" s="78" t="s">
        <v>92</v>
      </c>
      <c r="CI11" s="55"/>
      <c r="CJ11" s="178"/>
      <c r="CK11" s="178"/>
      <c r="CL11" s="178"/>
      <c r="CM11" s="178"/>
      <c r="CN11" s="31"/>
      <c r="CO11" s="63"/>
      <c r="CP11" s="103"/>
      <c r="CQ11" s="104"/>
      <c r="CR11" s="104"/>
      <c r="CS11" s="104"/>
      <c r="CT11" s="104"/>
      <c r="CU11" s="169"/>
      <c r="CV11" s="106"/>
      <c r="CW11" s="150">
        <f>MIN(AH11,AV11,BJ11,CE11,CL11)</f>
        <v>3962700</v>
      </c>
      <c r="CX11" s="149" t="str">
        <f t="shared" si="0"/>
        <v>SANITAS SAS</v>
      </c>
      <c r="CY11" s="153">
        <f t="shared" ref="CY11:CY18" si="1">CW11*I11</f>
        <v>19813500</v>
      </c>
    </row>
    <row r="12" spans="1:103" ht="294" thickBot="1" x14ac:dyDescent="0.25">
      <c r="A12" s="231"/>
      <c r="D12" s="26">
        <v>3</v>
      </c>
      <c r="E12" s="27" t="s">
        <v>18</v>
      </c>
      <c r="F12" s="20" t="s">
        <v>19</v>
      </c>
      <c r="G12" s="27" t="s">
        <v>14</v>
      </c>
      <c r="H12" s="28" t="s">
        <v>15</v>
      </c>
      <c r="I12" s="21">
        <v>1</v>
      </c>
      <c r="J12" s="32"/>
      <c r="K12" s="33"/>
      <c r="L12" s="34"/>
      <c r="M12" s="34"/>
      <c r="N12" s="34"/>
      <c r="O12" s="33"/>
      <c r="P12" s="34"/>
      <c r="Q12" s="19"/>
      <c r="R12" s="20"/>
      <c r="S12" s="20"/>
      <c r="T12" s="20"/>
      <c r="U12" s="20"/>
      <c r="V12" s="20"/>
      <c r="W12" s="21"/>
      <c r="X12" s="36"/>
      <c r="Y12" s="33"/>
      <c r="Z12" s="34"/>
      <c r="AA12" s="34"/>
      <c r="AB12" s="34"/>
      <c r="AC12" s="34"/>
      <c r="AD12" s="35"/>
      <c r="AE12" s="61"/>
      <c r="AF12" s="128"/>
      <c r="AG12" s="180"/>
      <c r="AH12" s="180"/>
      <c r="AI12" s="180"/>
      <c r="AJ12" s="180"/>
      <c r="AK12" s="181"/>
      <c r="AL12" s="113"/>
      <c r="AM12" s="114"/>
      <c r="AN12" s="114"/>
      <c r="AO12" s="114"/>
      <c r="AP12" s="115"/>
      <c r="AQ12" s="116"/>
      <c r="AR12" s="117"/>
      <c r="AS12" s="61"/>
      <c r="AT12" s="196"/>
      <c r="AU12" s="196"/>
      <c r="AV12" s="196"/>
      <c r="AW12" s="128"/>
      <c r="AX12" s="197"/>
      <c r="AY12" s="181"/>
      <c r="AZ12" s="61"/>
      <c r="BA12" s="128"/>
      <c r="BB12" s="128"/>
      <c r="BC12" s="128"/>
      <c r="BD12" s="128"/>
      <c r="BE12" s="200"/>
      <c r="BF12" s="181"/>
      <c r="BG12" s="61"/>
      <c r="BH12" s="196"/>
      <c r="BI12" s="128"/>
      <c r="BJ12" s="196"/>
      <c r="BK12" s="128"/>
      <c r="BL12" s="200"/>
      <c r="BM12" s="181"/>
      <c r="BN12" s="32"/>
      <c r="BO12" s="33"/>
      <c r="BP12" s="33"/>
      <c r="BQ12" s="33"/>
      <c r="BR12" s="33"/>
      <c r="BS12" s="33"/>
      <c r="BT12" s="33"/>
      <c r="BU12" s="32"/>
      <c r="BV12" s="33"/>
      <c r="BW12" s="33"/>
      <c r="BX12" s="33"/>
      <c r="BY12" s="33"/>
      <c r="BZ12" s="33"/>
      <c r="CA12" s="33"/>
      <c r="CB12" s="86" t="s">
        <v>47</v>
      </c>
      <c r="CC12" s="87">
        <v>11442000</v>
      </c>
      <c r="CD12" s="87">
        <v>2173980</v>
      </c>
      <c r="CE12" s="87">
        <v>13615980</v>
      </c>
      <c r="CF12" s="87">
        <v>13615980</v>
      </c>
      <c r="CG12" s="96" t="s">
        <v>73</v>
      </c>
      <c r="CH12" s="88" t="s">
        <v>92</v>
      </c>
      <c r="CI12" s="61"/>
      <c r="CJ12" s="128"/>
      <c r="CK12" s="128"/>
      <c r="CL12" s="128"/>
      <c r="CM12" s="128"/>
      <c r="CN12" s="200"/>
      <c r="CO12" s="197"/>
      <c r="CP12" s="113"/>
      <c r="CQ12" s="115"/>
      <c r="CR12" s="115"/>
      <c r="CS12" s="115"/>
      <c r="CT12" s="115"/>
      <c r="CU12" s="136"/>
      <c r="CV12" s="116"/>
      <c r="CW12" s="150">
        <f>MIN(AH12,AV12,BJ12,CE12,CL12)</f>
        <v>13615980</v>
      </c>
      <c r="CX12" s="174" t="str">
        <f t="shared" si="0"/>
        <v>SANITAS SAS</v>
      </c>
      <c r="CY12" s="153">
        <f t="shared" si="1"/>
        <v>13615980</v>
      </c>
    </row>
    <row r="13" spans="1:103" ht="192" thickBot="1" x14ac:dyDescent="0.25">
      <c r="A13" s="232"/>
      <c r="D13" s="37">
        <v>4</v>
      </c>
      <c r="E13" s="38" t="s">
        <v>20</v>
      </c>
      <c r="F13" s="33" t="s">
        <v>21</v>
      </c>
      <c r="G13" s="38" t="s">
        <v>14</v>
      </c>
      <c r="H13" s="39" t="s">
        <v>15</v>
      </c>
      <c r="I13" s="35">
        <v>5</v>
      </c>
      <c r="J13" s="40"/>
      <c r="K13" s="41"/>
      <c r="L13" s="42"/>
      <c r="M13" s="42"/>
      <c r="N13" s="43"/>
      <c r="O13" s="42"/>
      <c r="P13" s="42"/>
      <c r="Q13" s="19"/>
      <c r="R13" s="20"/>
      <c r="S13" s="20"/>
      <c r="T13" s="20"/>
      <c r="U13" s="20"/>
      <c r="V13" s="20"/>
      <c r="W13" s="21"/>
      <c r="X13" s="44"/>
      <c r="Y13" s="41"/>
      <c r="Z13" s="42"/>
      <c r="AA13" s="42"/>
      <c r="AB13" s="42"/>
      <c r="AC13" s="42"/>
      <c r="AD13" s="43"/>
      <c r="AE13" s="182"/>
      <c r="AF13" s="183"/>
      <c r="AG13" s="184"/>
      <c r="AH13" s="184"/>
      <c r="AI13" s="184"/>
      <c r="AJ13" s="184"/>
      <c r="AK13" s="185"/>
      <c r="AL13" s="118"/>
      <c r="AM13" s="119"/>
      <c r="AN13" s="119"/>
      <c r="AO13" s="119"/>
      <c r="AP13" s="120"/>
      <c r="AQ13" s="121"/>
      <c r="AR13" s="122"/>
      <c r="AS13" s="182"/>
      <c r="AT13" s="198"/>
      <c r="AU13" s="198"/>
      <c r="AV13" s="198"/>
      <c r="AW13" s="183"/>
      <c r="AX13" s="199"/>
      <c r="AY13" s="185"/>
      <c r="AZ13" s="182"/>
      <c r="BA13" s="183"/>
      <c r="BB13" s="183"/>
      <c r="BC13" s="183"/>
      <c r="BD13" s="183"/>
      <c r="BE13" s="201"/>
      <c r="BF13" s="25"/>
      <c r="BG13" s="182"/>
      <c r="BH13" s="198"/>
      <c r="BI13" s="183"/>
      <c r="BJ13" s="198"/>
      <c r="BK13" s="183"/>
      <c r="BL13" s="201"/>
      <c r="BM13" s="185"/>
      <c r="BN13" s="40"/>
      <c r="BO13" s="41"/>
      <c r="BP13" s="41"/>
      <c r="BQ13" s="41"/>
      <c r="BR13" s="41"/>
      <c r="BS13" s="41"/>
      <c r="BT13" s="41"/>
      <c r="BU13" s="40"/>
      <c r="BV13" s="41"/>
      <c r="BW13" s="41"/>
      <c r="BX13" s="41"/>
      <c r="BY13" s="41"/>
      <c r="BZ13" s="41"/>
      <c r="CA13" s="41"/>
      <c r="CB13" s="89" t="s">
        <v>48</v>
      </c>
      <c r="CC13" s="90">
        <v>4388000</v>
      </c>
      <c r="CD13" s="90">
        <v>833720</v>
      </c>
      <c r="CE13" s="90">
        <v>5221720</v>
      </c>
      <c r="CF13" s="90">
        <v>26108600</v>
      </c>
      <c r="CG13" s="129" t="s">
        <v>73</v>
      </c>
      <c r="CH13" s="91" t="s">
        <v>92</v>
      </c>
      <c r="CI13" s="182"/>
      <c r="CJ13" s="183"/>
      <c r="CK13" s="183"/>
      <c r="CL13" s="183"/>
      <c r="CM13" s="183"/>
      <c r="CN13" s="201"/>
      <c r="CO13" s="199"/>
      <c r="CP13" s="118"/>
      <c r="CQ13" s="120"/>
      <c r="CR13" s="120"/>
      <c r="CS13" s="120"/>
      <c r="CT13" s="120"/>
      <c r="CU13" s="170"/>
      <c r="CV13" s="121"/>
      <c r="CW13" s="147">
        <f>MIN(AH13,AV13,BJ13,CE13,CL13)</f>
        <v>5221720</v>
      </c>
      <c r="CX13" s="148" t="str">
        <f t="shared" si="0"/>
        <v>SANITAS SAS</v>
      </c>
      <c r="CY13" s="153">
        <f t="shared" si="1"/>
        <v>26108600</v>
      </c>
    </row>
    <row r="14" spans="1:103" ht="210" customHeight="1" x14ac:dyDescent="0.2">
      <c r="A14" s="230" t="s">
        <v>25</v>
      </c>
      <c r="D14" s="11">
        <v>5</v>
      </c>
      <c r="E14" s="12" t="s">
        <v>22</v>
      </c>
      <c r="F14" s="45" t="s">
        <v>23</v>
      </c>
      <c r="G14" s="12" t="s">
        <v>14</v>
      </c>
      <c r="H14" s="14" t="s">
        <v>24</v>
      </c>
      <c r="I14" s="15">
        <v>1</v>
      </c>
      <c r="J14" s="23"/>
      <c r="K14" s="13"/>
      <c r="L14" s="17"/>
      <c r="M14" s="17"/>
      <c r="N14" s="13"/>
      <c r="O14" s="18"/>
      <c r="P14" s="17"/>
      <c r="Q14" s="19"/>
      <c r="R14" s="20"/>
      <c r="S14" s="20"/>
      <c r="T14" s="20"/>
      <c r="U14" s="20"/>
      <c r="V14" s="20"/>
      <c r="W14" s="21"/>
      <c r="X14" s="22"/>
      <c r="Y14" s="13"/>
      <c r="Z14" s="17"/>
      <c r="AA14" s="17"/>
      <c r="AB14" s="17"/>
      <c r="AC14" s="17"/>
      <c r="AD14" s="15"/>
      <c r="AE14" s="23"/>
      <c r="AF14" s="67"/>
      <c r="AG14" s="68"/>
      <c r="AH14" s="68"/>
      <c r="AI14" s="68"/>
      <c r="AJ14" s="68"/>
      <c r="AK14" s="15"/>
      <c r="AL14" s="107"/>
      <c r="AM14" s="108"/>
      <c r="AN14" s="108"/>
      <c r="AO14" s="108"/>
      <c r="AP14" s="109"/>
      <c r="AQ14" s="110"/>
      <c r="AR14" s="111"/>
      <c r="AS14" s="23"/>
      <c r="AT14" s="97"/>
      <c r="AU14" s="97"/>
      <c r="AV14" s="97"/>
      <c r="AW14" s="67"/>
      <c r="AX14" s="17"/>
      <c r="AY14" s="15"/>
      <c r="AZ14" s="23"/>
      <c r="BA14" s="67"/>
      <c r="BB14" s="67"/>
      <c r="BC14" s="67"/>
      <c r="BD14" s="67"/>
      <c r="BE14" s="13"/>
      <c r="BF14" s="15"/>
      <c r="BG14" s="83" t="s">
        <v>49</v>
      </c>
      <c r="BH14" s="100">
        <v>55000000</v>
      </c>
      <c r="BI14" s="84">
        <v>10450000</v>
      </c>
      <c r="BJ14" s="100">
        <v>65450000</v>
      </c>
      <c r="BK14" s="84">
        <v>65450000</v>
      </c>
      <c r="BL14" s="133" t="s">
        <v>67</v>
      </c>
      <c r="BM14" s="85" t="s">
        <v>85</v>
      </c>
      <c r="BN14" s="23"/>
      <c r="BO14" s="13"/>
      <c r="BP14" s="13"/>
      <c r="BQ14" s="13"/>
      <c r="BR14" s="13"/>
      <c r="BS14" s="13"/>
      <c r="BT14" s="13"/>
      <c r="BU14" s="23"/>
      <c r="BV14" s="13"/>
      <c r="BW14" s="13"/>
      <c r="BX14" s="13"/>
      <c r="BY14" s="13"/>
      <c r="BZ14" s="13"/>
      <c r="CA14" s="13"/>
      <c r="CB14" s="83" t="s">
        <v>50</v>
      </c>
      <c r="CC14" s="84">
        <v>42399000</v>
      </c>
      <c r="CD14" s="84">
        <v>8055810</v>
      </c>
      <c r="CE14" s="84">
        <v>50454810</v>
      </c>
      <c r="CF14" s="84">
        <v>50454810</v>
      </c>
      <c r="CG14" s="133" t="s">
        <v>73</v>
      </c>
      <c r="CH14" s="85" t="s">
        <v>92</v>
      </c>
      <c r="CI14" s="107"/>
      <c r="CJ14" s="109"/>
      <c r="CK14" s="109"/>
      <c r="CL14" s="109"/>
      <c r="CM14" s="109"/>
      <c r="CN14" s="135"/>
      <c r="CO14" s="110"/>
      <c r="CP14" s="107"/>
      <c r="CQ14" s="109"/>
      <c r="CR14" s="109"/>
      <c r="CS14" s="109"/>
      <c r="CT14" s="109"/>
      <c r="CU14" s="135"/>
      <c r="CV14" s="110"/>
      <c r="CW14" s="144">
        <f>MIN(BJ14,CE14)</f>
        <v>50454810</v>
      </c>
      <c r="CX14" s="141" t="str">
        <f t="shared" si="0"/>
        <v>SANITAS SAS</v>
      </c>
      <c r="CY14" s="153">
        <f t="shared" si="1"/>
        <v>50454810</v>
      </c>
    </row>
    <row r="15" spans="1:103" ht="77.25" thickBot="1" x14ac:dyDescent="0.25">
      <c r="A15" s="232"/>
      <c r="D15" s="37">
        <v>7</v>
      </c>
      <c r="E15" s="38" t="s">
        <v>26</v>
      </c>
      <c r="F15" s="33" t="s">
        <v>27</v>
      </c>
      <c r="G15" s="38" t="s">
        <v>14</v>
      </c>
      <c r="H15" s="39" t="s">
        <v>24</v>
      </c>
      <c r="I15" s="35">
        <v>1</v>
      </c>
      <c r="J15" s="32"/>
      <c r="K15" s="33"/>
      <c r="L15" s="34"/>
      <c r="M15" s="34"/>
      <c r="N15" s="34"/>
      <c r="O15" s="33"/>
      <c r="P15" s="34"/>
      <c r="Q15" s="32"/>
      <c r="R15" s="33"/>
      <c r="S15" s="33"/>
      <c r="T15" s="33"/>
      <c r="U15" s="33"/>
      <c r="V15" s="33"/>
      <c r="W15" s="35"/>
      <c r="X15" s="36"/>
      <c r="Y15" s="33"/>
      <c r="Z15" s="34"/>
      <c r="AA15" s="34"/>
      <c r="AB15" s="34"/>
      <c r="AC15" s="34"/>
      <c r="AD15" s="35"/>
      <c r="AE15" s="32"/>
      <c r="AF15" s="70"/>
      <c r="AG15" s="71"/>
      <c r="AH15" s="71"/>
      <c r="AI15" s="71"/>
      <c r="AJ15" s="71"/>
      <c r="AK15" s="35"/>
      <c r="AL15" s="113"/>
      <c r="AM15" s="114"/>
      <c r="AN15" s="114"/>
      <c r="AO15" s="114"/>
      <c r="AP15" s="115"/>
      <c r="AQ15" s="116"/>
      <c r="AR15" s="117"/>
      <c r="AS15" s="32"/>
      <c r="AT15" s="98"/>
      <c r="AU15" s="98"/>
      <c r="AV15" s="98"/>
      <c r="AW15" s="70"/>
      <c r="AX15" s="34"/>
      <c r="AY15" s="35"/>
      <c r="AZ15" s="32"/>
      <c r="BA15" s="70"/>
      <c r="BB15" s="70"/>
      <c r="BC15" s="70"/>
      <c r="BD15" s="70"/>
      <c r="BE15" s="33"/>
      <c r="BF15" s="35"/>
      <c r="BG15" s="86" t="s">
        <v>51</v>
      </c>
      <c r="BH15" s="102">
        <v>6900000</v>
      </c>
      <c r="BI15" s="87">
        <v>1311000</v>
      </c>
      <c r="BJ15" s="102">
        <v>8211000</v>
      </c>
      <c r="BK15" s="87">
        <v>8211000</v>
      </c>
      <c r="BL15" s="96" t="s">
        <v>67</v>
      </c>
      <c r="BM15" s="88" t="s">
        <v>85</v>
      </c>
      <c r="BN15" s="32"/>
      <c r="BO15" s="33"/>
      <c r="BP15" s="33"/>
      <c r="BQ15" s="33"/>
      <c r="BR15" s="33"/>
      <c r="BS15" s="33"/>
      <c r="BT15" s="33"/>
      <c r="BU15" s="32"/>
      <c r="BV15" s="33"/>
      <c r="BW15" s="33"/>
      <c r="BX15" s="33"/>
      <c r="BY15" s="33"/>
      <c r="BZ15" s="33"/>
      <c r="CA15" s="33"/>
      <c r="CB15" s="86" t="s">
        <v>52</v>
      </c>
      <c r="CC15" s="87">
        <v>4500000</v>
      </c>
      <c r="CD15" s="87">
        <v>855000</v>
      </c>
      <c r="CE15" s="87">
        <v>5355000</v>
      </c>
      <c r="CF15" s="87">
        <v>5355000</v>
      </c>
      <c r="CG15" s="96" t="s">
        <v>73</v>
      </c>
      <c r="CH15" s="88" t="s">
        <v>92</v>
      </c>
      <c r="CI15" s="113"/>
      <c r="CJ15" s="115"/>
      <c r="CK15" s="115"/>
      <c r="CL15" s="115"/>
      <c r="CM15" s="115"/>
      <c r="CN15" s="136"/>
      <c r="CO15" s="116"/>
      <c r="CP15" s="113"/>
      <c r="CQ15" s="115"/>
      <c r="CR15" s="115"/>
      <c r="CS15" s="115"/>
      <c r="CT15" s="115"/>
      <c r="CU15" s="136"/>
      <c r="CV15" s="116"/>
      <c r="CW15" s="145">
        <f>MIN(BJ15,CE15)</f>
        <v>5355000</v>
      </c>
      <c r="CX15" s="146" t="str">
        <f t="shared" si="0"/>
        <v>SANITAS SAS</v>
      </c>
      <c r="CY15" s="153">
        <f t="shared" si="1"/>
        <v>5355000</v>
      </c>
    </row>
    <row r="16" spans="1:103" ht="165.75" x14ac:dyDescent="0.2">
      <c r="D16" s="46">
        <v>6</v>
      </c>
      <c r="E16" s="47" t="s">
        <v>28</v>
      </c>
      <c r="F16" s="48" t="s">
        <v>29</v>
      </c>
      <c r="G16" s="47" t="s">
        <v>14</v>
      </c>
      <c r="H16" s="49" t="s">
        <v>30</v>
      </c>
      <c r="I16" s="50">
        <v>1</v>
      </c>
      <c r="J16" s="16"/>
      <c r="K16" s="48"/>
      <c r="L16" s="51"/>
      <c r="M16" s="51"/>
      <c r="N16" s="13"/>
      <c r="O16" s="52"/>
      <c r="P16" s="51"/>
      <c r="Q16" s="16"/>
      <c r="R16" s="48"/>
      <c r="S16" s="48"/>
      <c r="T16" s="48"/>
      <c r="U16" s="48"/>
      <c r="V16" s="48"/>
      <c r="W16" s="50"/>
      <c r="X16" s="53"/>
      <c r="Y16" s="161"/>
      <c r="Z16" s="160"/>
      <c r="AA16" s="161"/>
      <c r="AB16" s="160"/>
      <c r="AC16" s="159"/>
      <c r="AD16" s="162"/>
      <c r="AE16" s="79" t="s">
        <v>53</v>
      </c>
      <c r="AF16" s="80">
        <v>5628600</v>
      </c>
      <c r="AG16" s="81">
        <v>1069434</v>
      </c>
      <c r="AH16" s="81">
        <v>6698034</v>
      </c>
      <c r="AI16" s="81">
        <v>6698034</v>
      </c>
      <c r="AJ16" s="81" t="s">
        <v>73</v>
      </c>
      <c r="AK16" s="82" t="s">
        <v>74</v>
      </c>
      <c r="AL16" s="123"/>
      <c r="AM16" s="124"/>
      <c r="AN16" s="124"/>
      <c r="AO16" s="124"/>
      <c r="AP16" s="125"/>
      <c r="AQ16" s="126"/>
      <c r="AR16" s="127"/>
      <c r="AS16" s="16"/>
      <c r="AT16" s="99"/>
      <c r="AU16" s="99"/>
      <c r="AV16" s="99"/>
      <c r="AW16" s="72"/>
      <c r="AX16" s="51"/>
      <c r="AY16" s="50"/>
      <c r="AZ16" s="54"/>
      <c r="BA16" s="132"/>
      <c r="BB16" s="163"/>
      <c r="BC16" s="163"/>
      <c r="BD16" s="163"/>
      <c r="BE16" s="163"/>
      <c r="BF16" s="168"/>
      <c r="BG16" s="16"/>
      <c r="BH16" s="74"/>
      <c r="BI16" s="48"/>
      <c r="BJ16" s="74"/>
      <c r="BK16" s="48"/>
      <c r="BL16" s="48"/>
      <c r="BM16" s="50"/>
      <c r="BN16" s="79" t="s">
        <v>87</v>
      </c>
      <c r="BO16" s="101">
        <v>7100000</v>
      </c>
      <c r="BP16" s="76">
        <v>1349000</v>
      </c>
      <c r="BQ16" s="101">
        <v>8449000</v>
      </c>
      <c r="BR16" s="76">
        <v>8449000</v>
      </c>
      <c r="BS16" s="134" t="s">
        <v>88</v>
      </c>
      <c r="BT16" s="134" t="s">
        <v>89</v>
      </c>
      <c r="BU16" s="16"/>
      <c r="BV16" s="48"/>
      <c r="BW16" s="48"/>
      <c r="BX16" s="48"/>
      <c r="BY16" s="48"/>
      <c r="BZ16" s="48"/>
      <c r="CA16" s="48"/>
      <c r="CB16" s="79" t="s">
        <v>54</v>
      </c>
      <c r="CC16" s="80">
        <v>7499000</v>
      </c>
      <c r="CD16" s="80">
        <v>1424810</v>
      </c>
      <c r="CE16" s="80">
        <v>8923810</v>
      </c>
      <c r="CF16" s="80">
        <v>8923810</v>
      </c>
      <c r="CG16" s="134" t="s">
        <v>73</v>
      </c>
      <c r="CH16" s="82" t="s">
        <v>92</v>
      </c>
      <c r="CI16" s="79" t="s">
        <v>55</v>
      </c>
      <c r="CJ16" s="80">
        <v>8590000</v>
      </c>
      <c r="CK16" s="80">
        <v>1632100</v>
      </c>
      <c r="CL16" s="80">
        <v>10222100</v>
      </c>
      <c r="CM16" s="80">
        <v>10222100</v>
      </c>
      <c r="CN16" s="134" t="s">
        <v>73</v>
      </c>
      <c r="CO16" s="139" t="s">
        <v>94</v>
      </c>
      <c r="CP16" s="79" t="s">
        <v>102</v>
      </c>
      <c r="CQ16" s="80">
        <v>4422000</v>
      </c>
      <c r="CR16" s="80">
        <v>840180</v>
      </c>
      <c r="CS16" s="80">
        <v>5262180</v>
      </c>
      <c r="CT16" s="80">
        <v>5262180</v>
      </c>
      <c r="CU16" s="134" t="s">
        <v>67</v>
      </c>
      <c r="CV16" s="139" t="s">
        <v>103</v>
      </c>
      <c r="CW16" s="147">
        <f>MIN(AH16,BQ16,CE16,CL16,CS16)</f>
        <v>5262180</v>
      </c>
      <c r="CX16" s="142" t="str">
        <f>IF(CW16=AH16,$AE$7,IF(CW16=AV16,$AS$7,IF(CW16=BQ16,$BN$7,IF(CW16=CE16,$CB$7,IF(CW16=CL16,$CI$7,IF(CW16=CS16,$CP$7))))))</f>
        <v>KASAI S.A.S</v>
      </c>
      <c r="CY16" s="153">
        <f t="shared" si="1"/>
        <v>5262180</v>
      </c>
    </row>
    <row r="17" spans="4:103" ht="178.5" x14ac:dyDescent="0.2">
      <c r="D17" s="26">
        <v>8</v>
      </c>
      <c r="E17" s="27" t="s">
        <v>31</v>
      </c>
      <c r="F17" s="20" t="s">
        <v>32</v>
      </c>
      <c r="G17" s="27" t="s">
        <v>14</v>
      </c>
      <c r="H17" s="28" t="s">
        <v>33</v>
      </c>
      <c r="I17" s="21">
        <v>5</v>
      </c>
      <c r="J17" s="19"/>
      <c r="K17" s="20"/>
      <c r="L17" s="29"/>
      <c r="M17" s="29"/>
      <c r="N17" s="29"/>
      <c r="O17" s="20"/>
      <c r="P17" s="29"/>
      <c r="Q17" s="103"/>
      <c r="R17" s="169"/>
      <c r="S17" s="169"/>
      <c r="T17" s="169"/>
      <c r="U17" s="169"/>
      <c r="V17" s="169"/>
      <c r="W17" s="58"/>
      <c r="X17" s="57"/>
      <c r="Y17" s="31"/>
      <c r="Z17" s="31"/>
      <c r="AA17" s="65"/>
      <c r="AB17" s="63"/>
      <c r="AC17" s="31"/>
      <c r="AD17" s="64"/>
      <c r="AE17" s="75" t="s">
        <v>59</v>
      </c>
      <c r="AF17" s="76">
        <v>1915000</v>
      </c>
      <c r="AG17" s="77">
        <v>363850</v>
      </c>
      <c r="AH17" s="77">
        <v>2278850</v>
      </c>
      <c r="AI17" s="77">
        <v>11394250</v>
      </c>
      <c r="AJ17" s="77" t="s">
        <v>75</v>
      </c>
      <c r="AK17" s="78" t="s">
        <v>74</v>
      </c>
      <c r="AL17" s="190" t="s">
        <v>76</v>
      </c>
      <c r="AM17" s="76">
        <v>2650000</v>
      </c>
      <c r="AN17" s="76">
        <v>503500</v>
      </c>
      <c r="AO17" s="76">
        <v>3153500</v>
      </c>
      <c r="AP17" s="76">
        <v>15767500</v>
      </c>
      <c r="AQ17" s="130" t="s">
        <v>77</v>
      </c>
      <c r="AR17" s="78" t="s">
        <v>78</v>
      </c>
      <c r="AS17" s="186"/>
      <c r="AT17" s="104"/>
      <c r="AU17" s="105"/>
      <c r="AV17" s="105"/>
      <c r="AW17" s="105"/>
      <c r="AX17" s="106"/>
      <c r="AY17" s="58"/>
      <c r="AZ17" s="75" t="s">
        <v>56</v>
      </c>
      <c r="BA17" s="76">
        <v>1434800</v>
      </c>
      <c r="BB17" s="76">
        <f>BA17*0.19</f>
        <v>272612</v>
      </c>
      <c r="BC17" s="76">
        <v>1707412</v>
      </c>
      <c r="BD17" s="76">
        <v>8537060</v>
      </c>
      <c r="BE17" s="130" t="s">
        <v>83</v>
      </c>
      <c r="BF17" s="78" t="s">
        <v>84</v>
      </c>
      <c r="BG17" s="19"/>
      <c r="BH17" s="30"/>
      <c r="BI17" s="20"/>
      <c r="BJ17" s="30"/>
      <c r="BK17" s="20"/>
      <c r="BL17" s="20"/>
      <c r="BM17" s="21"/>
      <c r="BN17" s="19"/>
      <c r="BO17" s="20"/>
      <c r="BP17" s="20"/>
      <c r="BQ17" s="20"/>
      <c r="BR17" s="20"/>
      <c r="BS17" s="20"/>
      <c r="BT17" s="20"/>
      <c r="BU17" s="55"/>
      <c r="BV17" s="31"/>
      <c r="BW17" s="171"/>
      <c r="BX17" s="171"/>
      <c r="BY17" s="171"/>
      <c r="BZ17" s="171"/>
      <c r="CA17" s="172"/>
      <c r="CB17" s="19"/>
      <c r="CC17" s="20"/>
      <c r="CD17" s="20"/>
      <c r="CE17" s="20"/>
      <c r="CF17" s="20"/>
      <c r="CG17" s="20"/>
      <c r="CH17" s="21"/>
      <c r="CI17" s="19"/>
      <c r="CJ17" s="69"/>
      <c r="CK17" s="69"/>
      <c r="CL17" s="69"/>
      <c r="CM17" s="69"/>
      <c r="CN17" s="20"/>
      <c r="CO17" s="29"/>
      <c r="CP17" s="103"/>
      <c r="CQ17" s="104"/>
      <c r="CR17" s="104"/>
      <c r="CS17" s="104"/>
      <c r="CT17" s="104"/>
      <c r="CU17" s="169"/>
      <c r="CV17" s="106"/>
      <c r="CW17" s="150">
        <f>MIN(AI17,BC17)</f>
        <v>1707412</v>
      </c>
      <c r="CX17" s="173" t="str">
        <f>IF(CW17=AH17,$AE$7, IF(CW17=BC17,$AZ$7, IF(CW17=BQ17,$BN$7,IF(CW17=CE17,$CB$7,IF(CW17=CL17,$CI$7)))))</f>
        <v>LAB BRANDS S.A.S</v>
      </c>
      <c r="CY17" s="153">
        <f t="shared" si="1"/>
        <v>8537060</v>
      </c>
    </row>
    <row r="18" spans="4:103" ht="77.25" thickBot="1" x14ac:dyDescent="0.25">
      <c r="D18" s="37">
        <v>9</v>
      </c>
      <c r="E18" s="38" t="s">
        <v>71</v>
      </c>
      <c r="F18" s="59" t="s">
        <v>72</v>
      </c>
      <c r="G18" s="38" t="s">
        <v>14</v>
      </c>
      <c r="H18" s="39" t="s">
        <v>34</v>
      </c>
      <c r="I18" s="35">
        <v>1</v>
      </c>
      <c r="J18" s="89" t="s">
        <v>57</v>
      </c>
      <c r="K18" s="92">
        <v>3386223</v>
      </c>
      <c r="L18" s="92">
        <v>643382.37</v>
      </c>
      <c r="M18" s="92">
        <v>4029605.37</v>
      </c>
      <c r="N18" s="93">
        <v>4029605.37</v>
      </c>
      <c r="O18" s="94" t="s">
        <v>67</v>
      </c>
      <c r="P18" s="95" t="s">
        <v>68</v>
      </c>
      <c r="Q18" s="86" t="s">
        <v>58</v>
      </c>
      <c r="R18" s="92">
        <v>5523500</v>
      </c>
      <c r="S18" s="92">
        <v>1049465</v>
      </c>
      <c r="T18" s="92">
        <v>6572965</v>
      </c>
      <c r="U18" s="93">
        <v>6572965</v>
      </c>
      <c r="V18" s="96" t="s">
        <v>69</v>
      </c>
      <c r="W18" s="88" t="s">
        <v>70</v>
      </c>
      <c r="X18" s="60"/>
      <c r="Y18" s="33"/>
      <c r="Z18" s="34"/>
      <c r="AA18" s="34"/>
      <c r="AB18" s="34"/>
      <c r="AC18" s="34"/>
      <c r="AD18" s="35"/>
      <c r="AE18" s="32"/>
      <c r="AF18" s="70"/>
      <c r="AG18" s="71"/>
      <c r="AH18" s="71"/>
      <c r="AI18" s="71"/>
      <c r="AJ18" s="71"/>
      <c r="AK18" s="35"/>
      <c r="AL18" s="191"/>
      <c r="AM18" s="189"/>
      <c r="AN18" s="189"/>
      <c r="AO18" s="189"/>
      <c r="AP18" s="189"/>
      <c r="AQ18" s="189"/>
      <c r="AR18" s="192"/>
      <c r="AS18" s="187" t="s">
        <v>60</v>
      </c>
      <c r="AT18" s="102">
        <v>3653760</v>
      </c>
      <c r="AU18" s="102">
        <v>694214</v>
      </c>
      <c r="AV18" s="102">
        <v>4347974</v>
      </c>
      <c r="AW18" s="87">
        <v>4347974</v>
      </c>
      <c r="AX18" s="95" t="s">
        <v>75</v>
      </c>
      <c r="AY18" s="88" t="s">
        <v>79</v>
      </c>
      <c r="AZ18" s="61"/>
      <c r="BA18" s="128"/>
      <c r="BB18" s="166"/>
      <c r="BC18" s="166"/>
      <c r="BD18" s="165"/>
      <c r="BE18" s="164"/>
      <c r="BF18" s="167"/>
      <c r="BG18" s="32"/>
      <c r="BH18" s="36"/>
      <c r="BI18" s="33"/>
      <c r="BJ18" s="36"/>
      <c r="BK18" s="33"/>
      <c r="BL18" s="33"/>
      <c r="BM18" s="35"/>
      <c r="BN18" s="32"/>
      <c r="BO18" s="33"/>
      <c r="BP18" s="33"/>
      <c r="BQ18" s="33"/>
      <c r="BR18" s="33"/>
      <c r="BS18" s="33"/>
      <c r="BT18" s="33"/>
      <c r="BU18" s="86" t="s">
        <v>61</v>
      </c>
      <c r="BV18" s="101">
        <v>6874439.2000000002</v>
      </c>
      <c r="BW18" s="76">
        <v>1306143.4480000001</v>
      </c>
      <c r="BX18" s="101">
        <v>8180582.648</v>
      </c>
      <c r="BY18" s="76">
        <v>8180582.648</v>
      </c>
      <c r="BZ18" s="96" t="s">
        <v>67</v>
      </c>
      <c r="CA18" s="96" t="s">
        <v>91</v>
      </c>
      <c r="CB18" s="32"/>
      <c r="CC18" s="33"/>
      <c r="CD18" s="33"/>
      <c r="CE18" s="33"/>
      <c r="CF18" s="33"/>
      <c r="CG18" s="33"/>
      <c r="CH18" s="35"/>
      <c r="CI18" s="86" t="s">
        <v>62</v>
      </c>
      <c r="CJ18" s="87">
        <v>2980000</v>
      </c>
      <c r="CK18" s="87">
        <v>566200</v>
      </c>
      <c r="CL18" s="87">
        <v>3546200</v>
      </c>
      <c r="CM18" s="87">
        <v>3546200</v>
      </c>
      <c r="CN18" s="96" t="s">
        <v>75</v>
      </c>
      <c r="CO18" s="95" t="s">
        <v>94</v>
      </c>
      <c r="CP18" s="113"/>
      <c r="CQ18" s="115"/>
      <c r="CR18" s="115"/>
      <c r="CS18" s="115"/>
      <c r="CT18" s="115"/>
      <c r="CU18" s="136"/>
      <c r="CV18" s="116"/>
      <c r="CW18" s="145">
        <f>MIN(CM18,BY18,AW18,AP17,U18,N18)</f>
        <v>3546200</v>
      </c>
      <c r="CX18" s="175" t="str">
        <f t="shared" ref="CX18" si="2">IF(CW18=AH18,$AE$7, IF(CW18=AV18,$AS$7, IF(CW18=BQ18,$BN$7,IF(CW18=CE18,$CB$7,IF(CW18=CL18,$CI$7)))))</f>
        <v xml:space="preserve">VERDEXLAB S.A.S </v>
      </c>
      <c r="CY18" s="153">
        <f t="shared" si="1"/>
        <v>3546200</v>
      </c>
    </row>
    <row r="19" spans="4:103" ht="16.5" thickBot="1" x14ac:dyDescent="0.3">
      <c r="N19" s="62">
        <f>N18</f>
        <v>4029605.37</v>
      </c>
      <c r="U19" s="62">
        <f>T18</f>
        <v>6572965</v>
      </c>
      <c r="AI19" s="73">
        <f>SUM(AI10:AI17)</f>
        <v>18092284</v>
      </c>
      <c r="AP19" s="188">
        <f>SUM(AP10:AP17)</f>
        <v>15767500</v>
      </c>
      <c r="BD19" s="73">
        <f>SUM(BD10:BD18)</f>
        <v>8537060</v>
      </c>
      <c r="BK19" s="73">
        <f>SUM(BK10:BK18)</f>
        <v>73661000</v>
      </c>
      <c r="BR19" s="73">
        <f>BR16</f>
        <v>8449000</v>
      </c>
      <c r="BY19" s="73">
        <f>BY18</f>
        <v>8180582.648</v>
      </c>
      <c r="CF19" s="73">
        <f>SUM(CF10:CF18)</f>
        <v>136475150</v>
      </c>
      <c r="CM19" s="73">
        <f>SUM(CM10:CM18)</f>
        <v>13768300</v>
      </c>
      <c r="CT19" s="73">
        <f>SUM(CT10:CT18)</f>
        <v>5262180</v>
      </c>
      <c r="CY19" s="151">
        <f>SUM(CY10:CY18)</f>
        <v>144896780</v>
      </c>
    </row>
    <row r="21" spans="4:103" ht="16.5" thickBot="1" x14ac:dyDescent="0.3">
      <c r="F21" s="155"/>
      <c r="G21" s="154"/>
      <c r="H21" s="154"/>
    </row>
    <row r="22" spans="4:103" ht="16.5" customHeight="1" thickBot="1" x14ac:dyDescent="0.25">
      <c r="D22" s="245" t="s">
        <v>98</v>
      </c>
      <c r="E22" s="246"/>
      <c r="F22" s="247"/>
      <c r="G22" s="154"/>
      <c r="H22" s="154"/>
    </row>
    <row r="23" spans="4:103" ht="24" customHeight="1" x14ac:dyDescent="0.2">
      <c r="D23" s="208" t="s">
        <v>99</v>
      </c>
      <c r="E23" s="209"/>
      <c r="F23" s="156">
        <f>SUM(CY10:CY15)</f>
        <v>127551340</v>
      </c>
      <c r="G23" s="207"/>
      <c r="H23" s="207"/>
      <c r="I23" s="207"/>
      <c r="J23" s="207"/>
      <c r="K23" s="207"/>
      <c r="L23" s="207"/>
      <c r="M23" s="207"/>
    </row>
    <row r="24" spans="4:103" ht="38.25" customHeight="1" x14ac:dyDescent="0.2">
      <c r="D24" s="208" t="s">
        <v>101</v>
      </c>
      <c r="E24" s="209"/>
      <c r="F24" s="156">
        <f>CY16</f>
        <v>5262180</v>
      </c>
      <c r="G24" s="207"/>
      <c r="H24" s="207"/>
      <c r="I24" s="207"/>
      <c r="J24" s="207"/>
      <c r="K24" s="207"/>
      <c r="L24" s="207"/>
      <c r="M24" s="207"/>
    </row>
    <row r="25" spans="4:103" ht="27" customHeight="1" x14ac:dyDescent="0.2">
      <c r="D25" s="208" t="s">
        <v>41</v>
      </c>
      <c r="E25" s="209"/>
      <c r="F25" s="156">
        <f t="shared" ref="F25:F26" si="3">CY17</f>
        <v>8537060</v>
      </c>
      <c r="G25" s="207"/>
      <c r="H25" s="207"/>
      <c r="I25" s="207"/>
      <c r="J25" s="207"/>
      <c r="K25" s="207"/>
      <c r="L25" s="207"/>
      <c r="M25" s="207"/>
      <c r="N25" s="207"/>
      <c r="O25" s="207"/>
    </row>
    <row r="26" spans="4:103" ht="27.75" customHeight="1" thickBot="1" x14ac:dyDescent="0.25">
      <c r="D26" s="210" t="s">
        <v>44</v>
      </c>
      <c r="E26" s="211"/>
      <c r="F26" s="157">
        <f t="shared" si="3"/>
        <v>3546200</v>
      </c>
      <c r="G26" s="207"/>
      <c r="H26" s="207"/>
      <c r="I26" s="207"/>
      <c r="J26" s="207"/>
      <c r="K26" s="207"/>
      <c r="L26" s="207"/>
      <c r="M26" s="207"/>
      <c r="N26" s="207"/>
      <c r="O26" s="207"/>
    </row>
    <row r="27" spans="4:103" ht="35.25" customHeight="1" thickBot="1" x14ac:dyDescent="0.25">
      <c r="D27" s="212" t="s">
        <v>100</v>
      </c>
      <c r="E27" s="213"/>
      <c r="F27" s="158">
        <f>SUM(F23:F26)</f>
        <v>144896780</v>
      </c>
    </row>
  </sheetData>
  <sheetProtection algorithmName="SHA-512" hashValue="07Orw76kFze/zi1IXpdpPf9SPEVlUtB2Z5FcKrJ0dUTMLfRUbRGEk2j1VXb3Ik3O+oyzGu6wAcQbsYOJayhcrA==" saltValue="pI+J2H4WcoZxF121j5+dyA==" spinCount="100000" sheet="1" objects="1" scenarios="1"/>
  <autoFilter ref="A9:DA15"/>
  <mergeCells count="27">
    <mergeCell ref="A1:X1"/>
    <mergeCell ref="A2:X2"/>
    <mergeCell ref="A3:X3"/>
    <mergeCell ref="A4:X4"/>
    <mergeCell ref="A5:X5"/>
    <mergeCell ref="A10:A13"/>
    <mergeCell ref="A14:A15"/>
    <mergeCell ref="J7:P8"/>
    <mergeCell ref="X7:AD8"/>
    <mergeCell ref="CI7:CO8"/>
    <mergeCell ref="Q7:W8"/>
    <mergeCell ref="AE7:AK8"/>
    <mergeCell ref="AL7:AR8"/>
    <mergeCell ref="AS7:AY8"/>
    <mergeCell ref="AZ7:BF8"/>
    <mergeCell ref="BG7:BM8"/>
    <mergeCell ref="CB7:CH8"/>
    <mergeCell ref="D24:E24"/>
    <mergeCell ref="D25:E25"/>
    <mergeCell ref="D26:E26"/>
    <mergeCell ref="D27:E27"/>
    <mergeCell ref="CW7:CX8"/>
    <mergeCell ref="CP7:CV8"/>
    <mergeCell ref="BN7:BT8"/>
    <mergeCell ref="BU7:CA8"/>
    <mergeCell ref="D23:E23"/>
    <mergeCell ref="D22:F2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2020-06-17T22:25:28Z</dcterms:modified>
</cp:coreProperties>
</file>