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AUDIOVISUALES\OFERTAS\"/>
    </mc:Choice>
  </mc:AlternateContent>
  <xr:revisionPtr revIDLastSave="0" documentId="13_ncr:1_{10F0294F-094F-444E-AF5A-B00C7C8AA63E}" xr6:coauthVersionLast="36" xr6:coauthVersionMax="36" xr10:uidLastSave="{00000000-0000-0000-0000-000000000000}"/>
  <bookViews>
    <workbookView xWindow="0" yWindow="0" windowWidth="21570" windowHeight="8670" tabRatio="759" xr2:uid="{00000000-000D-0000-FFFF-FFFF00000000}"/>
  </bookViews>
  <sheets>
    <sheet name="ANEXO 1 PC" sheetId="6" r:id="rId1"/>
  </sheets>
  <definedNames>
    <definedName name="_xlnm._FilterDatabase" localSheetId="0" hidden="1">'ANEXO 1 PC'!$BF$1:$BF$60</definedName>
  </definedNames>
  <calcPr calcId="191029"/>
</workbook>
</file>

<file path=xl/calcChain.xml><?xml version="1.0" encoding="utf-8"?>
<calcChain xmlns="http://schemas.openxmlformats.org/spreadsheetml/2006/main">
  <c r="BH64" i="6" l="1"/>
  <c r="BE8" i="6" l="1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H40" i="6" s="1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F39" i="6" l="1"/>
  <c r="BH39" i="6"/>
  <c r="BI39" i="6" s="1"/>
  <c r="BF23" i="6"/>
  <c r="BH23" i="6"/>
  <c r="BI23" i="6" s="1"/>
  <c r="BF54" i="6"/>
  <c r="BH54" i="6"/>
  <c r="BI54" i="6" s="1"/>
  <c r="BF38" i="6"/>
  <c r="BH38" i="6"/>
  <c r="BI38" i="6" s="1"/>
  <c r="BF22" i="6"/>
  <c r="BH22" i="6"/>
  <c r="BI22" i="6" s="1"/>
  <c r="BF35" i="6"/>
  <c r="BH35" i="6"/>
  <c r="BI35" i="6" s="1"/>
  <c r="BF19" i="6"/>
  <c r="BH19" i="6"/>
  <c r="BI19" i="6" s="1"/>
  <c r="BF52" i="6"/>
  <c r="BH52" i="6"/>
  <c r="BI52" i="6" s="1"/>
  <c r="BF50" i="6"/>
  <c r="BH50" i="6"/>
  <c r="BI50" i="6" s="1"/>
  <c r="BF34" i="6"/>
  <c r="BH34" i="6"/>
  <c r="BI34" i="6" s="1"/>
  <c r="BF18" i="6"/>
  <c r="BH18" i="6"/>
  <c r="BI18" i="6" s="1"/>
  <c r="BF51" i="6"/>
  <c r="BH51" i="6"/>
  <c r="BI51" i="6" s="1"/>
  <c r="BF49" i="6"/>
  <c r="BH49" i="6"/>
  <c r="BI49" i="6" s="1"/>
  <c r="BF33" i="6"/>
  <c r="BH33" i="6"/>
  <c r="BI33" i="6" s="1"/>
  <c r="BF17" i="6"/>
  <c r="BH17" i="6"/>
  <c r="BI17" i="6" s="1"/>
  <c r="BF48" i="6"/>
  <c r="BH48" i="6"/>
  <c r="BI48" i="6" s="1"/>
  <c r="BF32" i="6"/>
  <c r="BH32" i="6"/>
  <c r="BI32" i="6" s="1"/>
  <c r="BF16" i="6"/>
  <c r="BH16" i="6"/>
  <c r="BI16" i="6" s="1"/>
  <c r="BF36" i="6"/>
  <c r="BH36" i="6"/>
  <c r="BI36" i="6" s="1"/>
  <c r="BF47" i="6"/>
  <c r="BH47" i="6"/>
  <c r="BI47" i="6" s="1"/>
  <c r="BF31" i="6"/>
  <c r="BH31" i="6"/>
  <c r="BI31" i="6" s="1"/>
  <c r="BF15" i="6"/>
  <c r="BH15" i="6"/>
  <c r="BI15" i="6" s="1"/>
  <c r="BF46" i="6"/>
  <c r="BH46" i="6"/>
  <c r="BI46" i="6" s="1"/>
  <c r="BF30" i="6"/>
  <c r="BH30" i="6"/>
  <c r="BI30" i="6" s="1"/>
  <c r="BF14" i="6"/>
  <c r="BH14" i="6"/>
  <c r="BI14" i="6" s="1"/>
  <c r="BF21" i="6"/>
  <c r="BH21" i="6"/>
  <c r="BI21" i="6" s="1"/>
  <c r="BF45" i="6"/>
  <c r="BH45" i="6"/>
  <c r="BI45" i="6" s="1"/>
  <c r="BF29" i="6"/>
  <c r="BH29" i="6"/>
  <c r="BI29" i="6" s="1"/>
  <c r="BF13" i="6"/>
  <c r="BH13" i="6"/>
  <c r="BI13" i="6" s="1"/>
  <c r="BF20" i="6"/>
  <c r="BH20" i="6"/>
  <c r="BI20" i="6" s="1"/>
  <c r="BF44" i="6"/>
  <c r="BH44" i="6"/>
  <c r="BI44" i="6" s="1"/>
  <c r="BF28" i="6"/>
  <c r="BH28" i="6"/>
  <c r="BI28" i="6" s="1"/>
  <c r="BF12" i="6"/>
  <c r="BH12" i="6"/>
  <c r="BI12" i="6" s="1"/>
  <c r="BF37" i="6"/>
  <c r="BH37" i="6"/>
  <c r="BI37" i="6" s="1"/>
  <c r="BF43" i="6"/>
  <c r="BH43" i="6"/>
  <c r="BI43" i="6" s="1"/>
  <c r="BF27" i="6"/>
  <c r="BH27" i="6"/>
  <c r="BI27" i="6" s="1"/>
  <c r="BF11" i="6"/>
  <c r="BH11" i="6"/>
  <c r="BI11" i="6" s="1"/>
  <c r="BF42" i="6"/>
  <c r="BH42" i="6"/>
  <c r="BI42" i="6" s="1"/>
  <c r="BF26" i="6"/>
  <c r="BH26" i="6"/>
  <c r="BI26" i="6" s="1"/>
  <c r="BF10" i="6"/>
  <c r="BH10" i="6"/>
  <c r="BI10" i="6" s="1"/>
  <c r="BF55" i="6"/>
  <c r="BH55" i="6"/>
  <c r="BI55" i="6" s="1"/>
  <c r="BF41" i="6"/>
  <c r="BH41" i="6"/>
  <c r="BI41" i="6" s="1"/>
  <c r="BF25" i="6"/>
  <c r="BH25" i="6"/>
  <c r="BI25" i="6" s="1"/>
  <c r="BF9" i="6"/>
  <c r="BH9" i="6"/>
  <c r="BI9" i="6" s="1"/>
  <c r="BF53" i="6"/>
  <c r="BH53" i="6"/>
  <c r="BI53" i="6" s="1"/>
  <c r="BF56" i="6"/>
  <c r="BH56" i="6"/>
  <c r="BI56" i="6" s="1"/>
  <c r="BF40" i="6"/>
  <c r="BI40" i="6"/>
  <c r="BF24" i="6"/>
  <c r="BH24" i="6"/>
  <c r="BI24" i="6" s="1"/>
  <c r="BF8" i="6"/>
  <c r="BH8" i="6"/>
  <c r="BI8" i="6" s="1"/>
  <c r="BI68" i="6" l="1"/>
  <c r="BI65" i="6"/>
  <c r="BI66" i="6"/>
  <c r="BI67" i="6"/>
  <c r="BI64" i="6"/>
  <c r="BI63" i="6"/>
  <c r="BI69" i="6" s="1"/>
  <c r="BC57" i="6"/>
  <c r="AW57" i="6" l="1"/>
  <c r="AQ57" i="6" l="1"/>
  <c r="AK57" i="6" l="1"/>
  <c r="AE57" i="6" l="1"/>
  <c r="S57" i="6" l="1"/>
  <c r="Y57" i="6"/>
  <c r="L57" i="6" l="1"/>
</calcChain>
</file>

<file path=xl/sharedStrings.xml><?xml version="1.0" encoding="utf-8"?>
<sst xmlns="http://schemas.openxmlformats.org/spreadsheetml/2006/main" count="588" uniqueCount="171">
  <si>
    <t xml:space="preserve">UNIVERSIDAD TECNOLOGICA  DE PEREIRA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</si>
  <si>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</si>
  <si>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</si>
  <si>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</si>
  <si>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</si>
  <si>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</si>
  <si>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NOMBRE DEL ELEMENTO</t>
  </si>
  <si>
    <t>Unidad</t>
  </si>
  <si>
    <t xml:space="preserve">VALOR TOTAL OFERTA </t>
  </si>
  <si>
    <t>MARCA</t>
  </si>
  <si>
    <t>VALOR UNITARIO ANTES DE IVA</t>
  </si>
  <si>
    <t>PROVEEDOR</t>
  </si>
  <si>
    <t>Samsung</t>
  </si>
  <si>
    <t>CANON</t>
  </si>
  <si>
    <t>VALOR IVA</t>
  </si>
  <si>
    <t>MERGE</t>
  </si>
  <si>
    <t>Epson</t>
  </si>
  <si>
    <t>INVITACIÓN PUBLICA BS-04-2024</t>
  </si>
  <si>
    <t>item</t>
  </si>
  <si>
    <t>Trasmisor de radio Skyport plus</t>
  </si>
  <si>
    <t>Disparador de radio inalámbrico- seis canales disponibles -4 grupos discretos para configuraciones de iluminación diferentes o activadas secuencialmente a distancias de hasta 656 '. Los canales 1, 3 y 7 son compatibles con todas las unidades - zócalo de sincronización de 2,5 mm amplía la versatilidad del transmisor a cámaras sin zapatos calientes o para unidades de flash con cable - El Transmisor EL-Skyport Plus funciona con baterías AA de fácil adquisición.</t>
  </si>
  <si>
    <t>Elinchroom Skyport plus</t>
  </si>
  <si>
    <t>Video proyector 1485Fit</t>
  </si>
  <si>
    <t>Video proyector con una proyección de hasta 120" para imágenes en formato 16:6 o 100" para imágenes en formato 16:9, y con un brillo de 5.000 lúmenes en color2 y 5.000 en blanco2, esta tecnología táctil permite presentaciones impresionantes. Con un toque o un simple gesto se puede encender y realizar anotaciones a través de la tecnología touch- se puede trabajar directamente sobre la proyección con participantes físicos o remotos -capture, guarde, imprima o envíe mensajes de correo electrónico, sin utilizar una computadora-Superbrillante - proyección flexible -fuente de luz láser.</t>
  </si>
  <si>
    <t>Cámara DJI</t>
  </si>
  <si>
    <t>Tamaño de bolsillo que permite llevarlo a cualquier parte, el DJI Pocket 2 cuenta con una diminuta cámara que permite grabar momentos inolvidables con solo una mano- equipado para estabilizar el movimiento y capturar fotografías nítidas y vídeos fluidos- el Pocket 2 está listo para captura rápida. Captura con una mano y excelente calidad de imagen
Imágenes de calidad para redes sociales-grabación estéreo y los cuatro micrófonos de la empuñadura proporcionan un audio envolvente.</t>
  </si>
  <si>
    <t>Dji</t>
  </si>
  <si>
    <t>Video Proyector</t>
  </si>
  <si>
    <t>Sharp XPM421W-W 4,000 LUMEN,
WXGA, LASER, DLP</t>
  </si>
  <si>
    <t xml:space="preserve"> Sharp/panasonic</t>
  </si>
  <si>
    <t>CÁMARA VIDEOCONFERENCIA</t>
  </si>
  <si>
    <t xml:space="preserve">Marca: SolidView;  • Cámara PTZ de vídeo USB;  • VISCA, PELCO P/D integrados múltiples protocolos de control Admite interfaz;  • USB o RS232 / RS485 para controlar
• Diseño ultra silencioso de giro /;  • vertical -30 ° ~ + 90 °;  • Rotación Over-New;  • Mini estructura compacta,;  • Angulo de cobertura horizontal 340°
</t>
  </si>
  <si>
    <t>SolidView</t>
  </si>
  <si>
    <t xml:space="preserve">Marca: MAXHUB;  • 2 megapíxeles, • soporte resolución 1920x 1080P H264 25;  • FPS, formatos MJPG, H264, YUY2;  • Distancia de foco 2;  • metros, Angulo de visión horizontal 71° apertura 2.0,
• iluminación mínima 20 Lux,
• cuenta con 2 micrófonos embebidos
• rango de cobertura de voZ 4 metros
• Conectividad USB-C.
1 </t>
  </si>
  <si>
    <t>MAXHUB</t>
  </si>
  <si>
    <t>PARLANTE AUTOPOTENCIADO</t>
  </si>
  <si>
    <t>ProDJ
Potencia: 40W RMS
• Entradas: Auxiliar – Mic y Bluetooth
• Activo + Pasivo</t>
  </si>
  <si>
    <t>ProDJ</t>
  </si>
  <si>
    <t xml:space="preserve">INTERFAZ BEHRINGER </t>
  </si>
  <si>
    <t>UMC22</t>
  </si>
  <si>
    <t xml:space="preserve">BEHRINGER </t>
  </si>
  <si>
    <t>EXT PROEL XLR A XLR 3 MTS</t>
  </si>
  <si>
    <t>BULK250LU3</t>
  </si>
  <si>
    <t>PROEL</t>
  </si>
  <si>
    <t>AUDIFONOS PRESONUS MONITOREO</t>
  </si>
  <si>
    <t>HD7-A</t>
  </si>
  <si>
    <t>PRESONUS</t>
  </si>
  <si>
    <t xml:space="preserve"> Consola Zoom Podtrack P8</t>
  </si>
  <si>
    <t>P8</t>
  </si>
  <si>
    <t>ZOOM</t>
  </si>
  <si>
    <t>Grabadora zoom H8</t>
  </si>
  <si>
    <t>H8</t>
  </si>
  <si>
    <t>Filtro antipop en U</t>
  </si>
  <si>
    <t>Antipop</t>
  </si>
  <si>
    <t>Microfono Zoom ZDM-1 (mic + auricu + Trípode)</t>
  </si>
  <si>
    <t>ZDM</t>
  </si>
  <si>
    <t xml:space="preserve">Grabadora de Podcast a batería Zoom </t>
  </si>
  <si>
    <t>Podtr P4</t>
  </si>
  <si>
    <t xml:space="preserve">Grabadora Zoom de audio </t>
  </si>
  <si>
    <t>F2-BT-B/120GI</t>
  </si>
  <si>
    <t xml:space="preserve">Set Trípode Manfrotto </t>
  </si>
  <si>
    <t>MK055</t>
  </si>
  <si>
    <t>MANFROTTO</t>
  </si>
  <si>
    <t>Kit de limpieza, paño, brocha, liquido, pera.</t>
  </si>
  <si>
    <t>KIT</t>
  </si>
  <si>
    <t>Reflector 5-1 de 110x168cm</t>
  </si>
  <si>
    <t>FLEX</t>
  </si>
  <si>
    <t>Tarjeta SD 32GB Clase 10</t>
  </si>
  <si>
    <t>SD</t>
  </si>
  <si>
    <t>Cámara Canon R50 con lente 18</t>
  </si>
  <si>
    <t>45 STM</t>
  </si>
  <si>
    <t>Set Cajas de luz Elinchrom</t>
  </si>
  <si>
    <t>ELINCHROM KIT-LITE RX 4 -  Dual Monolight Kit EL20839-2</t>
  </si>
  <si>
    <t>ELINCHROM</t>
  </si>
  <si>
    <t>Batería para Luz LED NP-F975 Alto
Rendimiento</t>
  </si>
  <si>
    <t xml:space="preserve">NP-F975 </t>
  </si>
  <si>
    <t>DJI Ronin RS 3 Pro Combo Estabilizador
GIMBAL</t>
  </si>
  <si>
    <t xml:space="preserve">RS 3 Pro </t>
  </si>
  <si>
    <t xml:space="preserve"> DJI</t>
  </si>
  <si>
    <t>Godox SL60IIBI Bi-Color Luz de vídeo LED</t>
  </si>
  <si>
    <t xml:space="preserve">SL60IIBI </t>
  </si>
  <si>
    <t>GODOX</t>
  </si>
  <si>
    <t>Octabox Godox 95cm Montura Bowens
con Grid</t>
  </si>
  <si>
    <t xml:space="preserve">Octabox </t>
  </si>
  <si>
    <t>Kit Godox S30-D de Enfoque con 3 Luces
Led</t>
  </si>
  <si>
    <t>S30-D</t>
  </si>
  <si>
    <t>Memoria SanDisk 128Gb De 200MB/s
Extreme Pro</t>
  </si>
  <si>
    <t xml:space="preserve">SanDisk </t>
  </si>
  <si>
    <t>Micrófono de Solapa Lavalier BOYA BYM1</t>
  </si>
  <si>
    <t>BYM1</t>
  </si>
  <si>
    <t>BOYA</t>
  </si>
  <si>
    <t>Rode Wireless GO II con 2 Micrófonos
Inalámbricos Negro</t>
  </si>
  <si>
    <t>GO II</t>
  </si>
  <si>
    <t>Rode</t>
  </si>
  <si>
    <t>Zoom H6 All Black Grabadora</t>
  </si>
  <si>
    <t>H6</t>
  </si>
  <si>
    <t>Trípode 806 Para Flash o Luces Led de alta
resistencia</t>
  </si>
  <si>
    <t>WEIFENG</t>
  </si>
  <si>
    <t>SOPORTE GODOX PARA FLEX RH-01</t>
  </si>
  <si>
    <t>RH-01</t>
  </si>
  <si>
    <t>MINI TRIPODE GODOX DT-TP01</t>
  </si>
  <si>
    <t>TP01</t>
  </si>
  <si>
    <t>SOPORTE GODOX DE MESA ES-TMR</t>
  </si>
  <si>
    <t>ES-TMR</t>
  </si>
  <si>
    <t>TV NEO QLED de 55" Pulgadas</t>
  </si>
  <si>
    <t>TV SAMSUNG 55" Pulgadas 139.7 cm QN55QN85CA 4K-UHD NEO QLED MINI LED Smart TV</t>
  </si>
  <si>
    <t>Estabilizador De Imagen</t>
  </si>
  <si>
    <t>Estabilizador De Imagen Cardan Dji Ronin Rsc 2 Pantalla Oled</t>
  </si>
  <si>
    <t xml:space="preserve">Cardan Dji Ronin </t>
  </si>
  <si>
    <t xml:space="preserve">Luces amaran 200Montura </t>
  </si>
  <si>
    <t>Softbox 30x120cm Strip Con Grid Godox Montura Bowens Estudio</t>
  </si>
  <si>
    <t>Reflector con rejilla</t>
  </si>
  <si>
    <t>Godox SB-UE 32"/80cm Paraguas Octágono Softbox Reflector con rejilla de panal para flash Speedlight (montaje Bowens)</t>
  </si>
  <si>
    <t>Godox</t>
  </si>
  <si>
    <t>Aputure Amaran 200D, 200W luz diurna equilibrada LED 5600K 65,000 lux @ 3.3 ft Soporte de paraguas integrado Sidus Link App Control con adaptadores.</t>
  </si>
  <si>
    <t>Amaran</t>
  </si>
  <si>
    <t xml:space="preserve">Consola De Audio </t>
  </si>
  <si>
    <t>Mezclador ( Consola) QSC TOUCHMIX 16 entradas XLR 2 entradas Stereo TRS, 6 Auxiliares XLR y 2TRS</t>
  </si>
  <si>
    <t>QSC</t>
  </si>
  <si>
    <t>Mezclador (Consola) digital QSC TOUCHMIX 8, Total 14 entradas, Microfono/Linea 8(4 entradas XLR, 4 entradas combinadas XLR/TRS),Linea 2 conectores TRS estereo de 1/4), USB estereo</t>
  </si>
  <si>
    <t xml:space="preserve">Telon De Proyeccion </t>
  </si>
  <si>
    <t>Telon electrico con control remoto alambrico e inalambrico de 6.10Mt ancho x4.60 metros de alto  aspecto 4:3 ref.te-61</t>
  </si>
  <si>
    <t xml:space="preserve">generico </t>
  </si>
  <si>
    <t>Telon Electrico Â¿MotorizadoÂ¿ Con Control Alambrico E Inalambrico De 410Cm De Ancho X 235 Cm De Alto Formato 16:9 Ref. Te-41w</t>
  </si>
  <si>
    <t>Generico</t>
  </si>
  <si>
    <t>PROYECTOR EPSON POWERLITE L735U 7000 LUMENS WUXGA LASER 3LCD Color y brillo blanco de 7000 lumenes.Resolucion nativa WUXGA (1920 x 1200)Relacion de alcance de 1,35 a 2,2:1HDBaseT, VGA, 2 entradas HDMI</t>
  </si>
  <si>
    <t>Epson / PANASONIC</t>
  </si>
  <si>
    <t>Microfono Alambrico</t>
  </si>
  <si>
    <t>Microfono alambrico SM58-LC</t>
  </si>
  <si>
    <t>SHURE</t>
  </si>
  <si>
    <t xml:space="preserve">Microfono Inalambrico Digital </t>
  </si>
  <si>
    <t>SLXD24/SM58 H55SISTEMA MICROFONOSHURE INLAMBRICO</t>
  </si>
  <si>
    <t>ANDIVISIÓN SAS</t>
  </si>
  <si>
    <t>APICON</t>
  </si>
  <si>
    <t>PORCENTAJE IVA 
( % )</t>
  </si>
  <si>
    <t>TOTAL IVA INCLUIDO</t>
  </si>
  <si>
    <t>TIEMPO DE ENTREGA
 (Días Calendario)</t>
  </si>
  <si>
    <t>TIEMPO DE GARANTIA</t>
  </si>
  <si>
    <t>MULTITINTAS</t>
  </si>
  <si>
    <t>OFIBOT</t>
  </si>
  <si>
    <t>QUALITY</t>
  </si>
  <si>
    <t>TECNOPHONE</t>
  </si>
  <si>
    <t>MINIMO</t>
  </si>
  <si>
    <t>30 dias</t>
  </si>
  <si>
    <t>3 años</t>
  </si>
  <si>
    <t>$ 585,000.00</t>
  </si>
  <si>
    <t>$ 500,500.00</t>
  </si>
  <si>
    <t>$ 416,000.00</t>
  </si>
  <si>
    <t>$ 45,500.00</t>
  </si>
  <si>
    <t>$ 309,400.00</t>
  </si>
  <si>
    <t>$ 3,330,113.00</t>
  </si>
  <si>
    <t>15 dias</t>
  </si>
  <si>
    <t>7 dias</t>
  </si>
  <si>
    <t xml:space="preserve"> 10 dias</t>
  </si>
  <si>
    <t>15dias</t>
  </si>
  <si>
    <t>3 dias</t>
  </si>
  <si>
    <t>5 dias</t>
  </si>
  <si>
    <t>10 dias</t>
  </si>
  <si>
    <t>45 dias</t>
  </si>
  <si>
    <t>20 DIAS</t>
  </si>
  <si>
    <t>45 DÍAS</t>
  </si>
  <si>
    <t>10 días</t>
  </si>
  <si>
    <t>30 días</t>
  </si>
  <si>
    <t>35 días</t>
  </si>
  <si>
    <t>8 DIAS CALENDARIO</t>
  </si>
  <si>
    <t xml:space="preserve">COMPARATIVO ECONOMICO DE OFERTAS </t>
  </si>
  <si>
    <t>OBSERVACIONES COMPRAS</t>
  </si>
  <si>
    <t>VALOR TOTAL</t>
  </si>
  <si>
    <t>PRESUPUESTO APROBADO X ITEM</t>
  </si>
  <si>
    <t>PROINTEL (NO CONTINUA EN EL PROCESO)</t>
  </si>
  <si>
    <t>EL PROVEEDOR DEBE RATIFICAR 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</si>
</sst>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&quot;$&quot;\ #,##0.00"/>
    <numFmt numFmtId="167" formatCode="_(&quot;$&quot;\ * #,##0.0_);_(&quot;$&quot;\ * \(#,##0.0\);_(&quot;$&quot;\ * &quot;-&quot;??_);_(@_)"/>
    <numFmt numFmtId="168" formatCode="&quot;$&quot;#,##0.00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libri"/>
      <family val="2"/>
      <scheme val="maj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  <charset val="1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9">
    <xf numFmtId="0" fontId="0" fillId="0" borderId="0"/>
    <xf numFmtId="0" fontId="4" fillId="0" borderId="1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12" fillId="7" borderId="8" applyNumberFormat="0" applyAlignment="0" applyProtection="0"/>
    <xf numFmtId="0" fontId="13" fillId="8" borderId="9" applyNumberFormat="0" applyAlignment="0" applyProtection="0"/>
    <xf numFmtId="0" fontId="14" fillId="8" borderId="8" applyNumberFormat="0" applyAlignment="0" applyProtection="0"/>
    <xf numFmtId="0" fontId="15" fillId="0" borderId="10" applyNumberFormat="0" applyFill="0" applyAlignment="0" applyProtection="0"/>
    <xf numFmtId="0" fontId="16" fillId="9" borderId="11" applyNumberFormat="0" applyAlignment="0" applyProtection="0"/>
    <xf numFmtId="0" fontId="19" fillId="0" borderId="13" applyNumberFormat="0" applyFill="0" applyAlignment="0" applyProtection="0"/>
    <xf numFmtId="0" fontId="3" fillId="0" borderId="1"/>
    <xf numFmtId="164" fontId="3" fillId="0" borderId="1" applyFont="0" applyFill="0" applyBorder="0" applyAlignment="0" applyProtection="0"/>
    <xf numFmtId="0" fontId="5" fillId="0" borderId="1" applyNumberFormat="0" applyFill="0" applyBorder="0" applyAlignment="0" applyProtection="0"/>
    <xf numFmtId="0" fontId="8" fillId="0" borderId="1" applyNumberFormat="0" applyFill="0" applyBorder="0" applyAlignment="0" applyProtection="0"/>
    <xf numFmtId="0" fontId="9" fillId="4" borderId="1" applyNumberFormat="0" applyBorder="0" applyAlignment="0" applyProtection="0"/>
    <xf numFmtId="0" fontId="10" fillId="5" borderId="1" applyNumberFormat="0" applyBorder="0" applyAlignment="0" applyProtection="0"/>
    <xf numFmtId="0" fontId="11" fillId="6" borderId="1" applyNumberFormat="0" applyBorder="0" applyAlignment="0" applyProtection="0"/>
    <xf numFmtId="0" fontId="17" fillId="0" borderId="1" applyNumberFormat="0" applyFill="0" applyBorder="0" applyAlignment="0" applyProtection="0"/>
    <xf numFmtId="0" fontId="3" fillId="10" borderId="12" applyNumberFormat="0" applyFont="0" applyAlignment="0" applyProtection="0"/>
    <xf numFmtId="0" fontId="18" fillId="0" borderId="1" applyNumberFormat="0" applyFill="0" applyBorder="0" applyAlignment="0" applyProtection="0"/>
    <xf numFmtId="0" fontId="20" fillId="11" borderId="1" applyNumberFormat="0" applyBorder="0" applyAlignment="0" applyProtection="0"/>
    <xf numFmtId="0" fontId="3" fillId="12" borderId="1" applyNumberFormat="0" applyBorder="0" applyAlignment="0" applyProtection="0"/>
    <xf numFmtId="0" fontId="3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3" fillId="16" borderId="1" applyNumberFormat="0" applyBorder="0" applyAlignment="0" applyProtection="0"/>
    <xf numFmtId="0" fontId="3" fillId="17" borderId="1" applyNumberFormat="0" applyBorder="0" applyAlignment="0" applyProtection="0"/>
    <xf numFmtId="0" fontId="20" fillId="18" borderId="1" applyNumberFormat="0" applyBorder="0" applyAlignment="0" applyProtection="0"/>
    <xf numFmtId="0" fontId="20" fillId="19" borderId="1" applyNumberFormat="0" applyBorder="0" applyAlignment="0" applyProtection="0"/>
    <xf numFmtId="0" fontId="3" fillId="20" borderId="1" applyNumberFormat="0" applyBorder="0" applyAlignment="0" applyProtection="0"/>
    <xf numFmtId="0" fontId="3" fillId="21" borderId="1" applyNumberFormat="0" applyBorder="0" applyAlignment="0" applyProtection="0"/>
    <xf numFmtId="0" fontId="20" fillId="22" borderId="1" applyNumberFormat="0" applyBorder="0" applyAlignment="0" applyProtection="0"/>
    <xf numFmtId="0" fontId="20" fillId="23" borderId="1" applyNumberFormat="0" applyBorder="0" applyAlignment="0" applyProtection="0"/>
    <xf numFmtId="0" fontId="3" fillId="24" borderId="1" applyNumberFormat="0" applyBorder="0" applyAlignment="0" applyProtection="0"/>
    <xf numFmtId="0" fontId="3" fillId="25" borderId="1" applyNumberFormat="0" applyBorder="0" applyAlignment="0" applyProtection="0"/>
    <xf numFmtId="0" fontId="20" fillId="26" borderId="1" applyNumberFormat="0" applyBorder="0" applyAlignment="0" applyProtection="0"/>
    <xf numFmtId="0" fontId="20" fillId="27" borderId="1" applyNumberFormat="0" applyBorder="0" applyAlignment="0" applyProtection="0"/>
    <xf numFmtId="0" fontId="3" fillId="28" borderId="1" applyNumberFormat="0" applyBorder="0" applyAlignment="0" applyProtection="0"/>
    <xf numFmtId="0" fontId="3" fillId="29" borderId="1" applyNumberFormat="0" applyBorder="0" applyAlignment="0" applyProtection="0"/>
    <xf numFmtId="0" fontId="20" fillId="30" borderId="1" applyNumberFormat="0" applyBorder="0" applyAlignment="0" applyProtection="0"/>
    <xf numFmtId="0" fontId="20" fillId="31" borderId="1" applyNumberFormat="0" applyBorder="0" applyAlignment="0" applyProtection="0"/>
    <xf numFmtId="0" fontId="3" fillId="32" borderId="1" applyNumberFormat="0" applyBorder="0" applyAlignment="0" applyProtection="0"/>
    <xf numFmtId="0" fontId="3" fillId="33" borderId="1" applyNumberFormat="0" applyBorder="0" applyAlignment="0" applyProtection="0"/>
    <xf numFmtId="0" fontId="20" fillId="34" borderId="1" applyNumberFormat="0" applyBorder="0" applyAlignment="0" applyProtection="0"/>
    <xf numFmtId="164" fontId="21" fillId="0" borderId="0" applyFont="0" applyFill="0" applyBorder="0" applyAlignment="0" applyProtection="0"/>
    <xf numFmtId="0" fontId="2" fillId="0" borderId="1"/>
    <xf numFmtId="0" fontId="22" fillId="0" borderId="1" applyNumberFormat="0" applyFill="0" applyBorder="0" applyAlignment="0" applyProtection="0"/>
    <xf numFmtId="0" fontId="9" fillId="4" borderId="1" applyNumberFormat="0" applyBorder="0" applyAlignment="0" applyProtection="0"/>
    <xf numFmtId="0" fontId="2" fillId="10" borderId="12" applyNumberFormat="0" applyFont="0" applyAlignment="0" applyProtection="0"/>
    <xf numFmtId="0" fontId="2" fillId="12" borderId="1" applyNumberFormat="0" applyBorder="0" applyAlignment="0" applyProtection="0"/>
    <xf numFmtId="0" fontId="2" fillId="13" borderId="1" applyNumberFormat="0" applyBorder="0" applyAlignment="0" applyProtection="0"/>
    <xf numFmtId="0" fontId="2" fillId="16" borderId="1" applyNumberFormat="0" applyBorder="0" applyAlignment="0" applyProtection="0"/>
    <xf numFmtId="0" fontId="2" fillId="17" borderId="1" applyNumberFormat="0" applyBorder="0" applyAlignment="0" applyProtection="0"/>
    <xf numFmtId="0" fontId="2" fillId="20" borderId="1" applyNumberFormat="0" applyBorder="0" applyAlignment="0" applyProtection="0"/>
    <xf numFmtId="0" fontId="2" fillId="21" borderId="1" applyNumberFormat="0" applyBorder="0" applyAlignment="0" applyProtection="0"/>
    <xf numFmtId="0" fontId="2" fillId="24" borderId="1" applyNumberFormat="0" applyBorder="0" applyAlignment="0" applyProtection="0"/>
    <xf numFmtId="0" fontId="2" fillId="25" borderId="1" applyNumberFormat="0" applyBorder="0" applyAlignment="0" applyProtection="0"/>
    <xf numFmtId="0" fontId="2" fillId="28" borderId="1" applyNumberFormat="0" applyBorder="0" applyAlignment="0" applyProtection="0"/>
    <xf numFmtId="0" fontId="2" fillId="29" borderId="1" applyNumberFormat="0" applyBorder="0" applyAlignment="0" applyProtection="0"/>
    <xf numFmtId="0" fontId="2" fillId="32" borderId="1" applyNumberFormat="0" applyBorder="0" applyAlignment="0" applyProtection="0"/>
    <xf numFmtId="0" fontId="2" fillId="33" borderId="1" applyNumberFormat="0" applyBorder="0" applyAlignment="0" applyProtection="0"/>
    <xf numFmtId="44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1"/>
    <xf numFmtId="42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" fillId="0" borderId="1"/>
  </cellStyleXfs>
  <cellXfs count="84">
    <xf numFmtId="0" fontId="0" fillId="0" borderId="0" xfId="0" applyFont="1" applyAlignment="1"/>
    <xf numFmtId="0" fontId="24" fillId="39" borderId="15" xfId="11" applyFont="1" applyFill="1" applyBorder="1" applyAlignment="1">
      <alignment horizontal="center" vertical="center" wrapText="1"/>
    </xf>
    <xf numFmtId="3" fontId="25" fillId="0" borderId="2" xfId="0" applyNumberFormat="1" applyFont="1" applyBorder="1" applyAlignment="1" applyProtection="1">
      <alignment horizontal="center" vertical="center" wrapText="1"/>
      <protection locked="0"/>
    </xf>
    <xf numFmtId="42" fontId="27" fillId="0" borderId="2" xfId="66" applyFont="1" applyFill="1" applyBorder="1" applyAlignment="1" applyProtection="1">
      <alignment horizontal="center" vertical="center" wrapText="1"/>
      <protection locked="0"/>
    </xf>
    <xf numFmtId="9" fontId="27" fillId="0" borderId="2" xfId="67" applyFont="1" applyFill="1" applyBorder="1" applyAlignment="1" applyProtection="1">
      <alignment horizontal="center" vertical="center" wrapText="1"/>
      <protection locked="0"/>
    </xf>
    <xf numFmtId="0" fontId="26" fillId="0" borderId="2" xfId="65" applyFont="1" applyBorder="1" applyAlignment="1">
      <alignment horizontal="center" vertical="center"/>
    </xf>
    <xf numFmtId="9" fontId="25" fillId="0" borderId="2" xfId="64" applyFont="1" applyBorder="1" applyAlignment="1" applyProtection="1">
      <alignment horizontal="center" vertical="center" wrapText="1"/>
      <protection locked="0"/>
    </xf>
    <xf numFmtId="164" fontId="25" fillId="0" borderId="2" xfId="45" applyFont="1" applyBorder="1" applyAlignment="1" applyProtection="1">
      <alignment horizontal="center" vertical="center" wrapText="1"/>
      <protection locked="0"/>
    </xf>
    <xf numFmtId="166" fontId="27" fillId="41" borderId="2" xfId="66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/>
    <xf numFmtId="0" fontId="30" fillId="2" borderId="0" xfId="0" applyFont="1" applyFill="1" applyProtection="1">
      <protection locked="0"/>
    </xf>
    <xf numFmtId="9" fontId="29" fillId="0" borderId="0" xfId="64" applyFont="1" applyAlignment="1"/>
    <xf numFmtId="164" fontId="29" fillId="0" borderId="0" xfId="45" applyFont="1" applyAlignment="1"/>
    <xf numFmtId="0" fontId="29" fillId="0" borderId="0" xfId="0" applyNumberFormat="1" applyFont="1" applyAlignment="1"/>
    <xf numFmtId="3" fontId="28" fillId="37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/>
    </xf>
    <xf numFmtId="0" fontId="28" fillId="3" borderId="2" xfId="0" applyFont="1" applyFill="1" applyBorder="1" applyAlignment="1" applyProtection="1">
      <alignment horizontal="center" vertical="center" wrapText="1"/>
    </xf>
    <xf numFmtId="0" fontId="28" fillId="3" borderId="3" xfId="0" applyFont="1" applyFill="1" applyBorder="1" applyAlignment="1" applyProtection="1">
      <alignment horizontal="center" vertical="center" wrapText="1"/>
    </xf>
    <xf numFmtId="3" fontId="28" fillId="36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0" borderId="2" xfId="1" applyNumberFormat="1" applyFont="1" applyBorder="1" applyAlignment="1">
      <alignment horizontal="center" vertical="center" wrapText="1"/>
    </xf>
    <xf numFmtId="0" fontId="32" fillId="0" borderId="2" xfId="1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24" fillId="38" borderId="15" xfId="11" applyFont="1" applyFill="1" applyBorder="1" applyAlignment="1">
      <alignment horizontal="center" vertical="center" wrapText="1"/>
    </xf>
    <xf numFmtId="0" fontId="24" fillId="39" borderId="16" xfId="11" applyFont="1" applyFill="1" applyBorder="1" applyAlignment="1">
      <alignment horizontal="center" vertical="center" wrapText="1"/>
    </xf>
    <xf numFmtId="0" fontId="29" fillId="0" borderId="2" xfId="0" applyFont="1" applyBorder="1" applyAlignment="1"/>
    <xf numFmtId="165" fontId="29" fillId="41" borderId="2" xfId="45" applyNumberFormat="1" applyFont="1" applyFill="1" applyBorder="1" applyAlignment="1">
      <alignment horizontal="center" vertical="center"/>
    </xf>
    <xf numFmtId="9" fontId="27" fillId="2" borderId="2" xfId="64" applyFont="1" applyFill="1" applyBorder="1" applyAlignment="1">
      <alignment horizontal="center" vertical="center" wrapText="1"/>
    </xf>
    <xf numFmtId="164" fontId="27" fillId="0" borderId="2" xfId="45" applyFont="1" applyBorder="1" applyAlignment="1">
      <alignment horizontal="center" vertical="center" wrapText="1"/>
    </xf>
    <xf numFmtId="165" fontId="29" fillId="2" borderId="2" xfId="45" applyNumberFormat="1" applyFont="1" applyFill="1" applyBorder="1" applyAlignment="1">
      <alignment horizontal="center" vertical="center"/>
    </xf>
    <xf numFmtId="44" fontId="29" fillId="2" borderId="2" xfId="45" applyNumberFormat="1" applyFont="1" applyFill="1" applyBorder="1" applyAlignment="1">
      <alignment horizontal="center" vertical="center"/>
    </xf>
    <xf numFmtId="0" fontId="29" fillId="2" borderId="2" xfId="45" applyNumberFormat="1" applyFont="1" applyFill="1" applyBorder="1" applyAlignment="1">
      <alignment horizontal="center" vertical="center"/>
    </xf>
    <xf numFmtId="165" fontId="29" fillId="41" borderId="2" xfId="45" applyNumberFormat="1" applyFont="1" applyFill="1" applyBorder="1" applyAlignment="1">
      <alignment vertical="center"/>
    </xf>
    <xf numFmtId="9" fontId="29" fillId="0" borderId="2" xfId="64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165" fontId="29" fillId="2" borderId="2" xfId="45" applyNumberFormat="1" applyFont="1" applyFill="1" applyBorder="1" applyAlignment="1">
      <alignment vertical="center"/>
    </xf>
    <xf numFmtId="165" fontId="29" fillId="0" borderId="2" xfId="45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164" fontId="29" fillId="0" borderId="2" xfId="45" applyFont="1" applyBorder="1" applyAlignment="1">
      <alignment vertical="center"/>
    </xf>
    <xf numFmtId="167" fontId="29" fillId="0" borderId="2" xfId="45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45" applyNumberFormat="1" applyFont="1" applyBorder="1" applyAlignment="1">
      <alignment horizontal="center" vertical="center"/>
    </xf>
    <xf numFmtId="0" fontId="33" fillId="39" borderId="15" xfId="11" applyFont="1" applyFill="1" applyBorder="1" applyAlignment="1">
      <alignment horizontal="center" vertical="center" wrapText="1"/>
    </xf>
    <xf numFmtId="0" fontId="24" fillId="2" borderId="15" xfId="11" applyFont="1" applyFill="1" applyBorder="1" applyAlignment="1">
      <alignment horizontal="center" vertical="center" wrapText="1"/>
    </xf>
    <xf numFmtId="0" fontId="33" fillId="39" borderId="16" xfId="11" applyFont="1" applyFill="1" applyBorder="1" applyAlignment="1">
      <alignment horizontal="center" vertical="center" wrapText="1"/>
    </xf>
    <xf numFmtId="0" fontId="24" fillId="0" borderId="16" xfId="11" applyFont="1" applyBorder="1" applyAlignment="1">
      <alignment vertical="center" wrapText="1"/>
    </xf>
    <xf numFmtId="0" fontId="24" fillId="0" borderId="15" xfId="11" applyFont="1" applyBorder="1" applyAlignment="1">
      <alignment horizontal="center" vertical="center" wrapText="1"/>
    </xf>
    <xf numFmtId="0" fontId="24" fillId="0" borderId="16" xfId="11" applyFont="1" applyBorder="1" applyAlignment="1">
      <alignment horizontal="center" vertical="center" wrapText="1"/>
    </xf>
    <xf numFmtId="0" fontId="28" fillId="40" borderId="2" xfId="0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3" fontId="28" fillId="41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165" fontId="29" fillId="35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9" fillId="42" borderId="2" xfId="0" applyFont="1" applyFill="1" applyBorder="1" applyAlignment="1">
      <alignment horizontal="center" vertical="center"/>
    </xf>
    <xf numFmtId="0" fontId="29" fillId="42" borderId="2" xfId="0" applyFont="1" applyFill="1" applyBorder="1" applyAlignment="1">
      <alignment horizontal="center" vertical="center" wrapText="1"/>
    </xf>
    <xf numFmtId="168" fontId="34" fillId="41" borderId="18" xfId="0" applyNumberFormat="1" applyFont="1" applyFill="1" applyBorder="1" applyAlignment="1">
      <alignment horizontal="right" vertical="center" wrapText="1"/>
    </xf>
    <xf numFmtId="0" fontId="34" fillId="41" borderId="18" xfId="0" applyFont="1" applyFill="1" applyBorder="1" applyAlignment="1">
      <alignment horizontal="right" vertical="center" wrapText="1"/>
    </xf>
    <xf numFmtId="8" fontId="34" fillId="41" borderId="18" xfId="0" applyNumberFormat="1" applyFont="1" applyFill="1" applyBorder="1" applyAlignment="1">
      <alignment horizontal="right" vertical="center" wrapText="1"/>
    </xf>
    <xf numFmtId="8" fontId="34" fillId="41" borderId="17" xfId="0" applyNumberFormat="1" applyFont="1" applyFill="1" applyBorder="1" applyAlignment="1">
      <alignment horizontal="right" vertical="center" wrapText="1"/>
    </xf>
    <xf numFmtId="0" fontId="35" fillId="42" borderId="2" xfId="0" applyFont="1" applyFill="1" applyBorder="1" applyAlignment="1">
      <alignment horizontal="center" vertical="center"/>
    </xf>
    <xf numFmtId="44" fontId="29" fillId="0" borderId="2" xfId="0" applyNumberFormat="1" applyFont="1" applyBorder="1" applyAlignment="1">
      <alignment vertical="center"/>
    </xf>
    <xf numFmtId="0" fontId="29" fillId="36" borderId="2" xfId="0" applyFont="1" applyFill="1" applyBorder="1" applyAlignment="1">
      <alignment horizontal="center" vertical="center"/>
    </xf>
    <xf numFmtId="44" fontId="29" fillId="0" borderId="0" xfId="0" applyNumberFormat="1" applyFont="1" applyAlignment="1"/>
    <xf numFmtId="0" fontId="29" fillId="43" borderId="2" xfId="0" applyFont="1" applyFill="1" applyBorder="1" applyAlignment="1">
      <alignment horizontal="center" vertical="center"/>
    </xf>
    <xf numFmtId="0" fontId="29" fillId="44" borderId="2" xfId="0" applyFont="1" applyFill="1" applyBorder="1" applyAlignment="1">
      <alignment horizontal="center" vertical="center"/>
    </xf>
    <xf numFmtId="0" fontId="29" fillId="37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44" fontId="31" fillId="0" borderId="2" xfId="0" applyNumberFormat="1" applyFont="1" applyBorder="1" applyAlignment="1"/>
    <xf numFmtId="164" fontId="29" fillId="0" borderId="2" xfId="45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165" fontId="35" fillId="41" borderId="2" xfId="45" applyNumberFormat="1" applyFont="1" applyFill="1" applyBorder="1" applyAlignment="1">
      <alignment horizontal="center" vertical="center"/>
    </xf>
    <xf numFmtId="3" fontId="28" fillId="37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35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35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36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36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28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/>
      <protection locked="0"/>
    </xf>
  </cellXfs>
  <cellStyles count="69">
    <cellStyle name="20% - Énfasis1 2" xfId="22" xr:uid="{00000000-0005-0000-0000-000000000000}"/>
    <cellStyle name="20% - Énfasis1 3" xfId="50" xr:uid="{00000000-0005-0000-0000-000001000000}"/>
    <cellStyle name="20% - Énfasis2 2" xfId="26" xr:uid="{00000000-0005-0000-0000-000002000000}"/>
    <cellStyle name="20% - Énfasis2 3" xfId="52" xr:uid="{00000000-0005-0000-0000-000003000000}"/>
    <cellStyle name="20% - Énfasis3 2" xfId="30" xr:uid="{00000000-0005-0000-0000-000004000000}"/>
    <cellStyle name="20% - Énfasis3 3" xfId="54" xr:uid="{00000000-0005-0000-0000-000005000000}"/>
    <cellStyle name="20% - Énfasis4 2" xfId="34" xr:uid="{00000000-0005-0000-0000-000006000000}"/>
    <cellStyle name="20% - Énfasis4 3" xfId="56" xr:uid="{00000000-0005-0000-0000-000007000000}"/>
    <cellStyle name="20% - Énfasis5 2" xfId="38" xr:uid="{00000000-0005-0000-0000-000008000000}"/>
    <cellStyle name="20% - Énfasis5 3" xfId="58" xr:uid="{00000000-0005-0000-0000-000009000000}"/>
    <cellStyle name="20% - Énfasis6 2" xfId="42" xr:uid="{00000000-0005-0000-0000-00000A000000}"/>
    <cellStyle name="20% - Énfasis6 3" xfId="60" xr:uid="{00000000-0005-0000-0000-00000B000000}"/>
    <cellStyle name="40% - Énfasis1 2" xfId="23" xr:uid="{00000000-0005-0000-0000-00000C000000}"/>
    <cellStyle name="40% - Énfasis1 3" xfId="51" xr:uid="{00000000-0005-0000-0000-00000D000000}"/>
    <cellStyle name="40% - Énfasis2 2" xfId="27" xr:uid="{00000000-0005-0000-0000-00000E000000}"/>
    <cellStyle name="40% - Énfasis2 3" xfId="53" xr:uid="{00000000-0005-0000-0000-00000F000000}"/>
    <cellStyle name="40% - Énfasis3 2" xfId="31" xr:uid="{00000000-0005-0000-0000-000010000000}"/>
    <cellStyle name="40% - Énfasis3 3" xfId="55" xr:uid="{00000000-0005-0000-0000-000011000000}"/>
    <cellStyle name="40% - Énfasis4 2" xfId="35" xr:uid="{00000000-0005-0000-0000-000012000000}"/>
    <cellStyle name="40% - Énfasis4 3" xfId="57" xr:uid="{00000000-0005-0000-0000-000013000000}"/>
    <cellStyle name="40% - Énfasis5 2" xfId="39" xr:uid="{00000000-0005-0000-0000-000014000000}"/>
    <cellStyle name="40% - Énfasis5 3" xfId="59" xr:uid="{00000000-0005-0000-0000-000015000000}"/>
    <cellStyle name="40% - Énfasis6 2" xfId="43" xr:uid="{00000000-0005-0000-0000-000016000000}"/>
    <cellStyle name="40% - Énfasis6 3" xfId="61" xr:uid="{00000000-0005-0000-0000-000017000000}"/>
    <cellStyle name="60% - Énfasis1 2" xfId="24" xr:uid="{00000000-0005-0000-0000-000018000000}"/>
    <cellStyle name="60% - Énfasis2 2" xfId="28" xr:uid="{00000000-0005-0000-0000-000019000000}"/>
    <cellStyle name="60% - Énfasis3 2" xfId="32" xr:uid="{00000000-0005-0000-0000-00001A000000}"/>
    <cellStyle name="60% - Énfasis4 2" xfId="36" xr:uid="{00000000-0005-0000-0000-00001B000000}"/>
    <cellStyle name="60% - Énfasis5 2" xfId="40" xr:uid="{00000000-0005-0000-0000-00001C000000}"/>
    <cellStyle name="60% - Énfasis6 2" xfId="44" xr:uid="{00000000-0005-0000-0000-00001D000000}"/>
    <cellStyle name="Buena 2" xfId="15" xr:uid="{00000000-0005-0000-0000-00001E000000}"/>
    <cellStyle name="Bueno 2" xfId="48" xr:uid="{00000000-0005-0000-0000-00001F000000}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 xr:uid="{00000000-0005-0000-0000-000024000000}"/>
    <cellStyle name="Énfasis1 2" xfId="21" xr:uid="{00000000-0005-0000-0000-000025000000}"/>
    <cellStyle name="Énfasis2 2" xfId="25" xr:uid="{00000000-0005-0000-0000-000026000000}"/>
    <cellStyle name="Énfasis3 2" xfId="29" xr:uid="{00000000-0005-0000-0000-000027000000}"/>
    <cellStyle name="Énfasis4 2" xfId="33" xr:uid="{00000000-0005-0000-0000-000028000000}"/>
    <cellStyle name="Énfasis5 2" xfId="37" xr:uid="{00000000-0005-0000-0000-000029000000}"/>
    <cellStyle name="Énfasis6 2" xfId="41" xr:uid="{00000000-0005-0000-0000-00002A000000}"/>
    <cellStyle name="Entrada" xfId="5" builtinId="20" customBuiltin="1"/>
    <cellStyle name="Excel Built-in Normal" xfId="1" xr:uid="{00000000-0005-0000-0000-00002C000000}"/>
    <cellStyle name="Incorrecto 2" xfId="16" xr:uid="{00000000-0005-0000-0000-00002D000000}"/>
    <cellStyle name="Moneda" xfId="45" builtinId="4"/>
    <cellStyle name="Moneda [0] 2" xfId="66" xr:uid="{00000000-0005-0000-0000-000064000000}"/>
    <cellStyle name="Moneda 2" xfId="12" xr:uid="{00000000-0005-0000-0000-00002F000000}"/>
    <cellStyle name="Moneda 3" xfId="62" xr:uid="{00000000-0005-0000-0000-000030000000}"/>
    <cellStyle name="Neutral 2" xfId="17" xr:uid="{00000000-0005-0000-0000-000031000000}"/>
    <cellStyle name="Normal" xfId="0" builtinId="0"/>
    <cellStyle name="Normal 2" xfId="11" xr:uid="{00000000-0005-0000-0000-000033000000}"/>
    <cellStyle name="Normal 2 2" xfId="68" xr:uid="{A290CC65-1ED5-447C-B59F-010B1C65992A}"/>
    <cellStyle name="Normal 3" xfId="46" xr:uid="{00000000-0005-0000-0000-000034000000}"/>
    <cellStyle name="Normal 4" xfId="65" xr:uid="{00000000-0005-0000-0000-000065000000}"/>
    <cellStyle name="Notas 2" xfId="19" xr:uid="{00000000-0005-0000-0000-000035000000}"/>
    <cellStyle name="Notas 3" xfId="49" xr:uid="{00000000-0005-0000-0000-000036000000}"/>
    <cellStyle name="Porcentaje" xfId="64" builtinId="5"/>
    <cellStyle name="Porcentaje 2" xfId="63" xr:uid="{00000000-0005-0000-0000-000038000000}"/>
    <cellStyle name="Porcentaje 3" xfId="67" xr:uid="{00000000-0005-0000-0000-000067000000}"/>
    <cellStyle name="Salida" xfId="6" builtinId="21" customBuiltin="1"/>
    <cellStyle name="Texto de advertencia 2" xfId="18" xr:uid="{00000000-0005-0000-0000-00003A000000}"/>
    <cellStyle name="Texto explicativo 2" xfId="20" xr:uid="{00000000-0005-0000-0000-00003B000000}"/>
    <cellStyle name="Título 2" xfId="3" builtinId="17" customBuiltin="1"/>
    <cellStyle name="Título 3" xfId="4" builtinId="18" customBuiltin="1"/>
    <cellStyle name="Título 4" xfId="13" xr:uid="{00000000-0005-0000-0000-00003E000000}"/>
    <cellStyle name="Título 5" xfId="47" xr:uid="{00000000-0005-0000-0000-00003F000000}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9"/>
  <sheetViews>
    <sheetView tabSelected="1" topLeftCell="AZ16" zoomScale="75" zoomScaleNormal="75" workbookViewId="0">
      <selection activeCell="BG39" sqref="BG39"/>
    </sheetView>
  </sheetViews>
  <sheetFormatPr baseColWidth="10" defaultRowHeight="12.75" x14ac:dyDescent="0.2"/>
  <cols>
    <col min="1" max="1" width="9" style="9" customWidth="1"/>
    <col min="2" max="2" width="27.7109375" style="9" bestFit="1" customWidth="1"/>
    <col min="3" max="3" width="38.85546875" style="9" customWidth="1"/>
    <col min="4" max="4" width="10.140625" style="9" bestFit="1" customWidth="1"/>
    <col min="5" max="5" width="14.140625" style="9" customWidth="1"/>
    <col min="6" max="6" width="11.5703125" style="9" customWidth="1"/>
    <col min="7" max="7" width="17" style="9" hidden="1" customWidth="1"/>
    <col min="8" max="8" width="17.85546875" style="9" customWidth="1"/>
    <col min="9" max="9" width="13.85546875" style="9" customWidth="1"/>
    <col min="10" max="10" width="13.28515625" style="9" bestFit="1" customWidth="1"/>
    <col min="11" max="11" width="13.7109375" style="9" customWidth="1"/>
    <col min="12" max="12" width="14.5703125" style="9" bestFit="1" customWidth="1"/>
    <col min="13" max="13" width="10.42578125" style="9" bestFit="1" customWidth="1"/>
    <col min="14" max="14" width="12.5703125" style="9" bestFit="1" customWidth="1"/>
    <col min="15" max="15" width="14.5703125" style="9" customWidth="1"/>
    <col min="16" max="16" width="13.28515625" style="11" bestFit="1" customWidth="1"/>
    <col min="17" max="17" width="17.140625" style="12" customWidth="1"/>
    <col min="18" max="18" width="15.5703125" style="9" customWidth="1"/>
    <col min="19" max="19" width="19.7109375" style="9" customWidth="1"/>
    <col min="20" max="20" width="14.5703125" style="13" bestFit="1" customWidth="1"/>
    <col min="21" max="21" width="17" style="9" customWidth="1"/>
    <col min="22" max="22" width="10.5703125" style="9" bestFit="1" customWidth="1"/>
    <col min="23" max="23" width="12.7109375" style="9" bestFit="1" customWidth="1"/>
    <col min="24" max="24" width="13.85546875" style="9" customWidth="1"/>
    <col min="25" max="25" width="15.28515625" style="9" customWidth="1"/>
    <col min="26" max="26" width="11" style="9" customWidth="1"/>
    <col min="27" max="27" width="13.42578125" style="9" bestFit="1" customWidth="1"/>
    <col min="28" max="28" width="11.5703125" style="9" bestFit="1" customWidth="1"/>
    <col min="29" max="29" width="13.140625" style="9" bestFit="1" customWidth="1"/>
    <col min="30" max="30" width="13.42578125" style="9" bestFit="1" customWidth="1"/>
    <col min="31" max="31" width="14.85546875" style="9" bestFit="1" customWidth="1"/>
    <col min="32" max="32" width="11.42578125" style="9"/>
    <col min="33" max="33" width="15.42578125" style="9" customWidth="1"/>
    <col min="34" max="34" width="11.42578125" style="9" customWidth="1"/>
    <col min="35" max="35" width="16" style="9" bestFit="1" customWidth="1"/>
    <col min="36" max="36" width="13.85546875" style="9" bestFit="1" customWidth="1"/>
    <col min="37" max="37" width="16.5703125" style="9" customWidth="1"/>
    <col min="38" max="38" width="11.42578125" style="9"/>
    <col min="39" max="39" width="13.85546875" style="9" bestFit="1" customWidth="1"/>
    <col min="40" max="40" width="11.5703125" style="9" bestFit="1" customWidth="1"/>
    <col min="41" max="41" width="16" style="9" bestFit="1" customWidth="1"/>
    <col min="42" max="42" width="13.42578125" style="9" bestFit="1" customWidth="1"/>
    <col min="43" max="43" width="14.42578125" style="9" bestFit="1" customWidth="1"/>
    <col min="44" max="44" width="11.42578125" style="9"/>
    <col min="45" max="45" width="13.85546875" style="9" bestFit="1" customWidth="1"/>
    <col min="46" max="46" width="11.5703125" style="9" bestFit="1" customWidth="1"/>
    <col min="47" max="47" width="16" style="9" bestFit="1" customWidth="1"/>
    <col min="48" max="48" width="13.85546875" style="9" bestFit="1" customWidth="1"/>
    <col min="49" max="49" width="14.85546875" style="9" bestFit="1" customWidth="1"/>
    <col min="50" max="50" width="11.42578125" style="9"/>
    <col min="51" max="51" width="13.85546875" style="9" bestFit="1" customWidth="1"/>
    <col min="52" max="52" width="11.5703125" style="9" bestFit="1" customWidth="1"/>
    <col min="53" max="53" width="14.85546875" style="9" bestFit="1" customWidth="1"/>
    <col min="54" max="54" width="13.85546875" style="9" bestFit="1" customWidth="1"/>
    <col min="55" max="55" width="14.85546875" style="9" bestFit="1" customWidth="1"/>
    <col min="56" max="56" width="11.42578125" style="9"/>
    <col min="57" max="57" width="19.7109375" style="9" customWidth="1"/>
    <col min="58" max="58" width="30.140625" style="9" customWidth="1"/>
    <col min="59" max="59" width="34.7109375" style="9" customWidth="1"/>
    <col min="60" max="60" width="25.28515625" style="9" customWidth="1"/>
    <col min="61" max="61" width="23.28515625" style="9" customWidth="1"/>
    <col min="62" max="62" width="43.7109375" style="9" hidden="1" customWidth="1"/>
    <col min="63" max="16384" width="11.42578125" style="9"/>
  </cols>
  <sheetData>
    <row r="1" spans="1:62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2" ht="38.25" customHeight="1" x14ac:dyDescent="0.2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62" x14ac:dyDescent="0.2">
      <c r="A3" s="83" t="s">
        <v>165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62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62" x14ac:dyDescent="0.2">
      <c r="A5" s="10"/>
      <c r="B5" s="10"/>
      <c r="C5" s="10"/>
      <c r="D5" s="10"/>
      <c r="E5" s="10"/>
      <c r="F5" s="10"/>
    </row>
    <row r="6" spans="1:62" ht="27" customHeight="1" x14ac:dyDescent="0.2">
      <c r="A6" s="10"/>
      <c r="B6" s="10"/>
      <c r="C6" s="10"/>
      <c r="D6" s="10"/>
      <c r="E6" s="10"/>
      <c r="F6" s="10"/>
      <c r="G6" s="74" t="s">
        <v>132</v>
      </c>
      <c r="H6" s="74"/>
      <c r="I6" s="74"/>
      <c r="J6" s="74"/>
      <c r="K6" s="74"/>
      <c r="L6" s="74"/>
      <c r="M6" s="74"/>
      <c r="N6" s="74"/>
      <c r="O6" s="75" t="s">
        <v>133</v>
      </c>
      <c r="P6" s="76"/>
      <c r="Q6" s="76"/>
      <c r="R6" s="76"/>
      <c r="S6" s="76"/>
      <c r="T6" s="76"/>
      <c r="U6" s="74" t="s">
        <v>15</v>
      </c>
      <c r="V6" s="74"/>
      <c r="W6" s="74"/>
      <c r="X6" s="74"/>
      <c r="Y6" s="74"/>
      <c r="Z6" s="14"/>
      <c r="AA6" s="77" t="s">
        <v>138</v>
      </c>
      <c r="AB6" s="78"/>
      <c r="AC6" s="78"/>
      <c r="AD6" s="78"/>
      <c r="AE6" s="78"/>
      <c r="AF6" s="78"/>
      <c r="AG6" s="74" t="s">
        <v>139</v>
      </c>
      <c r="AH6" s="74"/>
      <c r="AI6" s="74"/>
      <c r="AJ6" s="74"/>
      <c r="AK6" s="74"/>
      <c r="AL6" s="14"/>
      <c r="AM6" s="75" t="s">
        <v>169</v>
      </c>
      <c r="AN6" s="76"/>
      <c r="AO6" s="76"/>
      <c r="AP6" s="76"/>
      <c r="AQ6" s="76"/>
      <c r="AR6" s="76"/>
      <c r="AS6" s="74" t="s">
        <v>140</v>
      </c>
      <c r="AT6" s="74"/>
      <c r="AU6" s="74"/>
      <c r="AV6" s="74"/>
      <c r="AW6" s="74"/>
      <c r="AX6" s="14"/>
      <c r="AY6" s="75" t="s">
        <v>141</v>
      </c>
      <c r="AZ6" s="76"/>
      <c r="BA6" s="76"/>
      <c r="BB6" s="76"/>
      <c r="BC6" s="76"/>
      <c r="BD6" s="76"/>
      <c r="BE6" s="15"/>
    </row>
    <row r="7" spans="1:62" ht="77.25" thickBot="1" x14ac:dyDescent="0.25">
      <c r="A7" s="16" t="s">
        <v>18</v>
      </c>
      <c r="B7" s="16" t="s">
        <v>6</v>
      </c>
      <c r="C7" s="16" t="s">
        <v>1</v>
      </c>
      <c r="D7" s="16" t="s">
        <v>9</v>
      </c>
      <c r="E7" s="16" t="s">
        <v>2</v>
      </c>
      <c r="F7" s="17" t="s">
        <v>3</v>
      </c>
      <c r="G7" s="18" t="s">
        <v>4</v>
      </c>
      <c r="H7" s="2" t="s">
        <v>10</v>
      </c>
      <c r="I7" s="2" t="s">
        <v>134</v>
      </c>
      <c r="J7" s="2" t="s">
        <v>14</v>
      </c>
      <c r="K7" s="2" t="s">
        <v>5</v>
      </c>
      <c r="L7" s="19" t="s">
        <v>135</v>
      </c>
      <c r="M7" s="19" t="s">
        <v>136</v>
      </c>
      <c r="N7" s="19" t="s">
        <v>137</v>
      </c>
      <c r="O7" s="2" t="s">
        <v>10</v>
      </c>
      <c r="P7" s="6" t="s">
        <v>134</v>
      </c>
      <c r="Q7" s="7" t="s">
        <v>14</v>
      </c>
      <c r="R7" s="2" t="s">
        <v>5</v>
      </c>
      <c r="S7" s="19" t="s">
        <v>135</v>
      </c>
      <c r="T7" s="20" t="s">
        <v>136</v>
      </c>
      <c r="U7" s="2" t="s">
        <v>10</v>
      </c>
      <c r="V7" s="2" t="s">
        <v>134</v>
      </c>
      <c r="W7" s="2" t="s">
        <v>14</v>
      </c>
      <c r="X7" s="2" t="s">
        <v>5</v>
      </c>
      <c r="Y7" s="19" t="s">
        <v>135</v>
      </c>
      <c r="Z7" s="19" t="s">
        <v>136</v>
      </c>
      <c r="AA7" s="2" t="s">
        <v>10</v>
      </c>
      <c r="AB7" s="2" t="s">
        <v>134</v>
      </c>
      <c r="AC7" s="2" t="s">
        <v>14</v>
      </c>
      <c r="AD7" s="2" t="s">
        <v>5</v>
      </c>
      <c r="AE7" s="19" t="s">
        <v>135</v>
      </c>
      <c r="AF7" s="19" t="s">
        <v>136</v>
      </c>
      <c r="AG7" s="2" t="s">
        <v>10</v>
      </c>
      <c r="AH7" s="2" t="s">
        <v>134</v>
      </c>
      <c r="AI7" s="2" t="s">
        <v>14</v>
      </c>
      <c r="AJ7" s="2" t="s">
        <v>5</v>
      </c>
      <c r="AK7" s="19" t="s">
        <v>135</v>
      </c>
      <c r="AL7" s="19" t="s">
        <v>136</v>
      </c>
      <c r="AM7" s="2" t="s">
        <v>10</v>
      </c>
      <c r="AN7" s="2" t="s">
        <v>134</v>
      </c>
      <c r="AO7" s="2" t="s">
        <v>14</v>
      </c>
      <c r="AP7" s="2" t="s">
        <v>5</v>
      </c>
      <c r="AQ7" s="19" t="s">
        <v>135</v>
      </c>
      <c r="AR7" s="19" t="s">
        <v>136</v>
      </c>
      <c r="AS7" s="2" t="s">
        <v>10</v>
      </c>
      <c r="AT7" s="2" t="s">
        <v>134</v>
      </c>
      <c r="AU7" s="2" t="s">
        <v>14</v>
      </c>
      <c r="AV7" s="2" t="s">
        <v>5</v>
      </c>
      <c r="AW7" s="19" t="s">
        <v>135</v>
      </c>
      <c r="AX7" s="19" t="s">
        <v>136</v>
      </c>
      <c r="AY7" s="2" t="s">
        <v>10</v>
      </c>
      <c r="AZ7" s="2" t="s">
        <v>134</v>
      </c>
      <c r="BA7" s="2" t="s">
        <v>14</v>
      </c>
      <c r="BB7" s="2" t="s">
        <v>5</v>
      </c>
      <c r="BC7" s="19" t="s">
        <v>135</v>
      </c>
      <c r="BD7" s="19" t="s">
        <v>136</v>
      </c>
      <c r="BE7" s="21" t="s">
        <v>142</v>
      </c>
      <c r="BF7" s="50" t="s">
        <v>11</v>
      </c>
      <c r="BG7" s="2" t="s">
        <v>166</v>
      </c>
      <c r="BH7" s="53" t="s">
        <v>14</v>
      </c>
      <c r="BI7" s="53" t="s">
        <v>167</v>
      </c>
      <c r="BJ7" s="55" t="s">
        <v>168</v>
      </c>
    </row>
    <row r="8" spans="1:62" ht="141" thickBot="1" x14ac:dyDescent="0.25">
      <c r="A8" s="16">
        <v>1</v>
      </c>
      <c r="B8" s="22" t="s">
        <v>19</v>
      </c>
      <c r="C8" s="23" t="s">
        <v>20</v>
      </c>
      <c r="D8" s="1" t="s">
        <v>21</v>
      </c>
      <c r="E8" s="1" t="s">
        <v>7</v>
      </c>
      <c r="F8" s="23">
        <v>2</v>
      </c>
      <c r="G8" s="24"/>
      <c r="H8" s="8">
        <v>617140</v>
      </c>
      <c r="I8" s="4">
        <v>0.19</v>
      </c>
      <c r="J8" s="3">
        <v>117256.6</v>
      </c>
      <c r="K8" s="3">
        <v>734397</v>
      </c>
      <c r="L8" s="3">
        <v>1468794</v>
      </c>
      <c r="M8" s="5" t="s">
        <v>143</v>
      </c>
      <c r="N8" s="5" t="s">
        <v>144</v>
      </c>
      <c r="O8" s="25">
        <v>544871</v>
      </c>
      <c r="P8" s="26">
        <v>0.19</v>
      </c>
      <c r="Q8" s="27">
        <v>103525.49</v>
      </c>
      <c r="R8" s="28">
        <v>648396</v>
      </c>
      <c r="S8" s="29">
        <v>1296792</v>
      </c>
      <c r="T8" s="30">
        <v>45</v>
      </c>
      <c r="U8" s="61">
        <v>787118</v>
      </c>
      <c r="V8" s="32">
        <v>0.19</v>
      </c>
      <c r="W8" s="33">
        <v>149552.42000000001</v>
      </c>
      <c r="X8" s="34">
        <v>936670</v>
      </c>
      <c r="Y8" s="33">
        <v>1873340</v>
      </c>
      <c r="Z8" s="33" t="s">
        <v>143</v>
      </c>
      <c r="AA8" s="31">
        <v>533116</v>
      </c>
      <c r="AB8" s="32">
        <v>0.19</v>
      </c>
      <c r="AC8" s="28">
        <v>101292.04000000001</v>
      </c>
      <c r="AD8" s="28">
        <v>634408</v>
      </c>
      <c r="AE8" s="35">
        <v>1268816</v>
      </c>
      <c r="AF8" s="36" t="s">
        <v>151</v>
      </c>
      <c r="AG8" s="25"/>
      <c r="AH8" s="32"/>
      <c r="AI8" s="24"/>
      <c r="AJ8" s="28"/>
      <c r="AK8" s="24"/>
      <c r="AL8" s="24"/>
      <c r="AM8" s="25">
        <v>580834</v>
      </c>
      <c r="AN8" s="32">
        <v>0.19</v>
      </c>
      <c r="AO8" s="37">
        <v>110358.46</v>
      </c>
      <c r="AP8" s="28">
        <v>691192</v>
      </c>
      <c r="AQ8" s="35">
        <v>1382384</v>
      </c>
      <c r="AR8" s="36" t="s">
        <v>160</v>
      </c>
      <c r="AS8" s="25">
        <v>655556</v>
      </c>
      <c r="AT8" s="32">
        <v>0.19</v>
      </c>
      <c r="AU8" s="37">
        <v>124555.64</v>
      </c>
      <c r="AV8" s="28">
        <v>780112</v>
      </c>
      <c r="AW8" s="35">
        <v>1560224</v>
      </c>
      <c r="AX8" s="36" t="s">
        <v>161</v>
      </c>
      <c r="AY8" s="25">
        <v>550000</v>
      </c>
      <c r="AZ8" s="32">
        <v>0.19</v>
      </c>
      <c r="BA8" s="38">
        <v>104500</v>
      </c>
      <c r="BB8" s="28">
        <v>654500</v>
      </c>
      <c r="BC8" s="35">
        <v>1309000</v>
      </c>
      <c r="BD8" s="39" t="s">
        <v>164</v>
      </c>
      <c r="BE8" s="54">
        <f>MIN(H8,O8,U8,AA8,AG8,AM8,AS8,AY8)</f>
        <v>533116</v>
      </c>
      <c r="BF8" s="64" t="str">
        <f>IF(BE8=H8,$G$6,IF(BE8=O8,$O$6,IF(BE8=U8,$U$6,IF(BE8=AA8,$AA$6,IF(BE8=AG8,$AG$6,IF(BE8=AM8,$AM$6,IF(BE8=AS8,$AS$6,IF(BE8=AY8,$AY$6))))))))</f>
        <v>MULTITINTAS</v>
      </c>
      <c r="BG8" s="24"/>
      <c r="BH8" s="63">
        <f>ROUND((BE8*19%),0)</f>
        <v>101292</v>
      </c>
      <c r="BI8" s="37">
        <f>(BE8+BH8)*F8</f>
        <v>1268816</v>
      </c>
      <c r="BJ8" s="71">
        <v>2161547</v>
      </c>
    </row>
    <row r="9" spans="1:62" ht="179.25" thickBot="1" x14ac:dyDescent="0.25">
      <c r="A9" s="16">
        <v>2</v>
      </c>
      <c r="B9" s="22" t="s">
        <v>22</v>
      </c>
      <c r="C9" s="23" t="s">
        <v>23</v>
      </c>
      <c r="D9" s="1" t="s">
        <v>16</v>
      </c>
      <c r="E9" s="1" t="s">
        <v>7</v>
      </c>
      <c r="F9" s="23">
        <v>1</v>
      </c>
      <c r="G9" s="24"/>
      <c r="H9" s="8">
        <v>11687760</v>
      </c>
      <c r="I9" s="4">
        <v>0.19</v>
      </c>
      <c r="J9" s="3">
        <v>2220674.4</v>
      </c>
      <c r="K9" s="3">
        <v>13908434</v>
      </c>
      <c r="L9" s="3">
        <v>13908434</v>
      </c>
      <c r="M9" s="5" t="s">
        <v>143</v>
      </c>
      <c r="N9" s="5" t="s">
        <v>144</v>
      </c>
      <c r="O9" s="25">
        <v>15908974</v>
      </c>
      <c r="P9" s="26">
        <v>0.19</v>
      </c>
      <c r="Q9" s="27">
        <v>3022705.06</v>
      </c>
      <c r="R9" s="28">
        <v>18931679</v>
      </c>
      <c r="S9" s="29">
        <v>18931679</v>
      </c>
      <c r="T9" s="40">
        <v>45</v>
      </c>
      <c r="U9" s="58">
        <v>16128000</v>
      </c>
      <c r="V9" s="32">
        <v>0.19</v>
      </c>
      <c r="W9" s="33">
        <v>3064320</v>
      </c>
      <c r="X9" s="34">
        <v>19192320</v>
      </c>
      <c r="Y9" s="33">
        <v>19192320</v>
      </c>
      <c r="Z9" s="33" t="s">
        <v>143</v>
      </c>
      <c r="AA9" s="31">
        <v>14505331</v>
      </c>
      <c r="AB9" s="32">
        <v>0.19</v>
      </c>
      <c r="AC9" s="28">
        <v>2756012.89</v>
      </c>
      <c r="AD9" s="28">
        <v>17261344</v>
      </c>
      <c r="AE9" s="35">
        <v>17261344</v>
      </c>
      <c r="AF9" s="36" t="s">
        <v>143</v>
      </c>
      <c r="AG9" s="25">
        <v>14200000</v>
      </c>
      <c r="AH9" s="32">
        <v>0.19</v>
      </c>
      <c r="AI9" s="37">
        <v>2698000</v>
      </c>
      <c r="AJ9" s="28">
        <v>16898000</v>
      </c>
      <c r="AK9" s="35">
        <v>16898000</v>
      </c>
      <c r="AL9" s="36" t="s">
        <v>159</v>
      </c>
      <c r="AM9" s="25">
        <v>18580284</v>
      </c>
      <c r="AN9" s="32">
        <v>0.19</v>
      </c>
      <c r="AO9" s="37">
        <v>3530253.96</v>
      </c>
      <c r="AP9" s="28">
        <v>22110538</v>
      </c>
      <c r="AQ9" s="35">
        <v>22110538</v>
      </c>
      <c r="AR9" s="36" t="s">
        <v>160</v>
      </c>
      <c r="AS9" s="25">
        <v>11856923</v>
      </c>
      <c r="AT9" s="32">
        <v>0.19</v>
      </c>
      <c r="AU9" s="37">
        <v>2252815.37</v>
      </c>
      <c r="AV9" s="28">
        <v>14109738</v>
      </c>
      <c r="AW9" s="35">
        <v>14109738</v>
      </c>
      <c r="AX9" s="36" t="s">
        <v>161</v>
      </c>
      <c r="AY9" s="25">
        <v>12500000</v>
      </c>
      <c r="AZ9" s="32">
        <v>0.19</v>
      </c>
      <c r="BA9" s="38">
        <v>2375000</v>
      </c>
      <c r="BB9" s="28">
        <v>14875000</v>
      </c>
      <c r="BC9" s="35">
        <v>14875000</v>
      </c>
      <c r="BD9" s="39" t="s">
        <v>164</v>
      </c>
      <c r="BE9" s="54">
        <f t="shared" ref="BE9:BE56" si="0">MIN(H9,O9,U9,AA9,AG9,AM9,AS9,AY9)</f>
        <v>11687760</v>
      </c>
      <c r="BF9" s="66" t="str">
        <f t="shared" ref="BF9:BF56" si="1">IF(BE9=H9,$G$6,IF(BE9=O9,$O$6,IF(BE9=U9,$U$6,IF(BE9=AA9,$AA$6,IF(BE9=AG9,$AG$6,IF(BE9=AM9,$AM$6,IF(BE9=AS9,$AS$6,IF(BE9=AY9,$AY$6))))))))</f>
        <v>ANDIVISIÓN SAS</v>
      </c>
      <c r="BG9" s="24"/>
      <c r="BH9" s="63">
        <f t="shared" ref="BH9:BH55" si="2">ROUND((BE9*19%),0)</f>
        <v>2220674</v>
      </c>
      <c r="BI9" s="37">
        <f t="shared" ref="BI9:BI56" si="3">(BE9+BH9)*F9</f>
        <v>13908434</v>
      </c>
      <c r="BJ9" s="71">
        <v>22391040</v>
      </c>
    </row>
    <row r="10" spans="1:62" ht="74.25" customHeight="1" thickBot="1" x14ac:dyDescent="0.25">
      <c r="A10" s="16">
        <v>3</v>
      </c>
      <c r="B10" s="22" t="s">
        <v>24</v>
      </c>
      <c r="C10" s="23" t="s">
        <v>25</v>
      </c>
      <c r="D10" s="1" t="s">
        <v>26</v>
      </c>
      <c r="E10" s="1" t="s">
        <v>7</v>
      </c>
      <c r="F10" s="23">
        <v>1</v>
      </c>
      <c r="G10" s="24"/>
      <c r="H10" s="8">
        <v>1710882</v>
      </c>
      <c r="I10" s="4">
        <v>0.19</v>
      </c>
      <c r="J10" s="3">
        <v>325067.58</v>
      </c>
      <c r="K10" s="3">
        <v>2035950</v>
      </c>
      <c r="L10" s="3">
        <v>2035950</v>
      </c>
      <c r="M10" s="5" t="s">
        <v>143</v>
      </c>
      <c r="N10" s="5" t="s">
        <v>144</v>
      </c>
      <c r="O10" s="25">
        <v>1596153</v>
      </c>
      <c r="P10" s="26">
        <v>0.19</v>
      </c>
      <c r="Q10" s="27">
        <v>303269.07</v>
      </c>
      <c r="R10" s="28">
        <v>1899422</v>
      </c>
      <c r="S10" s="29">
        <v>1899422</v>
      </c>
      <c r="T10" s="40">
        <v>45</v>
      </c>
      <c r="U10" s="60">
        <v>1950000</v>
      </c>
      <c r="V10" s="32">
        <v>0.19</v>
      </c>
      <c r="W10" s="33">
        <v>370500</v>
      </c>
      <c r="X10" s="34">
        <v>2320500</v>
      </c>
      <c r="Y10" s="33">
        <v>2320500</v>
      </c>
      <c r="Z10" s="33" t="s">
        <v>143</v>
      </c>
      <c r="AA10" s="31">
        <v>1340962</v>
      </c>
      <c r="AB10" s="32">
        <v>0.19</v>
      </c>
      <c r="AC10" s="28">
        <v>254782.78</v>
      </c>
      <c r="AD10" s="28">
        <v>1595745</v>
      </c>
      <c r="AE10" s="35">
        <v>1595745</v>
      </c>
      <c r="AF10" s="36" t="s">
        <v>152</v>
      </c>
      <c r="AG10" s="25">
        <v>1980000</v>
      </c>
      <c r="AH10" s="32">
        <v>0.19</v>
      </c>
      <c r="AI10" s="37">
        <v>376200</v>
      </c>
      <c r="AJ10" s="28">
        <v>2356200</v>
      </c>
      <c r="AK10" s="35">
        <v>2356200</v>
      </c>
      <c r="AL10" s="36" t="s">
        <v>159</v>
      </c>
      <c r="AM10" s="25">
        <v>1639995</v>
      </c>
      <c r="AN10" s="32">
        <v>0.19</v>
      </c>
      <c r="AO10" s="37">
        <v>311599.05</v>
      </c>
      <c r="AP10" s="28">
        <v>1951594</v>
      </c>
      <c r="AQ10" s="35">
        <v>1951594</v>
      </c>
      <c r="AR10" s="36" t="s">
        <v>160</v>
      </c>
      <c r="AS10" s="25">
        <v>1399627</v>
      </c>
      <c r="AT10" s="32">
        <v>0.19</v>
      </c>
      <c r="AU10" s="37">
        <v>265929.13</v>
      </c>
      <c r="AV10" s="28">
        <v>1665556</v>
      </c>
      <c r="AW10" s="35">
        <v>1665556</v>
      </c>
      <c r="AX10" s="36" t="s">
        <v>161</v>
      </c>
      <c r="AY10" s="25">
        <v>2240000</v>
      </c>
      <c r="AZ10" s="32">
        <v>0.19</v>
      </c>
      <c r="BA10" s="38">
        <v>425600</v>
      </c>
      <c r="BB10" s="28">
        <v>2665600</v>
      </c>
      <c r="BC10" s="35">
        <v>2665600</v>
      </c>
      <c r="BD10" s="39" t="s">
        <v>164</v>
      </c>
      <c r="BE10" s="54">
        <f t="shared" si="0"/>
        <v>1340962</v>
      </c>
      <c r="BF10" s="64" t="str">
        <f t="shared" si="1"/>
        <v>MULTITINTAS</v>
      </c>
      <c r="BG10" s="24"/>
      <c r="BH10" s="63">
        <f t="shared" si="2"/>
        <v>254783</v>
      </c>
      <c r="BI10" s="37">
        <f t="shared" si="3"/>
        <v>1595745</v>
      </c>
      <c r="BJ10" s="71">
        <v>2677500</v>
      </c>
    </row>
    <row r="11" spans="1:62" ht="92.25" customHeight="1" thickBot="1" x14ac:dyDescent="0.25">
      <c r="A11" s="16">
        <v>4</v>
      </c>
      <c r="B11" s="22" t="s">
        <v>27</v>
      </c>
      <c r="C11" s="1" t="s">
        <v>28</v>
      </c>
      <c r="D11" s="41" t="s">
        <v>29</v>
      </c>
      <c r="E11" s="1" t="s">
        <v>7</v>
      </c>
      <c r="F11" s="23">
        <v>1</v>
      </c>
      <c r="G11" s="24"/>
      <c r="H11" s="8">
        <v>4709250</v>
      </c>
      <c r="I11" s="4">
        <v>0.19</v>
      </c>
      <c r="J11" s="3">
        <v>894757.5</v>
      </c>
      <c r="K11" s="3">
        <v>5604008</v>
      </c>
      <c r="L11" s="3">
        <v>5604008</v>
      </c>
      <c r="M11" s="5" t="s">
        <v>143</v>
      </c>
      <c r="N11" s="5" t="s">
        <v>144</v>
      </c>
      <c r="O11" s="25">
        <v>5320512</v>
      </c>
      <c r="P11" s="26">
        <v>0.19</v>
      </c>
      <c r="Q11" s="27">
        <v>1010897.28</v>
      </c>
      <c r="R11" s="28">
        <v>6331409</v>
      </c>
      <c r="S11" s="29">
        <v>6331409</v>
      </c>
      <c r="T11" s="40">
        <v>45</v>
      </c>
      <c r="U11" s="58">
        <v>4570830</v>
      </c>
      <c r="V11" s="32">
        <v>0.19</v>
      </c>
      <c r="W11" s="33">
        <v>868457.7</v>
      </c>
      <c r="X11" s="34">
        <v>5439288</v>
      </c>
      <c r="Y11" s="33">
        <v>5439288</v>
      </c>
      <c r="Z11" s="33" t="s">
        <v>143</v>
      </c>
      <c r="AA11" s="31"/>
      <c r="AB11" s="32"/>
      <c r="AC11" s="28"/>
      <c r="AD11" s="28"/>
      <c r="AE11" s="35"/>
      <c r="AF11" s="36"/>
      <c r="AG11" s="25"/>
      <c r="AH11" s="32"/>
      <c r="AI11" s="37"/>
      <c r="AJ11" s="28"/>
      <c r="AK11" s="24"/>
      <c r="AL11" s="36"/>
      <c r="AM11" s="25"/>
      <c r="AN11" s="32"/>
      <c r="AO11" s="37"/>
      <c r="AP11" s="28"/>
      <c r="AQ11" s="35"/>
      <c r="AR11" s="36"/>
      <c r="AS11" s="25"/>
      <c r="AT11" s="32">
        <v>0.19</v>
      </c>
      <c r="AU11" s="37">
        <v>0</v>
      </c>
      <c r="AV11" s="28">
        <v>0</v>
      </c>
      <c r="AW11" s="35">
        <v>0</v>
      </c>
      <c r="AX11" s="36"/>
      <c r="AY11" s="25"/>
      <c r="AZ11" s="32">
        <v>0.19</v>
      </c>
      <c r="BA11" s="38">
        <v>0</v>
      </c>
      <c r="BB11" s="28">
        <v>0</v>
      </c>
      <c r="BC11" s="35">
        <v>0</v>
      </c>
      <c r="BD11" s="39"/>
      <c r="BE11" s="54">
        <f t="shared" si="0"/>
        <v>4570830</v>
      </c>
      <c r="BF11" s="68" t="str">
        <f t="shared" si="1"/>
        <v>MERGE</v>
      </c>
      <c r="BG11" s="24"/>
      <c r="BH11" s="63">
        <f t="shared" si="2"/>
        <v>868458</v>
      </c>
      <c r="BI11" s="37">
        <f t="shared" si="3"/>
        <v>5439288</v>
      </c>
      <c r="BJ11" s="71">
        <v>5642299</v>
      </c>
    </row>
    <row r="12" spans="1:62" ht="39" thickBot="1" x14ac:dyDescent="0.25">
      <c r="A12" s="16">
        <v>5</v>
      </c>
      <c r="B12" s="22" t="s">
        <v>27</v>
      </c>
      <c r="C12" s="1" t="s">
        <v>28</v>
      </c>
      <c r="D12" s="41" t="s">
        <v>29</v>
      </c>
      <c r="E12" s="1" t="s">
        <v>7</v>
      </c>
      <c r="F12" s="23">
        <v>1</v>
      </c>
      <c r="G12" s="24"/>
      <c r="H12" s="8">
        <v>4709250</v>
      </c>
      <c r="I12" s="4">
        <v>0.19</v>
      </c>
      <c r="J12" s="3">
        <v>894757.5</v>
      </c>
      <c r="K12" s="3">
        <v>5604008</v>
      </c>
      <c r="L12" s="3">
        <v>5604008</v>
      </c>
      <c r="M12" s="5" t="s">
        <v>143</v>
      </c>
      <c r="N12" s="5" t="s">
        <v>144</v>
      </c>
      <c r="O12" s="25">
        <v>5320512</v>
      </c>
      <c r="P12" s="26">
        <v>0.19</v>
      </c>
      <c r="Q12" s="27">
        <v>1010897.28</v>
      </c>
      <c r="R12" s="28">
        <v>6331409</v>
      </c>
      <c r="S12" s="29">
        <v>6331409</v>
      </c>
      <c r="T12" s="40">
        <v>45</v>
      </c>
      <c r="U12" s="58">
        <v>4570830</v>
      </c>
      <c r="V12" s="32">
        <v>0.19</v>
      </c>
      <c r="W12" s="33">
        <v>868457.7</v>
      </c>
      <c r="X12" s="34">
        <v>5439288</v>
      </c>
      <c r="Y12" s="33">
        <v>5439288</v>
      </c>
      <c r="Z12" s="33" t="s">
        <v>143</v>
      </c>
      <c r="AA12" s="31"/>
      <c r="AB12" s="32"/>
      <c r="AC12" s="28"/>
      <c r="AD12" s="28"/>
      <c r="AE12" s="35"/>
      <c r="AF12" s="36"/>
      <c r="AG12" s="25"/>
      <c r="AH12" s="32"/>
      <c r="AI12" s="37"/>
      <c r="AJ12" s="28"/>
      <c r="AK12" s="24"/>
      <c r="AL12" s="36"/>
      <c r="AM12" s="25"/>
      <c r="AN12" s="32"/>
      <c r="AO12" s="37"/>
      <c r="AP12" s="28"/>
      <c r="AQ12" s="35"/>
      <c r="AR12" s="36"/>
      <c r="AS12" s="25"/>
      <c r="AT12" s="32">
        <v>0.19</v>
      </c>
      <c r="AU12" s="37">
        <v>0</v>
      </c>
      <c r="AV12" s="28">
        <v>0</v>
      </c>
      <c r="AW12" s="35">
        <v>0</v>
      </c>
      <c r="AX12" s="36"/>
      <c r="AY12" s="25"/>
      <c r="AZ12" s="32">
        <v>0.19</v>
      </c>
      <c r="BA12" s="38">
        <v>0</v>
      </c>
      <c r="BB12" s="28">
        <v>0</v>
      </c>
      <c r="BC12" s="35">
        <v>0</v>
      </c>
      <c r="BD12" s="39"/>
      <c r="BE12" s="54">
        <f t="shared" si="0"/>
        <v>4570830</v>
      </c>
      <c r="BF12" s="68" t="str">
        <f t="shared" si="1"/>
        <v>MERGE</v>
      </c>
      <c r="BG12" s="24"/>
      <c r="BH12" s="63">
        <f t="shared" si="2"/>
        <v>868458</v>
      </c>
      <c r="BI12" s="37">
        <f t="shared" si="3"/>
        <v>5439288</v>
      </c>
      <c r="BJ12" s="71">
        <v>5642299</v>
      </c>
    </row>
    <row r="13" spans="1:62" ht="115.5" thickBot="1" x14ac:dyDescent="0.25">
      <c r="A13" s="16">
        <v>6</v>
      </c>
      <c r="B13" s="22" t="s">
        <v>30</v>
      </c>
      <c r="C13" s="23" t="s">
        <v>31</v>
      </c>
      <c r="D13" s="1" t="s">
        <v>32</v>
      </c>
      <c r="E13" s="1" t="s">
        <v>7</v>
      </c>
      <c r="F13" s="23">
        <v>1</v>
      </c>
      <c r="G13" s="24"/>
      <c r="H13" s="8">
        <v>2115740</v>
      </c>
      <c r="I13" s="4">
        <v>0.19</v>
      </c>
      <c r="J13" s="3">
        <v>401990.6</v>
      </c>
      <c r="K13" s="3">
        <v>2517731</v>
      </c>
      <c r="L13" s="3">
        <v>2517731</v>
      </c>
      <c r="M13" s="5" t="s">
        <v>143</v>
      </c>
      <c r="N13" s="5" t="s">
        <v>144</v>
      </c>
      <c r="O13" s="25">
        <v>2298717</v>
      </c>
      <c r="P13" s="26">
        <v>0.19</v>
      </c>
      <c r="Q13" s="27">
        <v>436756.23</v>
      </c>
      <c r="R13" s="28">
        <v>2735473</v>
      </c>
      <c r="S13" s="29">
        <v>2735473</v>
      </c>
      <c r="T13" s="40">
        <v>45</v>
      </c>
      <c r="U13" s="60">
        <v>2535000</v>
      </c>
      <c r="V13" s="32">
        <v>0.19</v>
      </c>
      <c r="W13" s="33">
        <v>481650</v>
      </c>
      <c r="X13" s="34">
        <v>3016650</v>
      </c>
      <c r="Y13" s="33">
        <v>3016650</v>
      </c>
      <c r="Z13" s="33" t="s">
        <v>143</v>
      </c>
      <c r="AA13" s="31">
        <v>1927957</v>
      </c>
      <c r="AB13" s="32">
        <v>0.19</v>
      </c>
      <c r="AC13" s="28">
        <v>366311.83</v>
      </c>
      <c r="AD13" s="28">
        <v>2294269</v>
      </c>
      <c r="AE13" s="35">
        <v>2294269</v>
      </c>
      <c r="AF13" s="36" t="s">
        <v>153</v>
      </c>
      <c r="AG13" s="25"/>
      <c r="AH13" s="32"/>
      <c r="AI13" s="37"/>
      <c r="AJ13" s="28"/>
      <c r="AK13" s="24"/>
      <c r="AL13" s="36"/>
      <c r="AM13" s="25"/>
      <c r="AN13" s="32"/>
      <c r="AO13" s="37"/>
      <c r="AP13" s="28"/>
      <c r="AQ13" s="35"/>
      <c r="AR13" s="36"/>
      <c r="AS13" s="25"/>
      <c r="AT13" s="32">
        <v>0.19</v>
      </c>
      <c r="AU13" s="37">
        <v>0</v>
      </c>
      <c r="AV13" s="28">
        <v>0</v>
      </c>
      <c r="AW13" s="35">
        <v>0</v>
      </c>
      <c r="AX13" s="36"/>
      <c r="AY13" s="25"/>
      <c r="AZ13" s="32">
        <v>0.19</v>
      </c>
      <c r="BA13" s="38">
        <v>0</v>
      </c>
      <c r="BB13" s="28">
        <v>0</v>
      </c>
      <c r="BC13" s="35">
        <v>0</v>
      </c>
      <c r="BD13" s="39"/>
      <c r="BE13" s="54">
        <f t="shared" si="0"/>
        <v>1927957</v>
      </c>
      <c r="BF13" s="64" t="str">
        <f t="shared" si="1"/>
        <v>MULTITINTAS</v>
      </c>
      <c r="BG13" s="24"/>
      <c r="BH13" s="63">
        <f t="shared" si="2"/>
        <v>366312</v>
      </c>
      <c r="BI13" s="37">
        <f t="shared" si="3"/>
        <v>2294269</v>
      </c>
      <c r="BJ13" s="71">
        <v>3271905</v>
      </c>
    </row>
    <row r="14" spans="1:62" ht="128.25" thickBot="1" x14ac:dyDescent="0.25">
      <c r="A14" s="16">
        <v>7</v>
      </c>
      <c r="B14" s="22" t="s">
        <v>30</v>
      </c>
      <c r="C14" s="23" t="s">
        <v>33</v>
      </c>
      <c r="D14" s="1" t="s">
        <v>34</v>
      </c>
      <c r="E14" s="1" t="s">
        <v>7</v>
      </c>
      <c r="F14" s="23">
        <v>1</v>
      </c>
      <c r="G14" s="24"/>
      <c r="H14" s="8">
        <v>450000</v>
      </c>
      <c r="I14" s="4">
        <v>0.19</v>
      </c>
      <c r="J14" s="3">
        <v>85500</v>
      </c>
      <c r="K14" s="3">
        <v>535500</v>
      </c>
      <c r="L14" s="3">
        <v>535500</v>
      </c>
      <c r="M14" s="5" t="s">
        <v>143</v>
      </c>
      <c r="N14" s="5" t="s">
        <v>144</v>
      </c>
      <c r="O14" s="25">
        <v>203846</v>
      </c>
      <c r="P14" s="26">
        <v>0.19</v>
      </c>
      <c r="Q14" s="27">
        <v>38730.74</v>
      </c>
      <c r="R14" s="28">
        <v>242577</v>
      </c>
      <c r="S14" s="29">
        <v>242577</v>
      </c>
      <c r="T14" s="40">
        <v>45</v>
      </c>
      <c r="U14" s="59" t="s">
        <v>145</v>
      </c>
      <c r="V14" s="32">
        <v>0.19</v>
      </c>
      <c r="W14" s="33">
        <v>111150</v>
      </c>
      <c r="X14" s="34">
        <v>696150</v>
      </c>
      <c r="Y14" s="33">
        <v>696150</v>
      </c>
      <c r="Z14" s="33" t="s">
        <v>143</v>
      </c>
      <c r="AA14" s="31">
        <v>207200</v>
      </c>
      <c r="AB14" s="32">
        <v>0.19</v>
      </c>
      <c r="AC14" s="28">
        <v>39368</v>
      </c>
      <c r="AD14" s="28">
        <v>246568</v>
      </c>
      <c r="AE14" s="35">
        <v>246568</v>
      </c>
      <c r="AF14" s="36" t="s">
        <v>154</v>
      </c>
      <c r="AG14" s="25"/>
      <c r="AH14" s="32"/>
      <c r="AI14" s="37"/>
      <c r="AJ14" s="28"/>
      <c r="AK14" s="24"/>
      <c r="AL14" s="36"/>
      <c r="AM14" s="25"/>
      <c r="AN14" s="32"/>
      <c r="AO14" s="37"/>
      <c r="AP14" s="28"/>
      <c r="AQ14" s="35"/>
      <c r="AR14" s="36"/>
      <c r="AS14" s="25"/>
      <c r="AT14" s="32">
        <v>0.19</v>
      </c>
      <c r="AU14" s="37">
        <v>0</v>
      </c>
      <c r="AV14" s="28">
        <v>0</v>
      </c>
      <c r="AW14" s="35">
        <v>0</v>
      </c>
      <c r="AX14" s="36"/>
      <c r="AY14" s="25"/>
      <c r="AZ14" s="32">
        <v>0.19</v>
      </c>
      <c r="BA14" s="38">
        <v>0</v>
      </c>
      <c r="BB14" s="28">
        <v>0</v>
      </c>
      <c r="BC14" s="35">
        <v>0</v>
      </c>
      <c r="BD14" s="39"/>
      <c r="BE14" s="54">
        <f t="shared" si="0"/>
        <v>203846</v>
      </c>
      <c r="BF14" s="67" t="str">
        <f t="shared" si="1"/>
        <v>APICON</v>
      </c>
      <c r="BG14" s="24"/>
      <c r="BH14" s="63">
        <f t="shared" si="2"/>
        <v>38731</v>
      </c>
      <c r="BI14" s="37">
        <f t="shared" si="3"/>
        <v>242577</v>
      </c>
      <c r="BJ14" s="71">
        <v>803250</v>
      </c>
    </row>
    <row r="15" spans="1:62" ht="51.75" thickBot="1" x14ac:dyDescent="0.25">
      <c r="A15" s="16">
        <v>8</v>
      </c>
      <c r="B15" s="22" t="s">
        <v>35</v>
      </c>
      <c r="C15" s="23" t="s">
        <v>36</v>
      </c>
      <c r="D15" s="1" t="s">
        <v>37</v>
      </c>
      <c r="E15" s="1" t="s">
        <v>7</v>
      </c>
      <c r="F15" s="23">
        <v>1</v>
      </c>
      <c r="G15" s="24"/>
      <c r="H15" s="8">
        <v>376806.72268907563</v>
      </c>
      <c r="I15" s="4">
        <v>0.19</v>
      </c>
      <c r="J15" s="3">
        <v>71593.277310924372</v>
      </c>
      <c r="K15" s="3">
        <v>448400</v>
      </c>
      <c r="L15" s="3">
        <v>448400</v>
      </c>
      <c r="M15" s="5" t="s">
        <v>143</v>
      </c>
      <c r="N15" s="5" t="s">
        <v>144</v>
      </c>
      <c r="O15" s="25">
        <v>615384</v>
      </c>
      <c r="P15" s="26">
        <v>0.19</v>
      </c>
      <c r="Q15" s="27">
        <v>116922.96</v>
      </c>
      <c r="R15" s="28">
        <v>732307</v>
      </c>
      <c r="S15" s="29">
        <v>732307</v>
      </c>
      <c r="T15" s="40">
        <v>45</v>
      </c>
      <c r="U15" s="59" t="s">
        <v>146</v>
      </c>
      <c r="V15" s="32">
        <v>0.19</v>
      </c>
      <c r="W15" s="33">
        <v>95095</v>
      </c>
      <c r="X15" s="34">
        <v>595595</v>
      </c>
      <c r="Y15" s="33">
        <v>595595</v>
      </c>
      <c r="Z15" s="33" t="s">
        <v>143</v>
      </c>
      <c r="AA15" s="31">
        <v>279559</v>
      </c>
      <c r="AB15" s="32">
        <v>0.19</v>
      </c>
      <c r="AC15" s="28">
        <v>53116.21</v>
      </c>
      <c r="AD15" s="28">
        <v>332675</v>
      </c>
      <c r="AE15" s="35">
        <v>332675</v>
      </c>
      <c r="AF15" s="36" t="s">
        <v>155</v>
      </c>
      <c r="AG15" s="25"/>
      <c r="AH15" s="32"/>
      <c r="AI15" s="37"/>
      <c r="AJ15" s="28"/>
      <c r="AK15" s="24"/>
      <c r="AL15" s="36"/>
      <c r="AM15" s="25"/>
      <c r="AN15" s="32"/>
      <c r="AO15" s="37"/>
      <c r="AP15" s="28"/>
      <c r="AQ15" s="35"/>
      <c r="AR15" s="36"/>
      <c r="AS15" s="25">
        <v>294118</v>
      </c>
      <c r="AT15" s="32">
        <v>0.19</v>
      </c>
      <c r="AU15" s="37">
        <v>55882.42</v>
      </c>
      <c r="AV15" s="28">
        <v>350000</v>
      </c>
      <c r="AW15" s="35">
        <v>350000</v>
      </c>
      <c r="AX15" s="36" t="s">
        <v>162</v>
      </c>
      <c r="AY15" s="25">
        <v>380000</v>
      </c>
      <c r="AZ15" s="32">
        <v>0.19</v>
      </c>
      <c r="BA15" s="38">
        <v>72200</v>
      </c>
      <c r="BB15" s="28">
        <v>452200</v>
      </c>
      <c r="BC15" s="35">
        <v>452200</v>
      </c>
      <c r="BD15" s="39" t="s">
        <v>164</v>
      </c>
      <c r="BE15" s="54">
        <f t="shared" si="0"/>
        <v>279559</v>
      </c>
      <c r="BF15" s="64" t="str">
        <f t="shared" si="1"/>
        <v>MULTITINTAS</v>
      </c>
      <c r="BG15" s="24"/>
      <c r="BH15" s="63">
        <f t="shared" si="2"/>
        <v>53116</v>
      </c>
      <c r="BI15" s="37">
        <f t="shared" si="3"/>
        <v>332675</v>
      </c>
      <c r="BJ15" s="71">
        <v>687225</v>
      </c>
    </row>
    <row r="16" spans="1:62" ht="31.5" customHeight="1" thickBot="1" x14ac:dyDescent="0.25">
      <c r="A16" s="16">
        <v>9</v>
      </c>
      <c r="B16" s="42" t="s">
        <v>38</v>
      </c>
      <c r="C16" s="23" t="s">
        <v>39</v>
      </c>
      <c r="D16" s="1" t="s">
        <v>40</v>
      </c>
      <c r="E16" s="1" t="s">
        <v>7</v>
      </c>
      <c r="F16" s="23">
        <v>1</v>
      </c>
      <c r="G16" s="24"/>
      <c r="H16" s="8">
        <v>307394.95798319328</v>
      </c>
      <c r="I16" s="4">
        <v>0.19</v>
      </c>
      <c r="J16" s="3">
        <v>58405.042016806721</v>
      </c>
      <c r="K16" s="3">
        <v>365800</v>
      </c>
      <c r="L16" s="3">
        <v>365800</v>
      </c>
      <c r="M16" s="5" t="s">
        <v>143</v>
      </c>
      <c r="N16" s="5" t="s">
        <v>144</v>
      </c>
      <c r="O16" s="25">
        <v>307692</v>
      </c>
      <c r="P16" s="26">
        <v>0.19</v>
      </c>
      <c r="Q16" s="27">
        <v>58461.48</v>
      </c>
      <c r="R16" s="28">
        <v>366153</v>
      </c>
      <c r="S16" s="29">
        <v>366153</v>
      </c>
      <c r="T16" s="40">
        <v>45</v>
      </c>
      <c r="U16" s="59" t="s">
        <v>147</v>
      </c>
      <c r="V16" s="32">
        <v>0.19</v>
      </c>
      <c r="W16" s="33">
        <v>79040</v>
      </c>
      <c r="X16" s="34">
        <v>495040</v>
      </c>
      <c r="Y16" s="33">
        <v>495040</v>
      </c>
      <c r="Z16" s="33" t="s">
        <v>143</v>
      </c>
      <c r="AA16" s="31">
        <v>293666</v>
      </c>
      <c r="AB16" s="32">
        <v>0.19</v>
      </c>
      <c r="AC16" s="28">
        <v>55796.54</v>
      </c>
      <c r="AD16" s="28">
        <v>349463</v>
      </c>
      <c r="AE16" s="35">
        <v>349463</v>
      </c>
      <c r="AF16" s="36" t="s">
        <v>155</v>
      </c>
      <c r="AG16" s="25"/>
      <c r="AH16" s="32"/>
      <c r="AI16" s="37"/>
      <c r="AJ16" s="28"/>
      <c r="AK16" s="24"/>
      <c r="AL16" s="36"/>
      <c r="AM16" s="25">
        <v>417767</v>
      </c>
      <c r="AN16" s="32">
        <v>0.19</v>
      </c>
      <c r="AO16" s="37">
        <v>79375.73</v>
      </c>
      <c r="AP16" s="28">
        <v>497143</v>
      </c>
      <c r="AQ16" s="35">
        <v>497143</v>
      </c>
      <c r="AR16" s="36" t="s">
        <v>160</v>
      </c>
      <c r="AS16" s="25">
        <v>303455</v>
      </c>
      <c r="AT16" s="32">
        <v>0.19</v>
      </c>
      <c r="AU16" s="37">
        <v>57656.45</v>
      </c>
      <c r="AV16" s="28">
        <v>361111</v>
      </c>
      <c r="AW16" s="35">
        <v>361111</v>
      </c>
      <c r="AX16" s="36" t="s">
        <v>162</v>
      </c>
      <c r="AY16" s="25">
        <v>320000</v>
      </c>
      <c r="AZ16" s="32">
        <v>0.19</v>
      </c>
      <c r="BA16" s="38">
        <v>60800</v>
      </c>
      <c r="BB16" s="28">
        <v>380800</v>
      </c>
      <c r="BC16" s="35">
        <v>380800</v>
      </c>
      <c r="BD16" s="39" t="s">
        <v>164</v>
      </c>
      <c r="BE16" s="54">
        <f t="shared" si="0"/>
        <v>293666</v>
      </c>
      <c r="BF16" s="64" t="str">
        <f t="shared" si="1"/>
        <v>MULTITINTAS</v>
      </c>
      <c r="BG16" s="24"/>
      <c r="BH16" s="63">
        <f t="shared" si="2"/>
        <v>55797</v>
      </c>
      <c r="BI16" s="37">
        <f t="shared" si="3"/>
        <v>349463</v>
      </c>
      <c r="BJ16" s="71">
        <v>571200</v>
      </c>
    </row>
    <row r="17" spans="1:62" ht="39" customHeight="1" thickBot="1" x14ac:dyDescent="0.25">
      <c r="A17" s="16">
        <v>10</v>
      </c>
      <c r="B17" s="42" t="s">
        <v>41</v>
      </c>
      <c r="C17" s="23" t="s">
        <v>42</v>
      </c>
      <c r="D17" s="1" t="s">
        <v>43</v>
      </c>
      <c r="E17" s="1" t="s">
        <v>7</v>
      </c>
      <c r="F17" s="23">
        <v>6</v>
      </c>
      <c r="G17" s="24"/>
      <c r="H17" s="8">
        <v>27540</v>
      </c>
      <c r="I17" s="4">
        <v>0.19</v>
      </c>
      <c r="J17" s="3">
        <v>5232.6000000000004</v>
      </c>
      <c r="K17" s="3">
        <v>32773</v>
      </c>
      <c r="L17" s="3">
        <v>196638</v>
      </c>
      <c r="M17" s="5" t="s">
        <v>143</v>
      </c>
      <c r="N17" s="5" t="s">
        <v>144</v>
      </c>
      <c r="O17" s="25">
        <v>33333</v>
      </c>
      <c r="P17" s="26">
        <v>0.19</v>
      </c>
      <c r="Q17" s="27">
        <v>6333.27</v>
      </c>
      <c r="R17" s="28">
        <v>39666</v>
      </c>
      <c r="S17" s="29">
        <v>237996</v>
      </c>
      <c r="T17" s="40">
        <v>45</v>
      </c>
      <c r="U17" s="59" t="s">
        <v>148</v>
      </c>
      <c r="V17" s="32">
        <v>0.19</v>
      </c>
      <c r="W17" s="33">
        <v>8645</v>
      </c>
      <c r="X17" s="34">
        <v>54145</v>
      </c>
      <c r="Y17" s="33">
        <v>324870</v>
      </c>
      <c r="Z17" s="33" t="s">
        <v>143</v>
      </c>
      <c r="AA17" s="31">
        <v>28012</v>
      </c>
      <c r="AB17" s="32">
        <v>0.19</v>
      </c>
      <c r="AC17" s="28">
        <v>5322.28</v>
      </c>
      <c r="AD17" s="28">
        <v>33334</v>
      </c>
      <c r="AE17" s="35">
        <v>200004</v>
      </c>
      <c r="AF17" s="36" t="s">
        <v>155</v>
      </c>
      <c r="AG17" s="25"/>
      <c r="AH17" s="32"/>
      <c r="AI17" s="37"/>
      <c r="AJ17" s="28"/>
      <c r="AK17" s="24"/>
      <c r="AL17" s="36"/>
      <c r="AM17" s="25">
        <v>38775</v>
      </c>
      <c r="AN17" s="32">
        <v>0.19</v>
      </c>
      <c r="AO17" s="37">
        <v>7367.25</v>
      </c>
      <c r="AP17" s="28">
        <v>46142</v>
      </c>
      <c r="AQ17" s="35">
        <v>276852</v>
      </c>
      <c r="AR17" s="36" t="s">
        <v>160</v>
      </c>
      <c r="AS17" s="25">
        <v>28945</v>
      </c>
      <c r="AT17" s="32">
        <v>0.19</v>
      </c>
      <c r="AU17" s="37">
        <v>5499.55</v>
      </c>
      <c r="AV17" s="28">
        <v>34445</v>
      </c>
      <c r="AW17" s="35">
        <v>206670</v>
      </c>
      <c r="AX17" s="36" t="s">
        <v>162</v>
      </c>
      <c r="AY17" s="25">
        <v>35000</v>
      </c>
      <c r="AZ17" s="32">
        <v>0.19</v>
      </c>
      <c r="BA17" s="38">
        <v>6650</v>
      </c>
      <c r="BB17" s="28">
        <v>41650</v>
      </c>
      <c r="BC17" s="35">
        <v>249900</v>
      </c>
      <c r="BD17" s="39" t="s">
        <v>164</v>
      </c>
      <c r="BE17" s="54">
        <f t="shared" si="0"/>
        <v>27540</v>
      </c>
      <c r="BF17" s="66" t="str">
        <f t="shared" si="1"/>
        <v>ANDIVISIÓN SAS</v>
      </c>
      <c r="BG17" s="24"/>
      <c r="BH17" s="63">
        <f t="shared" si="2"/>
        <v>5233</v>
      </c>
      <c r="BI17" s="37">
        <f t="shared" si="3"/>
        <v>196638</v>
      </c>
      <c r="BJ17" s="71">
        <v>374850</v>
      </c>
    </row>
    <row r="18" spans="1:62" ht="44.25" customHeight="1" thickBot="1" x14ac:dyDescent="0.25">
      <c r="A18" s="16">
        <v>11</v>
      </c>
      <c r="B18" s="42" t="s">
        <v>44</v>
      </c>
      <c r="C18" s="23" t="s">
        <v>45</v>
      </c>
      <c r="D18" s="1" t="s">
        <v>46</v>
      </c>
      <c r="E18" s="1" t="s">
        <v>7</v>
      </c>
      <c r="F18" s="23">
        <v>10</v>
      </c>
      <c r="G18" s="24"/>
      <c r="H18" s="8">
        <v>228480</v>
      </c>
      <c r="I18" s="4">
        <v>0.19</v>
      </c>
      <c r="J18" s="3">
        <v>43411.199999999997</v>
      </c>
      <c r="K18" s="3">
        <v>271891</v>
      </c>
      <c r="L18" s="3">
        <v>2718910</v>
      </c>
      <c r="M18" s="5" t="s">
        <v>143</v>
      </c>
      <c r="N18" s="5" t="s">
        <v>144</v>
      </c>
      <c r="O18" s="25">
        <v>256410</v>
      </c>
      <c r="P18" s="26">
        <v>0.19</v>
      </c>
      <c r="Q18" s="27">
        <v>48717.9</v>
      </c>
      <c r="R18" s="28">
        <v>305128</v>
      </c>
      <c r="S18" s="29">
        <v>3051280</v>
      </c>
      <c r="T18" s="40">
        <v>45</v>
      </c>
      <c r="U18" s="59" t="s">
        <v>149</v>
      </c>
      <c r="V18" s="32">
        <v>0.19</v>
      </c>
      <c r="W18" s="33">
        <v>58786</v>
      </c>
      <c r="X18" s="34">
        <v>368186</v>
      </c>
      <c r="Y18" s="33">
        <v>3681860</v>
      </c>
      <c r="Z18" s="33" t="s">
        <v>143</v>
      </c>
      <c r="AA18" s="31">
        <v>196983</v>
      </c>
      <c r="AB18" s="32">
        <v>0.19</v>
      </c>
      <c r="AC18" s="28">
        <v>37426.770000000004</v>
      </c>
      <c r="AD18" s="28">
        <v>234410</v>
      </c>
      <c r="AE18" s="35">
        <v>2344100</v>
      </c>
      <c r="AF18" s="36" t="s">
        <v>155</v>
      </c>
      <c r="AG18" s="25">
        <v>240000</v>
      </c>
      <c r="AH18" s="32">
        <v>0.19</v>
      </c>
      <c r="AI18" s="37">
        <v>45600</v>
      </c>
      <c r="AJ18" s="28">
        <v>285600</v>
      </c>
      <c r="AK18" s="37">
        <v>2856000</v>
      </c>
      <c r="AL18" s="36" t="s">
        <v>159</v>
      </c>
      <c r="AM18" s="25">
        <v>297690</v>
      </c>
      <c r="AN18" s="32">
        <v>0.19</v>
      </c>
      <c r="AO18" s="37">
        <v>56561.1</v>
      </c>
      <c r="AP18" s="28">
        <v>354251</v>
      </c>
      <c r="AQ18" s="35">
        <v>3542510</v>
      </c>
      <c r="AR18" s="36" t="s">
        <v>160</v>
      </c>
      <c r="AS18" s="25">
        <v>264444</v>
      </c>
      <c r="AT18" s="32">
        <v>0.19</v>
      </c>
      <c r="AU18" s="37">
        <v>50244.36</v>
      </c>
      <c r="AV18" s="28">
        <v>314688</v>
      </c>
      <c r="AW18" s="35">
        <v>3146880</v>
      </c>
      <c r="AX18" s="36" t="s">
        <v>162</v>
      </c>
      <c r="AY18" s="25">
        <v>250000</v>
      </c>
      <c r="AZ18" s="32">
        <v>0.19</v>
      </c>
      <c r="BA18" s="38">
        <v>47500</v>
      </c>
      <c r="BB18" s="28">
        <v>297500</v>
      </c>
      <c r="BC18" s="35">
        <v>2975000</v>
      </c>
      <c r="BD18" s="39" t="s">
        <v>164</v>
      </c>
      <c r="BE18" s="54">
        <f t="shared" si="0"/>
        <v>196983</v>
      </c>
      <c r="BF18" s="64" t="str">
        <f t="shared" si="1"/>
        <v>MULTITINTAS</v>
      </c>
      <c r="BG18" s="24"/>
      <c r="BH18" s="63">
        <f t="shared" si="2"/>
        <v>37427</v>
      </c>
      <c r="BI18" s="37">
        <f t="shared" si="3"/>
        <v>2344100</v>
      </c>
      <c r="BJ18" s="71">
        <v>4248300</v>
      </c>
    </row>
    <row r="19" spans="1:62" ht="26.25" customHeight="1" thickBot="1" x14ac:dyDescent="0.25">
      <c r="A19" s="16">
        <v>12</v>
      </c>
      <c r="B19" s="42" t="s">
        <v>47</v>
      </c>
      <c r="C19" s="23" t="s">
        <v>48</v>
      </c>
      <c r="D19" s="1" t="s">
        <v>49</v>
      </c>
      <c r="E19" s="1" t="s">
        <v>7</v>
      </c>
      <c r="F19" s="23">
        <v>1</v>
      </c>
      <c r="G19" s="24"/>
      <c r="H19" s="8">
        <v>3079800</v>
      </c>
      <c r="I19" s="4">
        <v>0.19</v>
      </c>
      <c r="J19" s="3">
        <v>585162</v>
      </c>
      <c r="K19" s="3">
        <v>3664962</v>
      </c>
      <c r="L19" s="3">
        <v>3664962</v>
      </c>
      <c r="M19" s="5" t="s">
        <v>143</v>
      </c>
      <c r="N19" s="5" t="s">
        <v>144</v>
      </c>
      <c r="O19" s="25">
        <v>3192307</v>
      </c>
      <c r="P19" s="26">
        <v>0.19</v>
      </c>
      <c r="Q19" s="27">
        <v>606538.32999999996</v>
      </c>
      <c r="R19" s="28">
        <v>3798845</v>
      </c>
      <c r="S19" s="29">
        <v>3798845</v>
      </c>
      <c r="T19" s="40">
        <v>45</v>
      </c>
      <c r="U19" s="59" t="s">
        <v>150</v>
      </c>
      <c r="V19" s="32">
        <v>0.19</v>
      </c>
      <c r="W19" s="33">
        <v>632721.47</v>
      </c>
      <c r="X19" s="34">
        <v>3962834</v>
      </c>
      <c r="Y19" s="33">
        <v>3962834</v>
      </c>
      <c r="Z19" s="33" t="s">
        <v>143</v>
      </c>
      <c r="AA19" s="31">
        <v>1828173</v>
      </c>
      <c r="AB19" s="32">
        <v>0.19</v>
      </c>
      <c r="AC19" s="28">
        <v>347352.87</v>
      </c>
      <c r="AD19" s="28">
        <v>2175526</v>
      </c>
      <c r="AE19" s="35">
        <v>2175526</v>
      </c>
      <c r="AF19" s="36" t="s">
        <v>151</v>
      </c>
      <c r="AG19" s="25">
        <v>3200000</v>
      </c>
      <c r="AH19" s="32">
        <v>0.19</v>
      </c>
      <c r="AI19" s="37">
        <v>608000</v>
      </c>
      <c r="AJ19" s="28">
        <v>3808000</v>
      </c>
      <c r="AK19" s="35">
        <v>3808000</v>
      </c>
      <c r="AL19" s="36" t="s">
        <v>159</v>
      </c>
      <c r="AM19" s="25">
        <v>3183184</v>
      </c>
      <c r="AN19" s="32">
        <v>0.19</v>
      </c>
      <c r="AO19" s="37">
        <v>604804.96</v>
      </c>
      <c r="AP19" s="28">
        <v>3787989</v>
      </c>
      <c r="AQ19" s="35">
        <v>3787989</v>
      </c>
      <c r="AR19" s="36" t="s">
        <v>160</v>
      </c>
      <c r="AS19" s="25">
        <v>1988889</v>
      </c>
      <c r="AT19" s="32">
        <v>0.19</v>
      </c>
      <c r="AU19" s="37">
        <v>377888.91000000003</v>
      </c>
      <c r="AV19" s="28">
        <v>2366778</v>
      </c>
      <c r="AW19" s="35">
        <v>2366778</v>
      </c>
      <c r="AX19" s="36" t="s">
        <v>162</v>
      </c>
      <c r="AY19" s="25">
        <v>2050000</v>
      </c>
      <c r="AZ19" s="32">
        <v>0.19</v>
      </c>
      <c r="BA19" s="38">
        <v>389500</v>
      </c>
      <c r="BB19" s="28">
        <v>2439500</v>
      </c>
      <c r="BC19" s="35">
        <v>2439500</v>
      </c>
      <c r="BD19" s="39" t="s">
        <v>164</v>
      </c>
      <c r="BE19" s="54">
        <f t="shared" si="0"/>
        <v>1828173</v>
      </c>
      <c r="BF19" s="64" t="str">
        <f t="shared" si="1"/>
        <v>MULTITINTAS</v>
      </c>
      <c r="BG19" s="24"/>
      <c r="BH19" s="63">
        <f t="shared" si="2"/>
        <v>347353</v>
      </c>
      <c r="BI19" s="37">
        <f t="shared" si="3"/>
        <v>2175526</v>
      </c>
      <c r="BJ19" s="71">
        <v>4572501</v>
      </c>
    </row>
    <row r="20" spans="1:62" ht="27" customHeight="1" thickBot="1" x14ac:dyDescent="0.25">
      <c r="A20" s="16">
        <v>13</v>
      </c>
      <c r="B20" s="42" t="s">
        <v>50</v>
      </c>
      <c r="C20" s="23" t="s">
        <v>51</v>
      </c>
      <c r="D20" s="1" t="s">
        <v>49</v>
      </c>
      <c r="E20" s="1" t="s">
        <v>7</v>
      </c>
      <c r="F20" s="23">
        <v>2</v>
      </c>
      <c r="G20" s="24"/>
      <c r="H20" s="8">
        <v>2193411.7647058824</v>
      </c>
      <c r="I20" s="4">
        <v>0.19</v>
      </c>
      <c r="J20" s="3">
        <v>416748.23529411765</v>
      </c>
      <c r="K20" s="3">
        <v>2610160</v>
      </c>
      <c r="L20" s="3">
        <v>5220320</v>
      </c>
      <c r="M20" s="5" t="s">
        <v>143</v>
      </c>
      <c r="N20" s="5" t="s">
        <v>144</v>
      </c>
      <c r="O20" s="25">
        <v>1842275</v>
      </c>
      <c r="P20" s="26">
        <v>0.19</v>
      </c>
      <c r="Q20" s="27">
        <v>350032.25</v>
      </c>
      <c r="R20" s="28">
        <v>2192307</v>
      </c>
      <c r="S20" s="29">
        <v>4384614</v>
      </c>
      <c r="T20" s="40">
        <v>45</v>
      </c>
      <c r="U20" s="60">
        <v>2421900</v>
      </c>
      <c r="V20" s="32">
        <v>0.19</v>
      </c>
      <c r="W20" s="33">
        <v>460161</v>
      </c>
      <c r="X20" s="34">
        <v>2882061</v>
      </c>
      <c r="Y20" s="33">
        <v>5764122</v>
      </c>
      <c r="Z20" s="33" t="s">
        <v>143</v>
      </c>
      <c r="AA20" s="31">
        <v>1545134</v>
      </c>
      <c r="AB20" s="32">
        <v>0.19</v>
      </c>
      <c r="AC20" s="28">
        <v>293575.46000000002</v>
      </c>
      <c r="AD20" s="28">
        <v>1838709</v>
      </c>
      <c r="AE20" s="35">
        <v>3677418</v>
      </c>
      <c r="AF20" s="36" t="s">
        <v>155</v>
      </c>
      <c r="AG20" s="25">
        <v>2250000</v>
      </c>
      <c r="AH20" s="32">
        <v>0.19</v>
      </c>
      <c r="AI20" s="37">
        <v>427500</v>
      </c>
      <c r="AJ20" s="28">
        <v>2677500</v>
      </c>
      <c r="AK20" s="35">
        <v>5355000</v>
      </c>
      <c r="AL20" s="36" t="s">
        <v>159</v>
      </c>
      <c r="AM20" s="25">
        <v>2433089</v>
      </c>
      <c r="AN20" s="32">
        <v>0.19</v>
      </c>
      <c r="AO20" s="37">
        <v>462286.91000000003</v>
      </c>
      <c r="AP20" s="28">
        <v>2895376</v>
      </c>
      <c r="AQ20" s="35">
        <v>5790752</v>
      </c>
      <c r="AR20" s="36" t="s">
        <v>160</v>
      </c>
      <c r="AS20" s="25">
        <v>2111111</v>
      </c>
      <c r="AT20" s="32">
        <v>0.19</v>
      </c>
      <c r="AU20" s="37">
        <v>401111.09</v>
      </c>
      <c r="AV20" s="28">
        <v>2512222</v>
      </c>
      <c r="AW20" s="35">
        <v>5024444</v>
      </c>
      <c r="AX20" s="36" t="s">
        <v>162</v>
      </c>
      <c r="AY20" s="25">
        <v>2050000</v>
      </c>
      <c r="AZ20" s="32">
        <v>0.19</v>
      </c>
      <c r="BA20" s="38">
        <v>389500</v>
      </c>
      <c r="BB20" s="28">
        <v>2439500</v>
      </c>
      <c r="BC20" s="35">
        <v>4879000</v>
      </c>
      <c r="BD20" s="39" t="s">
        <v>164</v>
      </c>
      <c r="BE20" s="54">
        <f t="shared" si="0"/>
        <v>1545134</v>
      </c>
      <c r="BF20" s="64" t="str">
        <f t="shared" si="1"/>
        <v>MULTITINTAS</v>
      </c>
      <c r="BG20" s="24"/>
      <c r="BH20" s="63">
        <f t="shared" si="2"/>
        <v>293575</v>
      </c>
      <c r="BI20" s="37">
        <f t="shared" si="3"/>
        <v>3677418</v>
      </c>
      <c r="BJ20" s="71">
        <v>6650910</v>
      </c>
    </row>
    <row r="21" spans="1:62" ht="47.25" customHeight="1" thickBot="1" x14ac:dyDescent="0.25">
      <c r="A21" s="16">
        <v>14</v>
      </c>
      <c r="B21" s="42" t="s">
        <v>52</v>
      </c>
      <c r="C21" s="23" t="s">
        <v>53</v>
      </c>
      <c r="D21" s="1"/>
      <c r="E21" s="1" t="s">
        <v>7</v>
      </c>
      <c r="F21" s="23">
        <v>6</v>
      </c>
      <c r="G21" s="24"/>
      <c r="H21" s="8">
        <v>38655.462184873948</v>
      </c>
      <c r="I21" s="4">
        <v>0.19</v>
      </c>
      <c r="J21" s="3">
        <v>7344.5378151260502</v>
      </c>
      <c r="K21" s="3">
        <v>46000</v>
      </c>
      <c r="L21" s="3">
        <v>276000</v>
      </c>
      <c r="M21" s="5" t="s">
        <v>143</v>
      </c>
      <c r="N21" s="5" t="s">
        <v>144</v>
      </c>
      <c r="O21" s="25">
        <v>38333</v>
      </c>
      <c r="P21" s="26">
        <v>0.19</v>
      </c>
      <c r="Q21" s="27">
        <v>7283.27</v>
      </c>
      <c r="R21" s="28">
        <v>45616</v>
      </c>
      <c r="S21" s="29">
        <v>273696</v>
      </c>
      <c r="T21" s="40">
        <v>45</v>
      </c>
      <c r="U21" s="60">
        <v>45500</v>
      </c>
      <c r="V21" s="32">
        <v>0.19</v>
      </c>
      <c r="W21" s="33">
        <v>8645</v>
      </c>
      <c r="X21" s="34">
        <v>54145</v>
      </c>
      <c r="Y21" s="33">
        <v>324870</v>
      </c>
      <c r="Z21" s="33" t="s">
        <v>143</v>
      </c>
      <c r="AA21" s="31">
        <v>32151</v>
      </c>
      <c r="AB21" s="32">
        <v>0.19</v>
      </c>
      <c r="AC21" s="28">
        <v>6108.6900000000005</v>
      </c>
      <c r="AD21" s="28">
        <v>38260</v>
      </c>
      <c r="AE21" s="35">
        <v>229560</v>
      </c>
      <c r="AF21" s="36" t="s">
        <v>156</v>
      </c>
      <c r="AG21" s="25"/>
      <c r="AH21" s="32"/>
      <c r="AI21" s="37"/>
      <c r="AJ21" s="28"/>
      <c r="AK21" s="35"/>
      <c r="AL21" s="36"/>
      <c r="AM21" s="25">
        <v>52470</v>
      </c>
      <c r="AN21" s="32">
        <v>0.19</v>
      </c>
      <c r="AO21" s="37">
        <v>9969.2999999999993</v>
      </c>
      <c r="AP21" s="28">
        <v>62439</v>
      </c>
      <c r="AQ21" s="35">
        <v>374634</v>
      </c>
      <c r="AR21" s="36" t="s">
        <v>160</v>
      </c>
      <c r="AS21" s="25">
        <v>42667</v>
      </c>
      <c r="AT21" s="32">
        <v>0.19</v>
      </c>
      <c r="AU21" s="37">
        <v>8106.7300000000005</v>
      </c>
      <c r="AV21" s="28">
        <v>50774</v>
      </c>
      <c r="AW21" s="35">
        <v>304644</v>
      </c>
      <c r="AX21" s="36" t="s">
        <v>162</v>
      </c>
      <c r="AY21" s="25">
        <v>35000</v>
      </c>
      <c r="AZ21" s="32">
        <v>0.19</v>
      </c>
      <c r="BA21" s="38">
        <v>6650</v>
      </c>
      <c r="BB21" s="28">
        <v>41650</v>
      </c>
      <c r="BC21" s="35">
        <v>249900</v>
      </c>
      <c r="BD21" s="39" t="s">
        <v>164</v>
      </c>
      <c r="BE21" s="54">
        <f t="shared" si="0"/>
        <v>32151</v>
      </c>
      <c r="BF21" s="64" t="str">
        <f t="shared" si="1"/>
        <v>MULTITINTAS</v>
      </c>
      <c r="BG21" s="24"/>
      <c r="BH21" s="63">
        <f t="shared" si="2"/>
        <v>6109</v>
      </c>
      <c r="BI21" s="37">
        <f t="shared" si="3"/>
        <v>229560</v>
      </c>
      <c r="BJ21" s="71">
        <v>374850</v>
      </c>
    </row>
    <row r="22" spans="1:62" ht="50.25" customHeight="1" thickBot="1" x14ac:dyDescent="0.25">
      <c r="A22" s="16">
        <v>15</v>
      </c>
      <c r="B22" s="42" t="s">
        <v>54</v>
      </c>
      <c r="C22" s="23" t="s">
        <v>55</v>
      </c>
      <c r="D22" s="1" t="s">
        <v>49</v>
      </c>
      <c r="E22" s="1" t="s">
        <v>7</v>
      </c>
      <c r="F22" s="23">
        <v>8</v>
      </c>
      <c r="G22" s="24"/>
      <c r="H22" s="8">
        <v>456134.45378151262</v>
      </c>
      <c r="I22" s="4">
        <v>0.19</v>
      </c>
      <c r="J22" s="3">
        <v>86665.546218487405</v>
      </c>
      <c r="K22" s="3">
        <v>542800</v>
      </c>
      <c r="L22" s="3">
        <v>4342400</v>
      </c>
      <c r="M22" s="5" t="s">
        <v>143</v>
      </c>
      <c r="N22" s="5" t="s">
        <v>144</v>
      </c>
      <c r="O22" s="25">
        <v>425641</v>
      </c>
      <c r="P22" s="26">
        <v>0.19</v>
      </c>
      <c r="Q22" s="27">
        <v>80871.790000000008</v>
      </c>
      <c r="R22" s="28">
        <v>506513</v>
      </c>
      <c r="S22" s="29">
        <v>4052104</v>
      </c>
      <c r="T22" s="40">
        <v>45</v>
      </c>
      <c r="U22" s="60">
        <v>484380</v>
      </c>
      <c r="V22" s="32">
        <v>0.19</v>
      </c>
      <c r="W22" s="33">
        <v>92032.2</v>
      </c>
      <c r="X22" s="34">
        <v>576412</v>
      </c>
      <c r="Y22" s="33">
        <v>4611296</v>
      </c>
      <c r="Z22" s="33" t="s">
        <v>143</v>
      </c>
      <c r="AA22" s="31">
        <v>352688</v>
      </c>
      <c r="AB22" s="32">
        <v>0.19</v>
      </c>
      <c r="AC22" s="28">
        <v>67010.720000000001</v>
      </c>
      <c r="AD22" s="28">
        <v>419699</v>
      </c>
      <c r="AE22" s="35">
        <v>3357592</v>
      </c>
      <c r="AF22" s="36" t="s">
        <v>151</v>
      </c>
      <c r="AG22" s="25">
        <v>470000</v>
      </c>
      <c r="AH22" s="32">
        <v>0.19</v>
      </c>
      <c r="AI22" s="37">
        <v>89300</v>
      </c>
      <c r="AJ22" s="28">
        <v>559300</v>
      </c>
      <c r="AK22" s="35">
        <v>4474400</v>
      </c>
      <c r="AL22" s="36" t="s">
        <v>159</v>
      </c>
      <c r="AM22" s="25">
        <v>512498</v>
      </c>
      <c r="AN22" s="32">
        <v>0.19</v>
      </c>
      <c r="AO22" s="37">
        <v>97374.62</v>
      </c>
      <c r="AP22" s="28">
        <v>609873</v>
      </c>
      <c r="AQ22" s="35">
        <v>4878984</v>
      </c>
      <c r="AR22" s="36" t="s">
        <v>160</v>
      </c>
      <c r="AS22" s="25">
        <v>440727</v>
      </c>
      <c r="AT22" s="32">
        <v>0.19</v>
      </c>
      <c r="AU22" s="37">
        <v>83738.13</v>
      </c>
      <c r="AV22" s="28">
        <v>524465</v>
      </c>
      <c r="AW22" s="35">
        <v>4195720</v>
      </c>
      <c r="AX22" s="36" t="s">
        <v>162</v>
      </c>
      <c r="AY22" s="25">
        <v>470000</v>
      </c>
      <c r="AZ22" s="32">
        <v>0.19</v>
      </c>
      <c r="BA22" s="38">
        <v>89300</v>
      </c>
      <c r="BB22" s="28">
        <v>559300</v>
      </c>
      <c r="BC22" s="35">
        <v>4474400</v>
      </c>
      <c r="BD22" s="39" t="s">
        <v>164</v>
      </c>
      <c r="BE22" s="54">
        <f t="shared" si="0"/>
        <v>352688</v>
      </c>
      <c r="BF22" s="64" t="str">
        <f t="shared" si="1"/>
        <v>MULTITINTAS</v>
      </c>
      <c r="BG22" s="24"/>
      <c r="BH22" s="63">
        <f t="shared" si="2"/>
        <v>67011</v>
      </c>
      <c r="BI22" s="37">
        <f t="shared" si="3"/>
        <v>3357592</v>
      </c>
      <c r="BJ22" s="71">
        <v>5320728</v>
      </c>
    </row>
    <row r="23" spans="1:62" ht="39" thickBot="1" x14ac:dyDescent="0.25">
      <c r="A23" s="16">
        <v>16</v>
      </c>
      <c r="B23" s="42" t="s">
        <v>56</v>
      </c>
      <c r="C23" s="23" t="s">
        <v>57</v>
      </c>
      <c r="D23" s="1" t="s">
        <v>49</v>
      </c>
      <c r="E23" s="1" t="s">
        <v>7</v>
      </c>
      <c r="F23" s="23">
        <v>1</v>
      </c>
      <c r="G23" s="24"/>
      <c r="H23" s="8">
        <v>837899.15966386546</v>
      </c>
      <c r="I23" s="4">
        <v>0.19</v>
      </c>
      <c r="J23" s="3">
        <v>159200.84033613445</v>
      </c>
      <c r="K23" s="3">
        <v>997100</v>
      </c>
      <c r="L23" s="3">
        <v>997100</v>
      </c>
      <c r="M23" s="5" t="s">
        <v>143</v>
      </c>
      <c r="N23" s="5" t="s">
        <v>144</v>
      </c>
      <c r="O23" s="25">
        <v>1026794</v>
      </c>
      <c r="P23" s="26">
        <v>0.19</v>
      </c>
      <c r="Q23" s="27">
        <v>195090.86000000002</v>
      </c>
      <c r="R23" s="28">
        <v>1221885</v>
      </c>
      <c r="S23" s="29">
        <v>1221885</v>
      </c>
      <c r="T23" s="40">
        <v>45</v>
      </c>
      <c r="U23" s="60">
        <v>908213</v>
      </c>
      <c r="V23" s="32">
        <v>0.19</v>
      </c>
      <c r="W23" s="33">
        <v>172560.47</v>
      </c>
      <c r="X23" s="34">
        <v>1080773</v>
      </c>
      <c r="Y23" s="33">
        <v>1080773</v>
      </c>
      <c r="Z23" s="33" t="s">
        <v>143</v>
      </c>
      <c r="AA23" s="31">
        <v>661290</v>
      </c>
      <c r="AB23" s="32">
        <v>0.19</v>
      </c>
      <c r="AC23" s="28">
        <v>125645.1</v>
      </c>
      <c r="AD23" s="28">
        <v>786935</v>
      </c>
      <c r="AE23" s="35">
        <v>786935</v>
      </c>
      <c r="AF23" s="36" t="s">
        <v>151</v>
      </c>
      <c r="AG23" s="25">
        <v>850000</v>
      </c>
      <c r="AH23" s="32">
        <v>0.19</v>
      </c>
      <c r="AI23" s="37">
        <v>161500</v>
      </c>
      <c r="AJ23" s="28">
        <v>1011500</v>
      </c>
      <c r="AK23" s="35">
        <v>1011500</v>
      </c>
      <c r="AL23" s="36" t="s">
        <v>159</v>
      </c>
      <c r="AM23" s="25">
        <v>905414</v>
      </c>
      <c r="AN23" s="32">
        <v>0.19</v>
      </c>
      <c r="AO23" s="37">
        <v>172028.66</v>
      </c>
      <c r="AP23" s="28">
        <v>1077443</v>
      </c>
      <c r="AQ23" s="35">
        <v>1077443</v>
      </c>
      <c r="AR23" s="36" t="s">
        <v>160</v>
      </c>
      <c r="AS23" s="25">
        <v>830999</v>
      </c>
      <c r="AT23" s="32">
        <v>0.19</v>
      </c>
      <c r="AU23" s="37">
        <v>157889.81</v>
      </c>
      <c r="AV23" s="28">
        <v>988889</v>
      </c>
      <c r="AW23" s="35">
        <v>988889</v>
      </c>
      <c r="AX23" s="36" t="s">
        <v>162</v>
      </c>
      <c r="AY23" s="25">
        <v>995000</v>
      </c>
      <c r="AZ23" s="32">
        <v>0.19</v>
      </c>
      <c r="BA23" s="38">
        <v>189050</v>
      </c>
      <c r="BB23" s="28">
        <v>1184050</v>
      </c>
      <c r="BC23" s="35">
        <v>1184050</v>
      </c>
      <c r="BD23" s="39" t="s">
        <v>164</v>
      </c>
      <c r="BE23" s="54">
        <f t="shared" si="0"/>
        <v>661290</v>
      </c>
      <c r="BF23" s="64" t="str">
        <f t="shared" si="1"/>
        <v>MULTITINTAS</v>
      </c>
      <c r="BG23" s="24"/>
      <c r="BH23" s="63">
        <f t="shared" si="2"/>
        <v>125645</v>
      </c>
      <c r="BI23" s="37">
        <f t="shared" si="3"/>
        <v>786935</v>
      </c>
      <c r="BJ23" s="71">
        <v>1247046</v>
      </c>
    </row>
    <row r="24" spans="1:62" ht="38.25" customHeight="1" thickBot="1" x14ac:dyDescent="0.25">
      <c r="A24" s="16">
        <v>17</v>
      </c>
      <c r="B24" s="42" t="s">
        <v>58</v>
      </c>
      <c r="C24" s="23" t="s">
        <v>59</v>
      </c>
      <c r="D24" s="1" t="s">
        <v>49</v>
      </c>
      <c r="E24" s="1" t="s">
        <v>7</v>
      </c>
      <c r="F24" s="23">
        <v>1</v>
      </c>
      <c r="G24" s="24"/>
      <c r="H24" s="8">
        <v>1024319.3277310925</v>
      </c>
      <c r="I24" s="4">
        <v>0.19</v>
      </c>
      <c r="J24" s="3">
        <v>194620.67226890757</v>
      </c>
      <c r="K24" s="3">
        <v>1218940</v>
      </c>
      <c r="L24" s="3">
        <v>1218940</v>
      </c>
      <c r="M24" s="5" t="s">
        <v>143</v>
      </c>
      <c r="N24" s="5" t="s">
        <v>144</v>
      </c>
      <c r="O24" s="25">
        <v>1112906</v>
      </c>
      <c r="P24" s="26">
        <v>0.19</v>
      </c>
      <c r="Q24" s="27">
        <v>211452.14</v>
      </c>
      <c r="R24" s="28">
        <v>1324358</v>
      </c>
      <c r="S24" s="29">
        <v>1324358</v>
      </c>
      <c r="T24" s="40">
        <v>45</v>
      </c>
      <c r="U24" s="60">
        <v>1210950</v>
      </c>
      <c r="V24" s="32">
        <v>0.19</v>
      </c>
      <c r="W24" s="33">
        <v>230080.5</v>
      </c>
      <c r="X24" s="34">
        <v>1441031</v>
      </c>
      <c r="Y24" s="33">
        <v>1441031</v>
      </c>
      <c r="Z24" s="33" t="s">
        <v>143</v>
      </c>
      <c r="AA24" s="31">
        <v>933406</v>
      </c>
      <c r="AB24" s="32">
        <v>0.19</v>
      </c>
      <c r="AC24" s="28">
        <v>177347.14</v>
      </c>
      <c r="AD24" s="28">
        <v>1110753</v>
      </c>
      <c r="AE24" s="35">
        <v>1110753</v>
      </c>
      <c r="AF24" s="36" t="s">
        <v>156</v>
      </c>
      <c r="AG24" s="25"/>
      <c r="AH24" s="32"/>
      <c r="AI24" s="37"/>
      <c r="AJ24" s="28"/>
      <c r="AK24" s="35"/>
      <c r="AL24" s="36"/>
      <c r="AM24" s="25"/>
      <c r="AN24" s="32"/>
      <c r="AO24" s="37"/>
      <c r="AP24" s="28"/>
      <c r="AQ24" s="35"/>
      <c r="AR24" s="36"/>
      <c r="AS24" s="25">
        <v>1072456</v>
      </c>
      <c r="AT24" s="32">
        <v>0.19</v>
      </c>
      <c r="AU24" s="37">
        <v>203766.64</v>
      </c>
      <c r="AV24" s="28">
        <v>1276223</v>
      </c>
      <c r="AW24" s="35">
        <v>1276223</v>
      </c>
      <c r="AX24" s="36" t="s">
        <v>162</v>
      </c>
      <c r="AY24" s="25">
        <v>1148600</v>
      </c>
      <c r="AZ24" s="32">
        <v>0.19</v>
      </c>
      <c r="BA24" s="38">
        <v>218234</v>
      </c>
      <c r="BB24" s="28">
        <v>1366834</v>
      </c>
      <c r="BC24" s="35">
        <v>1366834</v>
      </c>
      <c r="BD24" s="39" t="s">
        <v>164</v>
      </c>
      <c r="BE24" s="54">
        <f t="shared" si="0"/>
        <v>933406</v>
      </c>
      <c r="BF24" s="64" t="str">
        <f t="shared" si="1"/>
        <v>MULTITINTAS</v>
      </c>
      <c r="BG24" s="24"/>
      <c r="BH24" s="63">
        <f t="shared" si="2"/>
        <v>177347</v>
      </c>
      <c r="BI24" s="37">
        <f t="shared" si="3"/>
        <v>1110753</v>
      </c>
      <c r="BJ24" s="71">
        <v>1445850</v>
      </c>
    </row>
    <row r="25" spans="1:62" ht="94.5" customHeight="1" thickBot="1" x14ac:dyDescent="0.25">
      <c r="A25" s="16">
        <v>18</v>
      </c>
      <c r="B25" s="42" t="s">
        <v>60</v>
      </c>
      <c r="C25" s="23" t="s">
        <v>61</v>
      </c>
      <c r="D25" s="1" t="s">
        <v>62</v>
      </c>
      <c r="E25" s="1" t="s">
        <v>7</v>
      </c>
      <c r="F25" s="23">
        <v>3</v>
      </c>
      <c r="G25" s="24"/>
      <c r="H25" s="8">
        <v>2809580</v>
      </c>
      <c r="I25" s="4">
        <v>0.19</v>
      </c>
      <c r="J25" s="3">
        <v>533820.19999999995</v>
      </c>
      <c r="K25" s="3">
        <v>3343400</v>
      </c>
      <c r="L25" s="3">
        <v>10030200</v>
      </c>
      <c r="M25" s="5" t="s">
        <v>143</v>
      </c>
      <c r="N25" s="5" t="s">
        <v>144</v>
      </c>
      <c r="O25" s="25">
        <v>3511538</v>
      </c>
      <c r="P25" s="26">
        <v>0.19</v>
      </c>
      <c r="Q25" s="27">
        <v>667192.22</v>
      </c>
      <c r="R25" s="28">
        <v>4178730</v>
      </c>
      <c r="S25" s="29">
        <v>12536190</v>
      </c>
      <c r="T25" s="40">
        <v>45</v>
      </c>
      <c r="U25" s="60">
        <v>2785185</v>
      </c>
      <c r="V25" s="32">
        <v>0.19</v>
      </c>
      <c r="W25" s="33">
        <v>529185.15</v>
      </c>
      <c r="X25" s="34">
        <v>3314370</v>
      </c>
      <c r="Y25" s="33">
        <v>9943110</v>
      </c>
      <c r="Z25" s="33" t="s">
        <v>143</v>
      </c>
      <c r="AA25" s="31">
        <v>1445740</v>
      </c>
      <c r="AB25" s="32">
        <v>0.19</v>
      </c>
      <c r="AC25" s="28">
        <v>274690.59999999998</v>
      </c>
      <c r="AD25" s="28">
        <v>1720431</v>
      </c>
      <c r="AE25" s="35">
        <v>5161293</v>
      </c>
      <c r="AF25" s="36" t="s">
        <v>143</v>
      </c>
      <c r="AG25" s="25">
        <v>1650000</v>
      </c>
      <c r="AH25" s="32">
        <v>0.19</v>
      </c>
      <c r="AI25" s="37">
        <v>313500</v>
      </c>
      <c r="AJ25" s="28">
        <v>1963500</v>
      </c>
      <c r="AK25" s="35">
        <v>5890500</v>
      </c>
      <c r="AL25" s="36" t="s">
        <v>159</v>
      </c>
      <c r="AM25" s="25">
        <v>2748121</v>
      </c>
      <c r="AN25" s="32">
        <v>0.19</v>
      </c>
      <c r="AO25" s="37">
        <v>522142.99</v>
      </c>
      <c r="AP25" s="28">
        <v>3270264</v>
      </c>
      <c r="AQ25" s="35">
        <v>9810792</v>
      </c>
      <c r="AR25" s="36" t="s">
        <v>160</v>
      </c>
      <c r="AS25" s="25">
        <v>1777778</v>
      </c>
      <c r="AT25" s="32">
        <v>0.19</v>
      </c>
      <c r="AU25" s="37">
        <v>337777.82</v>
      </c>
      <c r="AV25" s="28">
        <v>2115556</v>
      </c>
      <c r="AW25" s="35">
        <v>6346668</v>
      </c>
      <c r="AX25" s="36" t="s">
        <v>162</v>
      </c>
      <c r="AY25" s="25">
        <v>2200000</v>
      </c>
      <c r="AZ25" s="32">
        <v>0.19</v>
      </c>
      <c r="BA25" s="38">
        <v>418000</v>
      </c>
      <c r="BB25" s="28">
        <v>2618000</v>
      </c>
      <c r="BC25" s="35">
        <v>7854000</v>
      </c>
      <c r="BD25" s="39" t="s">
        <v>164</v>
      </c>
      <c r="BE25" s="54">
        <f t="shared" si="0"/>
        <v>1445740</v>
      </c>
      <c r="BF25" s="64" t="str">
        <f t="shared" si="1"/>
        <v>MULTITINTAS</v>
      </c>
      <c r="BG25" s="24"/>
      <c r="BH25" s="63">
        <f t="shared" si="2"/>
        <v>274691</v>
      </c>
      <c r="BI25" s="37">
        <f t="shared" si="3"/>
        <v>5161293</v>
      </c>
      <c r="BJ25" s="71">
        <v>11472820</v>
      </c>
    </row>
    <row r="26" spans="1:62" ht="51" customHeight="1" thickBot="1" x14ac:dyDescent="0.25">
      <c r="A26" s="16">
        <v>19</v>
      </c>
      <c r="B26" s="42" t="s">
        <v>63</v>
      </c>
      <c r="C26" s="23" t="s">
        <v>64</v>
      </c>
      <c r="D26" s="1"/>
      <c r="E26" s="1" t="s">
        <v>7</v>
      </c>
      <c r="F26" s="23">
        <v>5</v>
      </c>
      <c r="G26" s="24"/>
      <c r="H26" s="8">
        <v>53050.420168067227</v>
      </c>
      <c r="I26" s="4">
        <v>0.19</v>
      </c>
      <c r="J26" s="3">
        <v>10079.579831932773</v>
      </c>
      <c r="K26" s="3">
        <v>63130</v>
      </c>
      <c r="L26" s="3">
        <v>315650</v>
      </c>
      <c r="M26" s="5" t="s">
        <v>143</v>
      </c>
      <c r="N26" s="5" t="s">
        <v>144</v>
      </c>
      <c r="O26" s="25">
        <v>57692</v>
      </c>
      <c r="P26" s="26">
        <v>0.19</v>
      </c>
      <c r="Q26" s="27">
        <v>10961.48</v>
      </c>
      <c r="R26" s="28">
        <v>68653</v>
      </c>
      <c r="S26" s="29">
        <v>343265</v>
      </c>
      <c r="T26" s="40">
        <v>45</v>
      </c>
      <c r="U26" s="60">
        <v>58500</v>
      </c>
      <c r="V26" s="32">
        <v>0.19</v>
      </c>
      <c r="W26" s="33">
        <v>11115</v>
      </c>
      <c r="X26" s="34">
        <v>69615</v>
      </c>
      <c r="Y26" s="33">
        <v>348075</v>
      </c>
      <c r="Z26" s="33" t="s">
        <v>143</v>
      </c>
      <c r="AA26" s="31">
        <v>28784</v>
      </c>
      <c r="AB26" s="32">
        <v>0.19</v>
      </c>
      <c r="AC26" s="28">
        <v>5468.96</v>
      </c>
      <c r="AD26" s="28">
        <v>34253</v>
      </c>
      <c r="AE26" s="35">
        <v>171265</v>
      </c>
      <c r="AF26" s="36" t="s">
        <v>156</v>
      </c>
      <c r="AG26" s="25"/>
      <c r="AH26" s="32"/>
      <c r="AI26" s="37"/>
      <c r="AJ26" s="28"/>
      <c r="AK26" s="35"/>
      <c r="AL26" s="36"/>
      <c r="AM26" s="25"/>
      <c r="AN26" s="32"/>
      <c r="AO26" s="37"/>
      <c r="AP26" s="28"/>
      <c r="AQ26" s="35"/>
      <c r="AR26" s="36"/>
      <c r="AS26" s="25">
        <v>56022</v>
      </c>
      <c r="AT26" s="32">
        <v>0.19</v>
      </c>
      <c r="AU26" s="37">
        <v>10644.18</v>
      </c>
      <c r="AV26" s="28">
        <v>66666</v>
      </c>
      <c r="AW26" s="35">
        <v>333330</v>
      </c>
      <c r="AX26" s="36" t="s">
        <v>162</v>
      </c>
      <c r="AY26" s="25">
        <v>60000</v>
      </c>
      <c r="AZ26" s="32">
        <v>0.19</v>
      </c>
      <c r="BA26" s="38">
        <v>11400</v>
      </c>
      <c r="BB26" s="28">
        <v>71400</v>
      </c>
      <c r="BC26" s="35">
        <v>357000</v>
      </c>
      <c r="BD26" s="39" t="s">
        <v>164</v>
      </c>
      <c r="BE26" s="54">
        <f t="shared" si="0"/>
        <v>28784</v>
      </c>
      <c r="BF26" s="64" t="str">
        <f t="shared" si="1"/>
        <v>MULTITINTAS</v>
      </c>
      <c r="BG26" s="56"/>
      <c r="BH26" s="63">
        <f t="shared" si="2"/>
        <v>5469</v>
      </c>
      <c r="BI26" s="37">
        <f t="shared" si="3"/>
        <v>171265</v>
      </c>
      <c r="BJ26" s="71">
        <v>401625</v>
      </c>
    </row>
    <row r="27" spans="1:62" ht="41.25" customHeight="1" thickBot="1" x14ac:dyDescent="0.25">
      <c r="A27" s="16">
        <v>20</v>
      </c>
      <c r="B27" s="42" t="s">
        <v>65</v>
      </c>
      <c r="C27" s="23" t="s">
        <v>66</v>
      </c>
      <c r="D27" s="1"/>
      <c r="E27" s="1" t="s">
        <v>7</v>
      </c>
      <c r="F27" s="23">
        <v>3</v>
      </c>
      <c r="G27" s="24"/>
      <c r="H27" s="8">
        <v>95294.117647058825</v>
      </c>
      <c r="I27" s="4">
        <v>0.19</v>
      </c>
      <c r="J27" s="3">
        <v>18105.882352941178</v>
      </c>
      <c r="K27" s="3">
        <v>113400</v>
      </c>
      <c r="L27" s="3">
        <v>340200</v>
      </c>
      <c r="M27" s="5" t="s">
        <v>143</v>
      </c>
      <c r="N27" s="5" t="s">
        <v>144</v>
      </c>
      <c r="O27" s="25">
        <v>105128</v>
      </c>
      <c r="P27" s="26">
        <v>0.19</v>
      </c>
      <c r="Q27" s="27">
        <v>19974.32</v>
      </c>
      <c r="R27" s="28">
        <v>125102</v>
      </c>
      <c r="S27" s="29">
        <v>375306</v>
      </c>
      <c r="T27" s="40">
        <v>45</v>
      </c>
      <c r="U27" s="60">
        <v>117000</v>
      </c>
      <c r="V27" s="32">
        <v>0.19</v>
      </c>
      <c r="W27" s="33">
        <v>22230</v>
      </c>
      <c r="X27" s="34">
        <v>139230</v>
      </c>
      <c r="Y27" s="33">
        <v>417690</v>
      </c>
      <c r="Z27" s="33" t="s">
        <v>143</v>
      </c>
      <c r="AA27" s="31"/>
      <c r="AB27" s="32"/>
      <c r="AC27" s="28"/>
      <c r="AD27" s="28"/>
      <c r="AE27" s="35"/>
      <c r="AF27" s="36"/>
      <c r="AG27" s="25"/>
      <c r="AH27" s="32"/>
      <c r="AI27" s="37"/>
      <c r="AJ27" s="28"/>
      <c r="AK27" s="35"/>
      <c r="AL27" s="36"/>
      <c r="AM27" s="25"/>
      <c r="AN27" s="32"/>
      <c r="AO27" s="37"/>
      <c r="AP27" s="28"/>
      <c r="AQ27" s="35"/>
      <c r="AR27" s="36"/>
      <c r="AS27" s="25">
        <v>76564</v>
      </c>
      <c r="AT27" s="32">
        <v>0.19</v>
      </c>
      <c r="AU27" s="37">
        <v>14547.16</v>
      </c>
      <c r="AV27" s="28">
        <v>91111</v>
      </c>
      <c r="AW27" s="35">
        <v>273333</v>
      </c>
      <c r="AX27" s="36" t="s">
        <v>162</v>
      </c>
      <c r="AY27" s="25">
        <v>99000</v>
      </c>
      <c r="AZ27" s="32">
        <v>0.19</v>
      </c>
      <c r="BA27" s="38">
        <v>18810</v>
      </c>
      <c r="BB27" s="28">
        <v>117810</v>
      </c>
      <c r="BC27" s="35">
        <v>353430</v>
      </c>
      <c r="BD27" s="39" t="s">
        <v>164</v>
      </c>
      <c r="BE27" s="54">
        <f t="shared" si="0"/>
        <v>76564</v>
      </c>
      <c r="BF27" s="36" t="str">
        <f t="shared" si="1"/>
        <v>QUALITY</v>
      </c>
      <c r="BG27" s="24"/>
      <c r="BH27" s="63">
        <f t="shared" si="2"/>
        <v>14547</v>
      </c>
      <c r="BI27" s="37">
        <f t="shared" si="3"/>
        <v>273333</v>
      </c>
      <c r="BJ27" s="71">
        <v>481950</v>
      </c>
    </row>
    <row r="28" spans="1:62" ht="36.75" customHeight="1" thickBot="1" x14ac:dyDescent="0.25">
      <c r="A28" s="16">
        <v>21</v>
      </c>
      <c r="B28" s="42" t="s">
        <v>67</v>
      </c>
      <c r="C28" s="23" t="s">
        <v>68</v>
      </c>
      <c r="D28" s="1"/>
      <c r="E28" s="1" t="s">
        <v>7</v>
      </c>
      <c r="F28" s="23">
        <v>10</v>
      </c>
      <c r="G28" s="24"/>
      <c r="H28" s="8">
        <v>256000</v>
      </c>
      <c r="I28" s="4">
        <v>0.19</v>
      </c>
      <c r="J28" s="3">
        <v>48640</v>
      </c>
      <c r="K28" s="3">
        <v>304640</v>
      </c>
      <c r="L28" s="3">
        <v>3046400</v>
      </c>
      <c r="M28" s="5" t="s">
        <v>143</v>
      </c>
      <c r="N28" s="5" t="s">
        <v>144</v>
      </c>
      <c r="O28" s="25">
        <v>63846</v>
      </c>
      <c r="P28" s="26">
        <v>0.19</v>
      </c>
      <c r="Q28" s="27">
        <v>12130.74</v>
      </c>
      <c r="R28" s="28">
        <v>75977</v>
      </c>
      <c r="S28" s="29">
        <v>759770</v>
      </c>
      <c r="T28" s="40">
        <v>45</v>
      </c>
      <c r="U28" s="60">
        <v>305500</v>
      </c>
      <c r="V28" s="32">
        <v>0.19</v>
      </c>
      <c r="W28" s="33">
        <v>58045</v>
      </c>
      <c r="X28" s="34">
        <v>363545</v>
      </c>
      <c r="Y28" s="33">
        <v>3635450</v>
      </c>
      <c r="Z28" s="33" t="s">
        <v>143</v>
      </c>
      <c r="AA28" s="31">
        <v>75259</v>
      </c>
      <c r="AB28" s="32">
        <v>0.19</v>
      </c>
      <c r="AC28" s="28">
        <v>14299.210000000001</v>
      </c>
      <c r="AD28" s="28">
        <v>89558</v>
      </c>
      <c r="AE28" s="35">
        <v>895580</v>
      </c>
      <c r="AF28" s="36" t="s">
        <v>151</v>
      </c>
      <c r="AG28" s="25">
        <v>85000</v>
      </c>
      <c r="AH28" s="32">
        <v>0.19</v>
      </c>
      <c r="AI28" s="37">
        <v>16150</v>
      </c>
      <c r="AJ28" s="28">
        <v>101150</v>
      </c>
      <c r="AK28" s="35">
        <v>1011500</v>
      </c>
      <c r="AL28" s="36" t="s">
        <v>159</v>
      </c>
      <c r="AM28" s="25">
        <v>115009</v>
      </c>
      <c r="AN28" s="32">
        <v>0.19</v>
      </c>
      <c r="AO28" s="37">
        <v>21851.71</v>
      </c>
      <c r="AP28" s="28">
        <v>136861</v>
      </c>
      <c r="AQ28" s="35">
        <v>1368610</v>
      </c>
      <c r="AR28" s="36" t="s">
        <v>160</v>
      </c>
      <c r="AS28" s="25">
        <v>15167</v>
      </c>
      <c r="AT28" s="32">
        <v>0.19</v>
      </c>
      <c r="AU28" s="37">
        <v>2881.73</v>
      </c>
      <c r="AV28" s="28">
        <v>18049</v>
      </c>
      <c r="AW28" s="35">
        <v>180490</v>
      </c>
      <c r="AX28" s="36" t="s">
        <v>162</v>
      </c>
      <c r="AY28" s="25">
        <v>85000</v>
      </c>
      <c r="AZ28" s="32">
        <v>0.19</v>
      </c>
      <c r="BA28" s="38">
        <v>16150</v>
      </c>
      <c r="BB28" s="28">
        <v>101150</v>
      </c>
      <c r="BC28" s="35">
        <v>1011500</v>
      </c>
      <c r="BD28" s="39" t="s">
        <v>164</v>
      </c>
      <c r="BE28" s="54">
        <f t="shared" si="0"/>
        <v>15167</v>
      </c>
      <c r="BF28" s="36" t="str">
        <f t="shared" si="1"/>
        <v>QUALITY</v>
      </c>
      <c r="BG28" s="57" t="s">
        <v>170</v>
      </c>
      <c r="BH28" s="63">
        <f t="shared" si="2"/>
        <v>2882</v>
      </c>
      <c r="BI28" s="37">
        <f t="shared" si="3"/>
        <v>180490</v>
      </c>
      <c r="BJ28" s="71">
        <v>4194750</v>
      </c>
    </row>
    <row r="29" spans="1:62" ht="29.25" customHeight="1" thickBot="1" x14ac:dyDescent="0.25">
      <c r="A29" s="16">
        <v>22</v>
      </c>
      <c r="B29" s="42" t="s">
        <v>69</v>
      </c>
      <c r="C29" s="23" t="s">
        <v>70</v>
      </c>
      <c r="D29" s="1" t="s">
        <v>13</v>
      </c>
      <c r="E29" s="1" t="s">
        <v>7</v>
      </c>
      <c r="F29" s="23">
        <v>3</v>
      </c>
      <c r="G29" s="24"/>
      <c r="H29" s="8">
        <v>3532394.957983193</v>
      </c>
      <c r="I29" s="4">
        <v>0.19</v>
      </c>
      <c r="J29" s="3">
        <v>671155.04201680666</v>
      </c>
      <c r="K29" s="3">
        <v>4203550</v>
      </c>
      <c r="L29" s="3">
        <v>12610650</v>
      </c>
      <c r="M29" s="5" t="s">
        <v>143</v>
      </c>
      <c r="N29" s="5" t="s">
        <v>144</v>
      </c>
      <c r="O29" s="25">
        <v>3589743</v>
      </c>
      <c r="P29" s="26">
        <v>0.19</v>
      </c>
      <c r="Q29" s="27">
        <v>682051.17</v>
      </c>
      <c r="R29" s="28">
        <v>4271794</v>
      </c>
      <c r="S29" s="29">
        <v>12815382</v>
      </c>
      <c r="T29" s="40">
        <v>45</v>
      </c>
      <c r="U29" s="60">
        <v>5805000</v>
      </c>
      <c r="V29" s="32">
        <v>0.19</v>
      </c>
      <c r="W29" s="33">
        <v>1102950</v>
      </c>
      <c r="X29" s="34">
        <v>6907950</v>
      </c>
      <c r="Y29" s="33">
        <v>20723850</v>
      </c>
      <c r="Z29" s="33" t="s">
        <v>143</v>
      </c>
      <c r="AA29" s="31">
        <v>3021739</v>
      </c>
      <c r="AB29" s="32">
        <v>0.19</v>
      </c>
      <c r="AC29" s="28">
        <v>574130.41</v>
      </c>
      <c r="AD29" s="28">
        <v>3595869</v>
      </c>
      <c r="AE29" s="35">
        <v>10787607</v>
      </c>
      <c r="AF29" s="36" t="s">
        <v>152</v>
      </c>
      <c r="AG29" s="25">
        <v>3100000</v>
      </c>
      <c r="AH29" s="32">
        <v>0.19</v>
      </c>
      <c r="AI29" s="37">
        <v>589000</v>
      </c>
      <c r="AJ29" s="28">
        <v>3689000</v>
      </c>
      <c r="AK29" s="35">
        <v>11067000</v>
      </c>
      <c r="AL29" s="36" t="s">
        <v>159</v>
      </c>
      <c r="AM29" s="25">
        <v>5796657</v>
      </c>
      <c r="AN29" s="32">
        <v>0.19</v>
      </c>
      <c r="AO29" s="37">
        <v>1101364.83</v>
      </c>
      <c r="AP29" s="28">
        <v>6898022</v>
      </c>
      <c r="AQ29" s="35">
        <v>20694066</v>
      </c>
      <c r="AR29" s="36" t="s">
        <v>160</v>
      </c>
      <c r="AS29" s="25">
        <v>2846667</v>
      </c>
      <c r="AT29" s="32">
        <v>0.19</v>
      </c>
      <c r="AU29" s="37">
        <v>540866.73</v>
      </c>
      <c r="AV29" s="28">
        <v>3387534</v>
      </c>
      <c r="AW29" s="35">
        <v>10162602</v>
      </c>
      <c r="AX29" s="36" t="s">
        <v>162</v>
      </c>
      <c r="AY29" s="25">
        <v>2950000</v>
      </c>
      <c r="AZ29" s="32">
        <v>0.19</v>
      </c>
      <c r="BA29" s="38">
        <v>560500</v>
      </c>
      <c r="BB29" s="28">
        <v>3510500</v>
      </c>
      <c r="BC29" s="35">
        <v>10531500</v>
      </c>
      <c r="BD29" s="39" t="s">
        <v>164</v>
      </c>
      <c r="BE29" s="54">
        <f t="shared" si="0"/>
        <v>2846667</v>
      </c>
      <c r="BF29" s="36" t="str">
        <f t="shared" si="1"/>
        <v>QUALITY</v>
      </c>
      <c r="BG29" s="72"/>
      <c r="BH29" s="63">
        <f t="shared" si="2"/>
        <v>540867</v>
      </c>
      <c r="BI29" s="37">
        <f t="shared" si="3"/>
        <v>10162602</v>
      </c>
      <c r="BJ29" s="71">
        <v>21491400</v>
      </c>
    </row>
    <row r="30" spans="1:62" ht="24" customHeight="1" thickBot="1" x14ac:dyDescent="0.25">
      <c r="A30" s="16">
        <v>23</v>
      </c>
      <c r="B30" s="42" t="s">
        <v>71</v>
      </c>
      <c r="C30" s="43" t="s">
        <v>72</v>
      </c>
      <c r="D30" s="1" t="s">
        <v>73</v>
      </c>
      <c r="E30" s="1" t="s">
        <v>7</v>
      </c>
      <c r="F30" s="23">
        <v>1</v>
      </c>
      <c r="G30" s="24"/>
      <c r="H30" s="8">
        <v>4267563.0252100844</v>
      </c>
      <c r="I30" s="4">
        <v>0.19</v>
      </c>
      <c r="J30" s="3">
        <v>810836.97478991607</v>
      </c>
      <c r="K30" s="3">
        <v>5078400</v>
      </c>
      <c r="L30" s="3">
        <v>5078400</v>
      </c>
      <c r="M30" s="5" t="s">
        <v>143</v>
      </c>
      <c r="N30" s="5" t="s">
        <v>144</v>
      </c>
      <c r="O30" s="25">
        <v>4788461</v>
      </c>
      <c r="P30" s="26">
        <v>0.19</v>
      </c>
      <c r="Q30" s="27">
        <v>909807.59</v>
      </c>
      <c r="R30" s="28">
        <v>5698269</v>
      </c>
      <c r="S30" s="29">
        <v>5698269</v>
      </c>
      <c r="T30" s="40">
        <v>45</v>
      </c>
      <c r="U30" s="60">
        <v>7538164</v>
      </c>
      <c r="V30" s="32">
        <v>0.19</v>
      </c>
      <c r="W30" s="33">
        <v>1432251.16</v>
      </c>
      <c r="X30" s="34">
        <v>8970415</v>
      </c>
      <c r="Y30" s="33">
        <v>8970415</v>
      </c>
      <c r="Z30" s="33" t="s">
        <v>143</v>
      </c>
      <c r="AA30" s="31">
        <v>3350538</v>
      </c>
      <c r="AB30" s="32">
        <v>0.19</v>
      </c>
      <c r="AC30" s="28">
        <v>636602.22</v>
      </c>
      <c r="AD30" s="28">
        <v>3987140</v>
      </c>
      <c r="AE30" s="35">
        <v>3987140</v>
      </c>
      <c r="AF30" s="36" t="s">
        <v>151</v>
      </c>
      <c r="AG30" s="25">
        <v>4450000</v>
      </c>
      <c r="AH30" s="32">
        <v>0.19</v>
      </c>
      <c r="AI30" s="37">
        <v>845500</v>
      </c>
      <c r="AJ30" s="28">
        <v>5295500</v>
      </c>
      <c r="AK30" s="35">
        <v>5295500</v>
      </c>
      <c r="AL30" s="36" t="s">
        <v>159</v>
      </c>
      <c r="AM30" s="25">
        <v>4891518</v>
      </c>
      <c r="AN30" s="32">
        <v>0.19</v>
      </c>
      <c r="AO30" s="37">
        <v>929388.42</v>
      </c>
      <c r="AP30" s="28">
        <v>5820906</v>
      </c>
      <c r="AQ30" s="35">
        <v>5820906</v>
      </c>
      <c r="AR30" s="36" t="s">
        <v>160</v>
      </c>
      <c r="AS30" s="25">
        <v>4702222</v>
      </c>
      <c r="AT30" s="32">
        <v>0.19</v>
      </c>
      <c r="AU30" s="37">
        <v>893422.18</v>
      </c>
      <c r="AV30" s="28">
        <v>5595644</v>
      </c>
      <c r="AW30" s="35">
        <v>5595644</v>
      </c>
      <c r="AX30" s="36" t="s">
        <v>162</v>
      </c>
      <c r="AY30" s="25">
        <v>3500000</v>
      </c>
      <c r="AZ30" s="32">
        <v>0.19</v>
      </c>
      <c r="BA30" s="38">
        <v>665000</v>
      </c>
      <c r="BB30" s="28">
        <v>4165000</v>
      </c>
      <c r="BC30" s="35">
        <v>4165000</v>
      </c>
      <c r="BD30" s="39" t="s">
        <v>164</v>
      </c>
      <c r="BE30" s="54">
        <f t="shared" si="0"/>
        <v>3350538</v>
      </c>
      <c r="BF30" s="64" t="str">
        <f t="shared" si="1"/>
        <v>MULTITINTAS</v>
      </c>
      <c r="BG30" s="24"/>
      <c r="BH30" s="63">
        <f t="shared" si="2"/>
        <v>636602</v>
      </c>
      <c r="BI30" s="37">
        <f t="shared" si="3"/>
        <v>3987140</v>
      </c>
      <c r="BJ30" s="71">
        <v>9867456</v>
      </c>
    </row>
    <row r="31" spans="1:62" ht="39" thickBot="1" x14ac:dyDescent="0.25">
      <c r="A31" s="16">
        <v>24</v>
      </c>
      <c r="B31" s="22" t="s">
        <v>74</v>
      </c>
      <c r="C31" s="23" t="s">
        <v>75</v>
      </c>
      <c r="D31" s="1"/>
      <c r="E31" s="1" t="s">
        <v>7</v>
      </c>
      <c r="F31" s="23">
        <v>2</v>
      </c>
      <c r="G31" s="24"/>
      <c r="H31" s="8">
        <v>133865.54621848738</v>
      </c>
      <c r="I31" s="4">
        <v>0.19</v>
      </c>
      <c r="J31" s="3">
        <v>25434.453781512602</v>
      </c>
      <c r="K31" s="3">
        <v>159300</v>
      </c>
      <c r="L31" s="3">
        <v>318600</v>
      </c>
      <c r="M31" s="5" t="s">
        <v>143</v>
      </c>
      <c r="N31" s="5" t="s">
        <v>144</v>
      </c>
      <c r="O31" s="25">
        <v>128076</v>
      </c>
      <c r="P31" s="26">
        <v>0.19</v>
      </c>
      <c r="Q31" s="27">
        <v>24334.44</v>
      </c>
      <c r="R31" s="28">
        <v>152410</v>
      </c>
      <c r="S31" s="29">
        <v>304820</v>
      </c>
      <c r="T31" s="40">
        <v>45</v>
      </c>
      <c r="U31" s="60">
        <v>130000</v>
      </c>
      <c r="V31" s="32">
        <v>0.19</v>
      </c>
      <c r="W31" s="33">
        <v>24700</v>
      </c>
      <c r="X31" s="34">
        <v>154700</v>
      </c>
      <c r="Y31" s="33">
        <v>309400</v>
      </c>
      <c r="Z31" s="33" t="s">
        <v>143</v>
      </c>
      <c r="AA31" s="31">
        <v>90359</v>
      </c>
      <c r="AB31" s="32">
        <v>0.19</v>
      </c>
      <c r="AC31" s="28">
        <v>17168.21</v>
      </c>
      <c r="AD31" s="28">
        <v>107527</v>
      </c>
      <c r="AE31" s="35">
        <v>215054</v>
      </c>
      <c r="AF31" s="36" t="s">
        <v>157</v>
      </c>
      <c r="AG31" s="25"/>
      <c r="AH31" s="32"/>
      <c r="AI31" s="37"/>
      <c r="AJ31" s="28"/>
      <c r="AK31" s="35"/>
      <c r="AL31" s="36"/>
      <c r="AM31" s="25"/>
      <c r="AN31" s="32"/>
      <c r="AO31" s="37"/>
      <c r="AP31" s="28"/>
      <c r="AQ31" s="35"/>
      <c r="AR31" s="36"/>
      <c r="AS31" s="25">
        <v>111111</v>
      </c>
      <c r="AT31" s="32">
        <v>0.19</v>
      </c>
      <c r="AU31" s="37">
        <v>21111.09</v>
      </c>
      <c r="AV31" s="28">
        <v>132222</v>
      </c>
      <c r="AW31" s="35">
        <v>264444</v>
      </c>
      <c r="AX31" s="36" t="s">
        <v>162</v>
      </c>
      <c r="AY31" s="25">
        <v>120000</v>
      </c>
      <c r="AZ31" s="32">
        <v>0.19</v>
      </c>
      <c r="BA31" s="38">
        <v>22800</v>
      </c>
      <c r="BB31" s="28">
        <v>142800</v>
      </c>
      <c r="BC31" s="35">
        <v>285600</v>
      </c>
      <c r="BD31" s="39" t="s">
        <v>164</v>
      </c>
      <c r="BE31" s="54">
        <f t="shared" si="0"/>
        <v>90359</v>
      </c>
      <c r="BF31" s="64" t="str">
        <f t="shared" si="1"/>
        <v>MULTITINTAS</v>
      </c>
      <c r="BG31" s="24"/>
      <c r="BH31" s="63">
        <f t="shared" si="2"/>
        <v>17168</v>
      </c>
      <c r="BI31" s="37">
        <f t="shared" si="3"/>
        <v>215054</v>
      </c>
      <c r="BJ31" s="71">
        <v>357000</v>
      </c>
    </row>
    <row r="32" spans="1:62" ht="39" thickBot="1" x14ac:dyDescent="0.25">
      <c r="A32" s="16">
        <v>25</v>
      </c>
      <c r="B32" s="22" t="s">
        <v>76</v>
      </c>
      <c r="C32" s="23" t="s">
        <v>77</v>
      </c>
      <c r="D32" s="1" t="s">
        <v>78</v>
      </c>
      <c r="E32" s="1" t="s">
        <v>7</v>
      </c>
      <c r="F32" s="23">
        <v>1</v>
      </c>
      <c r="G32" s="24"/>
      <c r="H32" s="8">
        <v>4165400</v>
      </c>
      <c r="I32" s="4">
        <v>0.19</v>
      </c>
      <c r="J32" s="3">
        <v>791426</v>
      </c>
      <c r="K32" s="3">
        <v>4956826</v>
      </c>
      <c r="L32" s="3">
        <v>4956826</v>
      </c>
      <c r="M32" s="5" t="s">
        <v>143</v>
      </c>
      <c r="N32" s="5" t="s">
        <v>144</v>
      </c>
      <c r="O32" s="25">
        <v>5320512</v>
      </c>
      <c r="P32" s="26">
        <v>0.19</v>
      </c>
      <c r="Q32" s="27">
        <v>1010897.28</v>
      </c>
      <c r="R32" s="28">
        <v>6331409</v>
      </c>
      <c r="S32" s="29">
        <v>6331409</v>
      </c>
      <c r="T32" s="40">
        <v>45</v>
      </c>
      <c r="U32" s="60">
        <v>4745000</v>
      </c>
      <c r="V32" s="32">
        <v>0.19</v>
      </c>
      <c r="W32" s="33">
        <v>901550</v>
      </c>
      <c r="X32" s="34">
        <v>5646550</v>
      </c>
      <c r="Y32" s="33">
        <v>5646550</v>
      </c>
      <c r="Z32" s="33" t="s">
        <v>143</v>
      </c>
      <c r="AA32" s="31">
        <v>4012766</v>
      </c>
      <c r="AB32" s="32">
        <v>0.19</v>
      </c>
      <c r="AC32" s="28">
        <v>762425.54</v>
      </c>
      <c r="AD32" s="28">
        <v>4775192</v>
      </c>
      <c r="AE32" s="35">
        <v>4775192</v>
      </c>
      <c r="AF32" s="36" t="s">
        <v>157</v>
      </c>
      <c r="AG32" s="25">
        <v>4500000</v>
      </c>
      <c r="AH32" s="32">
        <v>0.19</v>
      </c>
      <c r="AI32" s="37">
        <v>855000</v>
      </c>
      <c r="AJ32" s="28">
        <v>5355000</v>
      </c>
      <c r="AK32" s="35">
        <v>5355000</v>
      </c>
      <c r="AL32" s="36" t="s">
        <v>159</v>
      </c>
      <c r="AM32" s="25">
        <v>5170539</v>
      </c>
      <c r="AN32" s="32">
        <v>0.19</v>
      </c>
      <c r="AO32" s="37">
        <v>982402.41</v>
      </c>
      <c r="AP32" s="28">
        <v>6152941</v>
      </c>
      <c r="AQ32" s="35">
        <v>6152941</v>
      </c>
      <c r="AR32" s="36" t="s">
        <v>160</v>
      </c>
      <c r="AS32" s="25">
        <v>5041923</v>
      </c>
      <c r="AT32" s="32">
        <v>0.19</v>
      </c>
      <c r="AU32" s="37">
        <v>957965.37</v>
      </c>
      <c r="AV32" s="28">
        <v>5999888</v>
      </c>
      <c r="AW32" s="35">
        <v>5999888</v>
      </c>
      <c r="AX32" s="36" t="s">
        <v>162</v>
      </c>
      <c r="AY32" s="25">
        <v>4400000</v>
      </c>
      <c r="AZ32" s="32">
        <v>0.19</v>
      </c>
      <c r="BA32" s="38">
        <v>836000</v>
      </c>
      <c r="BB32" s="28">
        <v>5236000</v>
      </c>
      <c r="BC32" s="35">
        <v>5236000</v>
      </c>
      <c r="BD32" s="39" t="s">
        <v>164</v>
      </c>
      <c r="BE32" s="54">
        <f t="shared" si="0"/>
        <v>4012766</v>
      </c>
      <c r="BF32" s="64" t="str">
        <f t="shared" si="1"/>
        <v>MULTITINTAS</v>
      </c>
      <c r="BG32" s="24"/>
      <c r="BH32" s="63">
        <f t="shared" si="2"/>
        <v>762426</v>
      </c>
      <c r="BI32" s="37">
        <f t="shared" si="3"/>
        <v>4775192</v>
      </c>
      <c r="BJ32" s="71">
        <v>6515250</v>
      </c>
    </row>
    <row r="33" spans="1:62" ht="39.75" customHeight="1" thickBot="1" x14ac:dyDescent="0.25">
      <c r="A33" s="16">
        <v>26</v>
      </c>
      <c r="B33" s="22" t="s">
        <v>79</v>
      </c>
      <c r="C33" s="23" t="s">
        <v>80</v>
      </c>
      <c r="D33" s="1" t="s">
        <v>81</v>
      </c>
      <c r="E33" s="1" t="s">
        <v>7</v>
      </c>
      <c r="F33" s="23">
        <v>4</v>
      </c>
      <c r="G33" s="24"/>
      <c r="H33" s="8">
        <v>1258400</v>
      </c>
      <c r="I33" s="4">
        <v>0.19</v>
      </c>
      <c r="J33" s="3">
        <v>239096</v>
      </c>
      <c r="K33" s="3">
        <v>1497496</v>
      </c>
      <c r="L33" s="3">
        <v>5989984</v>
      </c>
      <c r="M33" s="5" t="s">
        <v>143</v>
      </c>
      <c r="N33" s="5" t="s">
        <v>144</v>
      </c>
      <c r="O33" s="25">
        <v>744871</v>
      </c>
      <c r="P33" s="26">
        <v>0.19</v>
      </c>
      <c r="Q33" s="27">
        <v>141525.49</v>
      </c>
      <c r="R33" s="28">
        <v>886396</v>
      </c>
      <c r="S33" s="29">
        <v>3545584</v>
      </c>
      <c r="T33" s="40">
        <v>45</v>
      </c>
      <c r="U33" s="60">
        <v>1131000</v>
      </c>
      <c r="V33" s="32">
        <v>0.19</v>
      </c>
      <c r="W33" s="33">
        <v>214890</v>
      </c>
      <c r="X33" s="34">
        <v>1345890</v>
      </c>
      <c r="Y33" s="33">
        <v>5383560</v>
      </c>
      <c r="Z33" s="33" t="s">
        <v>143</v>
      </c>
      <c r="AA33" s="31">
        <v>617204</v>
      </c>
      <c r="AB33" s="32">
        <v>0.19</v>
      </c>
      <c r="AC33" s="28">
        <v>117268.76</v>
      </c>
      <c r="AD33" s="28">
        <v>734473</v>
      </c>
      <c r="AE33" s="35">
        <v>2937892</v>
      </c>
      <c r="AF33" s="36" t="s">
        <v>151</v>
      </c>
      <c r="AG33" s="25">
        <v>950000</v>
      </c>
      <c r="AH33" s="32">
        <v>0.19</v>
      </c>
      <c r="AI33" s="37">
        <v>180500</v>
      </c>
      <c r="AJ33" s="28">
        <v>1130500</v>
      </c>
      <c r="AK33" s="35">
        <v>4522000</v>
      </c>
      <c r="AL33" s="36" t="s">
        <v>159</v>
      </c>
      <c r="AM33" s="25">
        <v>1013608</v>
      </c>
      <c r="AN33" s="32">
        <v>0.19</v>
      </c>
      <c r="AO33" s="37">
        <v>192585.52</v>
      </c>
      <c r="AP33" s="28">
        <v>1206194</v>
      </c>
      <c r="AQ33" s="35">
        <v>4824776</v>
      </c>
      <c r="AR33" s="36" t="s">
        <v>160</v>
      </c>
      <c r="AS33" s="25">
        <v>1189182</v>
      </c>
      <c r="AT33" s="32">
        <v>0.19</v>
      </c>
      <c r="AU33" s="37">
        <v>225944.58000000002</v>
      </c>
      <c r="AV33" s="28">
        <v>1415127</v>
      </c>
      <c r="AW33" s="35">
        <v>5660508</v>
      </c>
      <c r="AX33" s="36" t="s">
        <v>162</v>
      </c>
      <c r="AY33" s="25">
        <v>675000</v>
      </c>
      <c r="AZ33" s="32">
        <v>0.19</v>
      </c>
      <c r="BA33" s="38">
        <v>128250</v>
      </c>
      <c r="BB33" s="28">
        <v>803250</v>
      </c>
      <c r="BC33" s="35">
        <v>3213000</v>
      </c>
      <c r="BD33" s="39" t="s">
        <v>164</v>
      </c>
      <c r="BE33" s="54">
        <f t="shared" si="0"/>
        <v>617204</v>
      </c>
      <c r="BF33" s="64" t="str">
        <f t="shared" si="1"/>
        <v>MULTITINTAS</v>
      </c>
      <c r="BG33" s="24"/>
      <c r="BH33" s="63">
        <f t="shared" si="2"/>
        <v>117269</v>
      </c>
      <c r="BI33" s="37">
        <f t="shared" si="3"/>
        <v>2937892</v>
      </c>
      <c r="BJ33" s="71">
        <v>6211800</v>
      </c>
    </row>
    <row r="34" spans="1:62" ht="39" thickBot="1" x14ac:dyDescent="0.25">
      <c r="A34" s="16">
        <v>27</v>
      </c>
      <c r="B34" s="22" t="s">
        <v>82</v>
      </c>
      <c r="C34" s="23" t="s">
        <v>83</v>
      </c>
      <c r="D34" s="1" t="s">
        <v>81</v>
      </c>
      <c r="E34" s="1" t="s">
        <v>7</v>
      </c>
      <c r="F34" s="23">
        <v>4</v>
      </c>
      <c r="G34" s="24"/>
      <c r="H34" s="8">
        <v>181250</v>
      </c>
      <c r="I34" s="4">
        <v>0.19</v>
      </c>
      <c r="J34" s="3">
        <v>34437.5</v>
      </c>
      <c r="K34" s="3">
        <v>215688</v>
      </c>
      <c r="L34" s="3">
        <v>862752</v>
      </c>
      <c r="M34" s="5" t="s">
        <v>143</v>
      </c>
      <c r="N34" s="5" t="s">
        <v>144</v>
      </c>
      <c r="O34" s="25">
        <v>370512</v>
      </c>
      <c r="P34" s="26">
        <v>0.19</v>
      </c>
      <c r="Q34" s="27">
        <v>70397.279999999999</v>
      </c>
      <c r="R34" s="28">
        <v>440909</v>
      </c>
      <c r="S34" s="29">
        <v>1763636</v>
      </c>
      <c r="T34" s="40">
        <v>45</v>
      </c>
      <c r="U34" s="60">
        <v>234000</v>
      </c>
      <c r="V34" s="32">
        <v>0.19</v>
      </c>
      <c r="W34" s="33">
        <v>44460</v>
      </c>
      <c r="X34" s="34">
        <v>278460</v>
      </c>
      <c r="Y34" s="33">
        <v>1113840</v>
      </c>
      <c r="Z34" s="33" t="s">
        <v>143</v>
      </c>
      <c r="AA34" s="31">
        <v>262040</v>
      </c>
      <c r="AB34" s="32">
        <v>0.19</v>
      </c>
      <c r="AC34" s="28">
        <v>49787.6</v>
      </c>
      <c r="AD34" s="28">
        <v>311828</v>
      </c>
      <c r="AE34" s="35">
        <v>1247312</v>
      </c>
      <c r="AF34" s="36" t="s">
        <v>151</v>
      </c>
      <c r="AG34" s="25"/>
      <c r="AH34" s="32"/>
      <c r="AI34" s="37"/>
      <c r="AJ34" s="28"/>
      <c r="AK34" s="35"/>
      <c r="AL34" s="36"/>
      <c r="AM34" s="25"/>
      <c r="AN34" s="32"/>
      <c r="AO34" s="37"/>
      <c r="AP34" s="28"/>
      <c r="AQ34" s="35"/>
      <c r="AR34" s="36"/>
      <c r="AS34" s="25">
        <v>270775</v>
      </c>
      <c r="AT34" s="32">
        <v>0.19</v>
      </c>
      <c r="AU34" s="37">
        <v>51447.25</v>
      </c>
      <c r="AV34" s="28">
        <v>322222</v>
      </c>
      <c r="AW34" s="35">
        <v>1288888</v>
      </c>
      <c r="AX34" s="36" t="s">
        <v>162</v>
      </c>
      <c r="AY34" s="25"/>
      <c r="AZ34" s="32">
        <v>0.19</v>
      </c>
      <c r="BA34" s="38">
        <v>0</v>
      </c>
      <c r="BB34" s="28">
        <v>0</v>
      </c>
      <c r="BC34" s="35">
        <v>0</v>
      </c>
      <c r="BD34" s="39"/>
      <c r="BE34" s="54">
        <f t="shared" si="0"/>
        <v>181250</v>
      </c>
      <c r="BF34" s="66" t="str">
        <f t="shared" si="1"/>
        <v>ANDIVISIÓN SAS</v>
      </c>
      <c r="BG34" s="24"/>
      <c r="BH34" s="63">
        <f t="shared" si="2"/>
        <v>34438</v>
      </c>
      <c r="BI34" s="37">
        <f t="shared" si="3"/>
        <v>862752</v>
      </c>
      <c r="BJ34" s="71">
        <v>1285200</v>
      </c>
    </row>
    <row r="35" spans="1:62" ht="32.25" customHeight="1" thickBot="1" x14ac:dyDescent="0.25">
      <c r="A35" s="16">
        <v>28</v>
      </c>
      <c r="B35" s="22" t="s">
        <v>84</v>
      </c>
      <c r="C35" s="23" t="s">
        <v>85</v>
      </c>
      <c r="D35" s="1" t="s">
        <v>81</v>
      </c>
      <c r="E35" s="1" t="s">
        <v>7</v>
      </c>
      <c r="F35" s="23">
        <v>1</v>
      </c>
      <c r="G35" s="24"/>
      <c r="H35" s="8"/>
      <c r="I35" s="4">
        <v>0.19</v>
      </c>
      <c r="J35" s="3"/>
      <c r="K35" s="3"/>
      <c r="L35" s="3"/>
      <c r="M35" s="5" t="s">
        <v>143</v>
      </c>
      <c r="N35" s="5" t="s">
        <v>144</v>
      </c>
      <c r="O35" s="25">
        <v>1185089</v>
      </c>
      <c r="P35" s="26">
        <v>0.19</v>
      </c>
      <c r="Q35" s="27">
        <v>225166.91</v>
      </c>
      <c r="R35" s="28">
        <v>1410256</v>
      </c>
      <c r="S35" s="29">
        <v>1410256</v>
      </c>
      <c r="T35" s="40">
        <v>45</v>
      </c>
      <c r="U35" s="60">
        <v>1430000</v>
      </c>
      <c r="V35" s="32">
        <v>0.19</v>
      </c>
      <c r="W35" s="33">
        <v>271700</v>
      </c>
      <c r="X35" s="34">
        <v>1701700</v>
      </c>
      <c r="Y35" s="33">
        <v>1701700</v>
      </c>
      <c r="Z35" s="33" t="s">
        <v>143</v>
      </c>
      <c r="AA35" s="31"/>
      <c r="AB35" s="32"/>
      <c r="AC35" s="28"/>
      <c r="AD35" s="28"/>
      <c r="AE35" s="35"/>
      <c r="AF35" s="36"/>
      <c r="AG35" s="25"/>
      <c r="AH35" s="32"/>
      <c r="AI35" s="37"/>
      <c r="AJ35" s="28"/>
      <c r="AK35" s="35"/>
      <c r="AL35" s="36"/>
      <c r="AM35" s="25"/>
      <c r="AN35" s="32"/>
      <c r="AO35" s="37"/>
      <c r="AP35" s="28"/>
      <c r="AQ35" s="35"/>
      <c r="AR35" s="36"/>
      <c r="AS35" s="25"/>
      <c r="AT35" s="32">
        <v>0.19</v>
      </c>
      <c r="AU35" s="37"/>
      <c r="AV35" s="28">
        <v>0</v>
      </c>
      <c r="AW35" s="35">
        <v>0</v>
      </c>
      <c r="AX35" s="36"/>
      <c r="AY35" s="25"/>
      <c r="AZ35" s="32">
        <v>0.19</v>
      </c>
      <c r="BA35" s="38">
        <v>0</v>
      </c>
      <c r="BB35" s="28">
        <v>0</v>
      </c>
      <c r="BC35" s="35">
        <v>0</v>
      </c>
      <c r="BD35" s="39"/>
      <c r="BE35" s="54">
        <f t="shared" si="0"/>
        <v>1185089</v>
      </c>
      <c r="BF35" s="67" t="str">
        <f t="shared" si="1"/>
        <v>APICON</v>
      </c>
      <c r="BG35" s="24"/>
      <c r="BH35" s="63">
        <f t="shared" si="2"/>
        <v>225167</v>
      </c>
      <c r="BI35" s="37">
        <f t="shared" si="3"/>
        <v>1410256</v>
      </c>
      <c r="BJ35" s="71">
        <v>1963500</v>
      </c>
    </row>
    <row r="36" spans="1:62" ht="51" customHeight="1" thickBot="1" x14ac:dyDescent="0.25">
      <c r="A36" s="16">
        <v>29</v>
      </c>
      <c r="B36" s="22" t="s">
        <v>86</v>
      </c>
      <c r="C36" s="23" t="s">
        <v>68</v>
      </c>
      <c r="D36" s="1" t="s">
        <v>87</v>
      </c>
      <c r="E36" s="1" t="s">
        <v>7</v>
      </c>
      <c r="F36" s="23">
        <v>2</v>
      </c>
      <c r="G36" s="24"/>
      <c r="H36" s="8">
        <v>210084.03361344538</v>
      </c>
      <c r="I36" s="4">
        <v>0.19</v>
      </c>
      <c r="J36" s="3">
        <v>39915.966386554624</v>
      </c>
      <c r="K36" s="3">
        <v>250000</v>
      </c>
      <c r="L36" s="3">
        <v>500000</v>
      </c>
      <c r="M36" s="5" t="s">
        <v>143</v>
      </c>
      <c r="N36" s="5" t="s">
        <v>144</v>
      </c>
      <c r="O36" s="25">
        <v>101089</v>
      </c>
      <c r="P36" s="26">
        <v>0.19</v>
      </c>
      <c r="Q36" s="27">
        <v>19206.91</v>
      </c>
      <c r="R36" s="28">
        <v>120296</v>
      </c>
      <c r="S36" s="29">
        <v>240592</v>
      </c>
      <c r="T36" s="40">
        <v>45</v>
      </c>
      <c r="U36" s="60">
        <v>304200</v>
      </c>
      <c r="V36" s="32">
        <v>0.19</v>
      </c>
      <c r="W36" s="33">
        <v>57798</v>
      </c>
      <c r="X36" s="34">
        <v>361998</v>
      </c>
      <c r="Y36" s="33">
        <v>723996</v>
      </c>
      <c r="Z36" s="33" t="s">
        <v>143</v>
      </c>
      <c r="AA36" s="31">
        <v>117022</v>
      </c>
      <c r="AB36" s="32">
        <v>0.19</v>
      </c>
      <c r="AC36" s="28">
        <v>22234.18</v>
      </c>
      <c r="AD36" s="28">
        <v>139256</v>
      </c>
      <c r="AE36" s="35">
        <v>278512</v>
      </c>
      <c r="AF36" s="36" t="s">
        <v>156</v>
      </c>
      <c r="AG36" s="25">
        <v>150000</v>
      </c>
      <c r="AH36" s="32">
        <v>0.19</v>
      </c>
      <c r="AI36" s="37">
        <v>28500</v>
      </c>
      <c r="AJ36" s="28">
        <v>178500</v>
      </c>
      <c r="AK36" s="35">
        <v>357000</v>
      </c>
      <c r="AL36" s="36" t="s">
        <v>159</v>
      </c>
      <c r="AM36" s="25">
        <v>244860</v>
      </c>
      <c r="AN36" s="32">
        <v>0.19</v>
      </c>
      <c r="AO36" s="37">
        <v>46523.4</v>
      </c>
      <c r="AP36" s="28">
        <v>291383</v>
      </c>
      <c r="AQ36" s="35">
        <v>582766</v>
      </c>
      <c r="AR36" s="36" t="s">
        <v>160</v>
      </c>
      <c r="AS36" s="25">
        <v>200000</v>
      </c>
      <c r="AT36" s="32">
        <v>0.19</v>
      </c>
      <c r="AU36" s="37">
        <v>38000</v>
      </c>
      <c r="AV36" s="28">
        <v>238000</v>
      </c>
      <c r="AW36" s="35">
        <v>476000</v>
      </c>
      <c r="AX36" s="36" t="s">
        <v>162</v>
      </c>
      <c r="AY36" s="25">
        <v>65000</v>
      </c>
      <c r="AZ36" s="32">
        <v>0.19</v>
      </c>
      <c r="BA36" s="38">
        <v>12350</v>
      </c>
      <c r="BB36" s="28">
        <v>77350</v>
      </c>
      <c r="BC36" s="35">
        <v>154700</v>
      </c>
      <c r="BD36" s="39" t="s">
        <v>164</v>
      </c>
      <c r="BE36" s="54">
        <f t="shared" si="0"/>
        <v>65000</v>
      </c>
      <c r="BF36" s="36" t="str">
        <f t="shared" si="1"/>
        <v>TECNOPHONE</v>
      </c>
      <c r="BG36" s="56"/>
      <c r="BH36" s="63">
        <f t="shared" si="2"/>
        <v>12350</v>
      </c>
      <c r="BI36" s="37">
        <f t="shared" si="3"/>
        <v>154700</v>
      </c>
      <c r="BJ36" s="71">
        <v>835380</v>
      </c>
    </row>
    <row r="37" spans="1:62" ht="29.25" customHeight="1" thickBot="1" x14ac:dyDescent="0.25">
      <c r="A37" s="16">
        <v>30</v>
      </c>
      <c r="B37" s="22" t="s">
        <v>88</v>
      </c>
      <c r="C37" s="23" t="s">
        <v>89</v>
      </c>
      <c r="D37" s="1" t="s">
        <v>90</v>
      </c>
      <c r="E37" s="1" t="s">
        <v>7</v>
      </c>
      <c r="F37" s="23">
        <v>4</v>
      </c>
      <c r="G37" s="24"/>
      <c r="H37" s="8">
        <v>62394.957983193286</v>
      </c>
      <c r="I37" s="4">
        <v>0.19</v>
      </c>
      <c r="J37" s="3">
        <v>11855.042016806725</v>
      </c>
      <c r="K37" s="3">
        <v>74250</v>
      </c>
      <c r="L37" s="3">
        <v>297000</v>
      </c>
      <c r="M37" s="5" t="s">
        <v>143</v>
      </c>
      <c r="N37" s="5" t="s">
        <v>144</v>
      </c>
      <c r="O37" s="25">
        <v>76923</v>
      </c>
      <c r="P37" s="26">
        <v>0.19</v>
      </c>
      <c r="Q37" s="27">
        <v>14615.37</v>
      </c>
      <c r="R37" s="28">
        <v>91538</v>
      </c>
      <c r="S37" s="29">
        <v>366152</v>
      </c>
      <c r="T37" s="40">
        <v>45</v>
      </c>
      <c r="U37" s="60">
        <v>97500</v>
      </c>
      <c r="V37" s="32">
        <v>0.19</v>
      </c>
      <c r="W37" s="33">
        <v>18525</v>
      </c>
      <c r="X37" s="34">
        <v>116025</v>
      </c>
      <c r="Y37" s="33">
        <v>464100</v>
      </c>
      <c r="Z37" s="33" t="s">
        <v>143</v>
      </c>
      <c r="AA37" s="31">
        <v>54215</v>
      </c>
      <c r="AB37" s="32">
        <v>0.19</v>
      </c>
      <c r="AC37" s="28">
        <v>10300.85</v>
      </c>
      <c r="AD37" s="28">
        <v>64516</v>
      </c>
      <c r="AE37" s="35">
        <v>258064</v>
      </c>
      <c r="AF37" s="36" t="s">
        <v>156</v>
      </c>
      <c r="AG37" s="25"/>
      <c r="AH37" s="32"/>
      <c r="AI37" s="37"/>
      <c r="AJ37" s="28"/>
      <c r="AK37" s="35"/>
      <c r="AL37" s="36"/>
      <c r="AM37" s="25"/>
      <c r="AN37" s="32"/>
      <c r="AO37" s="37"/>
      <c r="AP37" s="28"/>
      <c r="AQ37" s="35"/>
      <c r="AR37" s="36"/>
      <c r="AS37" s="25">
        <v>56022</v>
      </c>
      <c r="AT37" s="32">
        <v>0.19</v>
      </c>
      <c r="AU37" s="37">
        <v>10644.18</v>
      </c>
      <c r="AV37" s="28">
        <v>66666</v>
      </c>
      <c r="AW37" s="35">
        <v>266664</v>
      </c>
      <c r="AX37" s="36" t="s">
        <v>162</v>
      </c>
      <c r="AY37" s="25">
        <v>75000</v>
      </c>
      <c r="AZ37" s="32">
        <v>0.19</v>
      </c>
      <c r="BA37" s="38">
        <v>14250</v>
      </c>
      <c r="BB37" s="28">
        <v>89250</v>
      </c>
      <c r="BC37" s="35">
        <v>357000</v>
      </c>
      <c r="BD37" s="39" t="s">
        <v>164</v>
      </c>
      <c r="BE37" s="54">
        <f t="shared" si="0"/>
        <v>54215</v>
      </c>
      <c r="BF37" s="64" t="str">
        <f t="shared" si="1"/>
        <v>MULTITINTAS</v>
      </c>
      <c r="BG37" s="24"/>
      <c r="BH37" s="63">
        <f t="shared" si="2"/>
        <v>10301</v>
      </c>
      <c r="BI37" s="37">
        <f t="shared" si="3"/>
        <v>258064</v>
      </c>
      <c r="BJ37" s="71">
        <v>535500</v>
      </c>
    </row>
    <row r="38" spans="1:62" ht="56.25" customHeight="1" thickBot="1" x14ac:dyDescent="0.25">
      <c r="A38" s="16">
        <v>31</v>
      </c>
      <c r="B38" s="22" t="s">
        <v>91</v>
      </c>
      <c r="C38" s="23" t="s">
        <v>92</v>
      </c>
      <c r="D38" s="1" t="s">
        <v>93</v>
      </c>
      <c r="E38" s="1" t="s">
        <v>7</v>
      </c>
      <c r="F38" s="23">
        <v>2</v>
      </c>
      <c r="G38" s="24"/>
      <c r="H38" s="8">
        <v>1060126.0504201681</v>
      </c>
      <c r="I38" s="4">
        <v>0.19</v>
      </c>
      <c r="J38" s="3">
        <v>201423.94957983194</v>
      </c>
      <c r="K38" s="3">
        <v>1261550</v>
      </c>
      <c r="L38" s="3">
        <v>2523100</v>
      </c>
      <c r="M38" s="5" t="s">
        <v>143</v>
      </c>
      <c r="N38" s="5" t="s">
        <v>144</v>
      </c>
      <c r="O38" s="25">
        <v>1259426</v>
      </c>
      <c r="P38" s="26">
        <v>0.19</v>
      </c>
      <c r="Q38" s="27">
        <v>239290.94</v>
      </c>
      <c r="R38" s="28">
        <v>1498717</v>
      </c>
      <c r="S38" s="29">
        <v>2997434</v>
      </c>
      <c r="T38" s="40">
        <v>45</v>
      </c>
      <c r="U38" s="60">
        <v>1228500</v>
      </c>
      <c r="V38" s="32">
        <v>0.19</v>
      </c>
      <c r="W38" s="33">
        <v>233415</v>
      </c>
      <c r="X38" s="34">
        <v>1461915</v>
      </c>
      <c r="Y38" s="33">
        <v>2923830</v>
      </c>
      <c r="Z38" s="33" t="s">
        <v>143</v>
      </c>
      <c r="AA38" s="31">
        <v>1057197</v>
      </c>
      <c r="AB38" s="32">
        <v>0.19</v>
      </c>
      <c r="AC38" s="28">
        <v>200867.43</v>
      </c>
      <c r="AD38" s="28">
        <v>1258064</v>
      </c>
      <c r="AE38" s="35">
        <v>2516128</v>
      </c>
      <c r="AF38" s="36" t="s">
        <v>156</v>
      </c>
      <c r="AG38" s="25">
        <v>1350000</v>
      </c>
      <c r="AH38" s="32">
        <v>0.19</v>
      </c>
      <c r="AI38" s="37">
        <v>256500</v>
      </c>
      <c r="AJ38" s="28">
        <v>1606500</v>
      </c>
      <c r="AK38" s="35">
        <v>3213000</v>
      </c>
      <c r="AL38" s="36" t="s">
        <v>159</v>
      </c>
      <c r="AM38" s="25"/>
      <c r="AN38" s="32"/>
      <c r="AO38" s="37"/>
      <c r="AP38" s="28"/>
      <c r="AQ38" s="35"/>
      <c r="AR38" s="36"/>
      <c r="AS38" s="25">
        <v>1367880</v>
      </c>
      <c r="AT38" s="32">
        <v>0.19</v>
      </c>
      <c r="AU38" s="37">
        <v>259897.2</v>
      </c>
      <c r="AV38" s="28">
        <v>1627777</v>
      </c>
      <c r="AW38" s="35">
        <v>3255554</v>
      </c>
      <c r="AX38" s="36" t="s">
        <v>162</v>
      </c>
      <c r="AY38" s="25">
        <v>1370000</v>
      </c>
      <c r="AZ38" s="32">
        <v>0.19</v>
      </c>
      <c r="BA38" s="38">
        <v>260300</v>
      </c>
      <c r="BB38" s="28">
        <v>1630300</v>
      </c>
      <c r="BC38" s="35">
        <v>3260600</v>
      </c>
      <c r="BD38" s="39" t="s">
        <v>164</v>
      </c>
      <c r="BE38" s="54">
        <f t="shared" si="0"/>
        <v>1057197</v>
      </c>
      <c r="BF38" s="64" t="str">
        <f t="shared" si="1"/>
        <v>MULTITINTAS</v>
      </c>
      <c r="BG38" s="24"/>
      <c r="BH38" s="63">
        <f t="shared" si="2"/>
        <v>200867</v>
      </c>
      <c r="BI38" s="37">
        <f t="shared" si="3"/>
        <v>2516128</v>
      </c>
      <c r="BJ38" s="71">
        <v>3373650</v>
      </c>
    </row>
    <row r="39" spans="1:62" ht="29.25" customHeight="1" thickBot="1" x14ac:dyDescent="0.25">
      <c r="A39" s="16">
        <v>32</v>
      </c>
      <c r="B39" s="22" t="s">
        <v>94</v>
      </c>
      <c r="C39" s="23" t="s">
        <v>95</v>
      </c>
      <c r="D39" s="1" t="s">
        <v>49</v>
      </c>
      <c r="E39" s="1" t="s">
        <v>7</v>
      </c>
      <c r="F39" s="23">
        <v>1</v>
      </c>
      <c r="G39" s="24"/>
      <c r="H39" s="8"/>
      <c r="I39" s="4">
        <v>0.19</v>
      </c>
      <c r="J39" s="3">
        <v>0</v>
      </c>
      <c r="K39" s="3">
        <v>0</v>
      </c>
      <c r="L39" s="3">
        <v>0</v>
      </c>
      <c r="M39" s="5" t="s">
        <v>143</v>
      </c>
      <c r="N39" s="5" t="s">
        <v>144</v>
      </c>
      <c r="O39" s="25">
        <v>2045895</v>
      </c>
      <c r="P39" s="26">
        <v>0.19</v>
      </c>
      <c r="Q39" s="27">
        <v>388720.05</v>
      </c>
      <c r="R39" s="28">
        <v>2434615</v>
      </c>
      <c r="S39" s="29">
        <v>2434615</v>
      </c>
      <c r="T39" s="40">
        <v>45</v>
      </c>
      <c r="U39" s="60">
        <v>1150403</v>
      </c>
      <c r="V39" s="32">
        <v>0.19</v>
      </c>
      <c r="W39" s="33">
        <v>218576.57</v>
      </c>
      <c r="X39" s="34">
        <v>1368980</v>
      </c>
      <c r="Y39" s="33">
        <v>1368980</v>
      </c>
      <c r="Z39" s="33" t="s">
        <v>143</v>
      </c>
      <c r="AA39" s="31"/>
      <c r="AB39" s="32"/>
      <c r="AC39" s="28"/>
      <c r="AD39" s="28"/>
      <c r="AE39" s="35"/>
      <c r="AF39" s="36"/>
      <c r="AG39" s="25">
        <v>1150000</v>
      </c>
      <c r="AH39" s="32">
        <v>0.19</v>
      </c>
      <c r="AI39" s="37">
        <v>218500</v>
      </c>
      <c r="AJ39" s="28">
        <v>1368500</v>
      </c>
      <c r="AK39" s="35">
        <v>1368500</v>
      </c>
      <c r="AL39" s="36" t="s">
        <v>159</v>
      </c>
      <c r="AM39" s="25"/>
      <c r="AN39" s="32"/>
      <c r="AO39" s="37"/>
      <c r="AP39" s="28"/>
      <c r="AQ39" s="35"/>
      <c r="AR39" s="36"/>
      <c r="AS39" s="73">
        <v>166667</v>
      </c>
      <c r="AT39" s="32">
        <v>0.19</v>
      </c>
      <c r="AU39" s="37">
        <v>31666.73</v>
      </c>
      <c r="AV39" s="28">
        <v>198334</v>
      </c>
      <c r="AW39" s="35">
        <v>198334</v>
      </c>
      <c r="AX39" s="36" t="s">
        <v>162</v>
      </c>
      <c r="AY39" s="25"/>
      <c r="AZ39" s="32">
        <v>0.19</v>
      </c>
      <c r="BA39" s="38"/>
      <c r="BB39" s="28"/>
      <c r="BC39" s="35"/>
      <c r="BD39" s="39"/>
      <c r="BE39" s="54">
        <f t="shared" si="0"/>
        <v>166667</v>
      </c>
      <c r="BF39" s="36" t="str">
        <f t="shared" si="1"/>
        <v>QUALITY</v>
      </c>
      <c r="BG39" s="57" t="s">
        <v>170</v>
      </c>
      <c r="BH39" s="63">
        <f t="shared" si="2"/>
        <v>31667</v>
      </c>
      <c r="BI39" s="37">
        <f t="shared" si="3"/>
        <v>198334</v>
      </c>
      <c r="BJ39" s="71">
        <v>1373558</v>
      </c>
    </row>
    <row r="40" spans="1:62" ht="48" customHeight="1" thickBot="1" x14ac:dyDescent="0.25">
      <c r="A40" s="16">
        <v>33</v>
      </c>
      <c r="B40" s="22" t="s">
        <v>96</v>
      </c>
      <c r="C40" s="23">
        <v>806</v>
      </c>
      <c r="D40" s="1" t="s">
        <v>97</v>
      </c>
      <c r="E40" s="1" t="s">
        <v>7</v>
      </c>
      <c r="F40" s="23">
        <v>5</v>
      </c>
      <c r="G40" s="24"/>
      <c r="H40" s="8">
        <v>300000</v>
      </c>
      <c r="I40" s="4">
        <v>0.19</v>
      </c>
      <c r="J40" s="3">
        <v>57000</v>
      </c>
      <c r="K40" s="3">
        <v>357000</v>
      </c>
      <c r="L40" s="3">
        <v>1785000</v>
      </c>
      <c r="M40" s="5" t="s">
        <v>143</v>
      </c>
      <c r="N40" s="5" t="s">
        <v>144</v>
      </c>
      <c r="O40" s="25">
        <v>256410</v>
      </c>
      <c r="P40" s="26">
        <v>0.19</v>
      </c>
      <c r="Q40" s="27">
        <v>48717.9</v>
      </c>
      <c r="R40" s="28">
        <v>305128</v>
      </c>
      <c r="S40" s="29">
        <v>1525640</v>
      </c>
      <c r="T40" s="40">
        <v>45</v>
      </c>
      <c r="U40" s="60">
        <v>318500</v>
      </c>
      <c r="V40" s="32">
        <v>0.19</v>
      </c>
      <c r="W40" s="33">
        <v>60515</v>
      </c>
      <c r="X40" s="34">
        <v>379015</v>
      </c>
      <c r="Y40" s="33">
        <v>1895075</v>
      </c>
      <c r="Z40" s="33" t="s">
        <v>143</v>
      </c>
      <c r="AA40" s="31">
        <v>236452</v>
      </c>
      <c r="AB40" s="32">
        <v>0.19</v>
      </c>
      <c r="AC40" s="28">
        <v>44925.88</v>
      </c>
      <c r="AD40" s="28">
        <v>281378</v>
      </c>
      <c r="AE40" s="35">
        <v>1406890</v>
      </c>
      <c r="AF40" s="36" t="s">
        <v>157</v>
      </c>
      <c r="AG40" s="25"/>
      <c r="AH40" s="32">
        <v>0.19</v>
      </c>
      <c r="AI40" s="37"/>
      <c r="AJ40" s="28"/>
      <c r="AK40" s="35"/>
      <c r="AL40" s="36"/>
      <c r="AM40" s="25">
        <v>273925</v>
      </c>
      <c r="AN40" s="32">
        <v>0.19</v>
      </c>
      <c r="AO40" s="37">
        <v>52045.75</v>
      </c>
      <c r="AP40" s="28">
        <v>325971</v>
      </c>
      <c r="AQ40" s="35">
        <v>1629855</v>
      </c>
      <c r="AR40" s="36" t="s">
        <v>160</v>
      </c>
      <c r="AS40" s="25"/>
      <c r="AT40" s="32">
        <v>0.19</v>
      </c>
      <c r="AU40" s="37">
        <v>0</v>
      </c>
      <c r="AV40" s="28">
        <v>0</v>
      </c>
      <c r="AW40" s="35">
        <v>0</v>
      </c>
      <c r="AX40" s="36"/>
      <c r="AY40" s="25">
        <v>190000</v>
      </c>
      <c r="AZ40" s="32">
        <v>0.19</v>
      </c>
      <c r="BA40" s="38">
        <v>36100</v>
      </c>
      <c r="BB40" s="28">
        <v>226100</v>
      </c>
      <c r="BC40" s="35">
        <v>1130500</v>
      </c>
      <c r="BD40" s="39" t="s">
        <v>164</v>
      </c>
      <c r="BE40" s="54">
        <f t="shared" si="0"/>
        <v>190000</v>
      </c>
      <c r="BF40" s="36" t="str">
        <f t="shared" si="1"/>
        <v>TECNOPHONE</v>
      </c>
      <c r="BG40" s="62"/>
      <c r="BH40" s="63">
        <f t="shared" si="2"/>
        <v>36100</v>
      </c>
      <c r="BI40" s="37">
        <f t="shared" si="3"/>
        <v>1130500</v>
      </c>
      <c r="BJ40" s="71">
        <v>2186625</v>
      </c>
    </row>
    <row r="41" spans="1:62" ht="29.25" customHeight="1" thickBot="1" x14ac:dyDescent="0.25">
      <c r="A41" s="16">
        <v>34</v>
      </c>
      <c r="B41" s="22" t="s">
        <v>98</v>
      </c>
      <c r="C41" s="23" t="s">
        <v>99</v>
      </c>
      <c r="D41" s="1" t="s">
        <v>81</v>
      </c>
      <c r="E41" s="1" t="s">
        <v>7</v>
      </c>
      <c r="F41" s="23">
        <v>1</v>
      </c>
      <c r="G41" s="24"/>
      <c r="H41" s="8"/>
      <c r="I41" s="4">
        <v>0.19</v>
      </c>
      <c r="J41" s="3">
        <v>0</v>
      </c>
      <c r="K41" s="3">
        <v>0</v>
      </c>
      <c r="L41" s="3">
        <v>0</v>
      </c>
      <c r="M41" s="5" t="s">
        <v>143</v>
      </c>
      <c r="N41" s="5" t="s">
        <v>144</v>
      </c>
      <c r="O41" s="25">
        <v>255128</v>
      </c>
      <c r="P41" s="26">
        <v>0.19</v>
      </c>
      <c r="Q41" s="27">
        <v>48474.32</v>
      </c>
      <c r="R41" s="28">
        <v>303602</v>
      </c>
      <c r="S41" s="29">
        <v>303602</v>
      </c>
      <c r="T41" s="40">
        <v>45</v>
      </c>
      <c r="U41" s="60">
        <v>151369</v>
      </c>
      <c r="V41" s="32">
        <v>0.19</v>
      </c>
      <c r="W41" s="33">
        <v>28760.11</v>
      </c>
      <c r="X41" s="34">
        <v>180129</v>
      </c>
      <c r="Y41" s="33">
        <v>180129</v>
      </c>
      <c r="Z41" s="33" t="s">
        <v>143</v>
      </c>
      <c r="AA41" s="31"/>
      <c r="AB41" s="32"/>
      <c r="AC41" s="28"/>
      <c r="AD41" s="28"/>
      <c r="AE41" s="35"/>
      <c r="AF41" s="36"/>
      <c r="AG41" s="25"/>
      <c r="AH41" s="32"/>
      <c r="AI41" s="37"/>
      <c r="AJ41" s="28"/>
      <c r="AK41" s="35"/>
      <c r="AL41" s="36"/>
      <c r="AM41" s="25">
        <v>172357</v>
      </c>
      <c r="AN41" s="32">
        <v>0.19</v>
      </c>
      <c r="AO41" s="37">
        <v>32747.83</v>
      </c>
      <c r="AP41" s="28">
        <v>205105</v>
      </c>
      <c r="AQ41" s="35">
        <v>205105</v>
      </c>
      <c r="AR41" s="36" t="s">
        <v>160</v>
      </c>
      <c r="AS41" s="25"/>
      <c r="AT41" s="32">
        <v>0.19</v>
      </c>
      <c r="AU41" s="37"/>
      <c r="AV41" s="28"/>
      <c r="AW41" s="35"/>
      <c r="AX41" s="36"/>
      <c r="AY41" s="25"/>
      <c r="AZ41" s="32">
        <v>0.19</v>
      </c>
      <c r="BA41" s="38"/>
      <c r="BB41" s="28"/>
      <c r="BC41" s="35"/>
      <c r="BD41" s="39"/>
      <c r="BE41" s="54">
        <f t="shared" si="0"/>
        <v>151369</v>
      </c>
      <c r="BF41" s="68" t="str">
        <f t="shared" si="1"/>
        <v>MERGE</v>
      </c>
      <c r="BG41" s="24"/>
      <c r="BH41" s="63">
        <f t="shared" si="2"/>
        <v>28760</v>
      </c>
      <c r="BI41" s="37">
        <f t="shared" si="3"/>
        <v>180129</v>
      </c>
      <c r="BJ41" s="71">
        <v>207841</v>
      </c>
    </row>
    <row r="42" spans="1:62" ht="29.25" customHeight="1" thickBot="1" x14ac:dyDescent="0.25">
      <c r="A42" s="16">
        <v>35</v>
      </c>
      <c r="B42" s="22" t="s">
        <v>100</v>
      </c>
      <c r="C42" s="23" t="s">
        <v>101</v>
      </c>
      <c r="D42" s="1" t="s">
        <v>81</v>
      </c>
      <c r="E42" s="1" t="s">
        <v>7</v>
      </c>
      <c r="F42" s="23">
        <v>1</v>
      </c>
      <c r="G42" s="24"/>
      <c r="H42" s="8"/>
      <c r="I42" s="4">
        <v>0.19</v>
      </c>
      <c r="J42" s="3">
        <v>0</v>
      </c>
      <c r="K42" s="3">
        <v>0</v>
      </c>
      <c r="L42" s="3">
        <v>0</v>
      </c>
      <c r="M42" s="5" t="s">
        <v>143</v>
      </c>
      <c r="N42" s="5" t="s">
        <v>144</v>
      </c>
      <c r="O42" s="25">
        <v>126923</v>
      </c>
      <c r="P42" s="26">
        <v>0.19</v>
      </c>
      <c r="Q42" s="27">
        <v>24115.37</v>
      </c>
      <c r="R42" s="28">
        <v>151038</v>
      </c>
      <c r="S42" s="29">
        <v>151038</v>
      </c>
      <c r="T42" s="40">
        <v>45</v>
      </c>
      <c r="U42" s="60">
        <v>195000</v>
      </c>
      <c r="V42" s="32">
        <v>0.19</v>
      </c>
      <c r="W42" s="33">
        <v>37050</v>
      </c>
      <c r="X42" s="34">
        <v>232050</v>
      </c>
      <c r="Y42" s="33">
        <v>232050</v>
      </c>
      <c r="Z42" s="33" t="s">
        <v>143</v>
      </c>
      <c r="AA42" s="31">
        <v>106452</v>
      </c>
      <c r="AB42" s="32">
        <v>0.19</v>
      </c>
      <c r="AC42" s="28">
        <v>20225.88</v>
      </c>
      <c r="AD42" s="28">
        <v>126678</v>
      </c>
      <c r="AE42" s="35">
        <v>126678</v>
      </c>
      <c r="AF42" s="36" t="s">
        <v>157</v>
      </c>
      <c r="AG42" s="25"/>
      <c r="AH42" s="32"/>
      <c r="AI42" s="37"/>
      <c r="AJ42" s="28"/>
      <c r="AK42" s="35"/>
      <c r="AL42" s="36"/>
      <c r="AM42" s="25">
        <v>165138</v>
      </c>
      <c r="AN42" s="32">
        <v>0.19</v>
      </c>
      <c r="AO42" s="37">
        <v>31376.22</v>
      </c>
      <c r="AP42" s="28">
        <v>196514</v>
      </c>
      <c r="AQ42" s="35">
        <v>196514</v>
      </c>
      <c r="AR42" s="36" t="s">
        <v>160</v>
      </c>
      <c r="AS42" s="25"/>
      <c r="AT42" s="32">
        <v>0.19</v>
      </c>
      <c r="AU42" s="37">
        <v>0</v>
      </c>
      <c r="AV42" s="28">
        <v>0</v>
      </c>
      <c r="AW42" s="35">
        <v>0</v>
      </c>
      <c r="AX42" s="36"/>
      <c r="AY42" s="25">
        <v>120000</v>
      </c>
      <c r="AZ42" s="32">
        <v>0.19</v>
      </c>
      <c r="BA42" s="38">
        <v>22800</v>
      </c>
      <c r="BB42" s="28">
        <v>142800</v>
      </c>
      <c r="BC42" s="35">
        <v>142800</v>
      </c>
      <c r="BD42" s="39" t="s">
        <v>164</v>
      </c>
      <c r="BE42" s="54">
        <f t="shared" si="0"/>
        <v>106452</v>
      </c>
      <c r="BF42" s="64" t="str">
        <f t="shared" si="1"/>
        <v>MULTITINTAS</v>
      </c>
      <c r="BG42" s="24"/>
      <c r="BH42" s="63">
        <f t="shared" si="2"/>
        <v>20226</v>
      </c>
      <c r="BI42" s="37">
        <f t="shared" si="3"/>
        <v>126678</v>
      </c>
      <c r="BJ42" s="71">
        <v>267750</v>
      </c>
    </row>
    <row r="43" spans="1:62" ht="29.25" customHeight="1" thickBot="1" x14ac:dyDescent="0.25">
      <c r="A43" s="16">
        <v>36</v>
      </c>
      <c r="B43" s="22" t="s">
        <v>102</v>
      </c>
      <c r="C43" s="23" t="s">
        <v>103</v>
      </c>
      <c r="D43" s="1" t="s">
        <v>81</v>
      </c>
      <c r="E43" s="1" t="s">
        <v>7</v>
      </c>
      <c r="F43" s="23">
        <v>1</v>
      </c>
      <c r="G43" s="24"/>
      <c r="H43" s="8">
        <v>183445.37815126052</v>
      </c>
      <c r="I43" s="4">
        <v>0.19</v>
      </c>
      <c r="J43" s="3">
        <v>34854.621848739502</v>
      </c>
      <c r="K43" s="3">
        <v>218300</v>
      </c>
      <c r="L43" s="3">
        <v>218300</v>
      </c>
      <c r="M43" s="5" t="s">
        <v>143</v>
      </c>
      <c r="N43" s="5" t="s">
        <v>144</v>
      </c>
      <c r="O43" s="25">
        <v>230769</v>
      </c>
      <c r="P43" s="26">
        <v>0.19</v>
      </c>
      <c r="Q43" s="27">
        <v>43846.11</v>
      </c>
      <c r="R43" s="28">
        <v>274615</v>
      </c>
      <c r="S43" s="29">
        <v>274615</v>
      </c>
      <c r="T43" s="40">
        <v>45</v>
      </c>
      <c r="U43" s="60">
        <v>162500</v>
      </c>
      <c r="V43" s="32">
        <v>0.19</v>
      </c>
      <c r="W43" s="33">
        <v>30875</v>
      </c>
      <c r="X43" s="34">
        <v>193375</v>
      </c>
      <c r="Y43" s="33">
        <v>193375</v>
      </c>
      <c r="Z43" s="33" t="s">
        <v>143</v>
      </c>
      <c r="AA43" s="31">
        <v>106452</v>
      </c>
      <c r="AB43" s="32">
        <v>0.19</v>
      </c>
      <c r="AC43" s="28">
        <v>20225.88</v>
      </c>
      <c r="AD43" s="28">
        <v>126678</v>
      </c>
      <c r="AE43" s="35">
        <v>126678</v>
      </c>
      <c r="AF43" s="36" t="s">
        <v>157</v>
      </c>
      <c r="AG43" s="25"/>
      <c r="AH43" s="32"/>
      <c r="AI43" s="37"/>
      <c r="AJ43" s="28"/>
      <c r="AK43" s="35"/>
      <c r="AL43" s="36"/>
      <c r="AM43" s="25"/>
      <c r="AN43" s="32"/>
      <c r="AO43" s="37"/>
      <c r="AP43" s="28"/>
      <c r="AQ43" s="35"/>
      <c r="AR43" s="36"/>
      <c r="AS43" s="25"/>
      <c r="AT43" s="32">
        <v>0.19</v>
      </c>
      <c r="AU43" s="37">
        <v>0</v>
      </c>
      <c r="AV43" s="28">
        <v>0</v>
      </c>
      <c r="AW43" s="35">
        <v>0</v>
      </c>
      <c r="AX43" s="36"/>
      <c r="AY43" s="25">
        <v>120000</v>
      </c>
      <c r="AZ43" s="32">
        <v>0.19</v>
      </c>
      <c r="BA43" s="38">
        <v>22800</v>
      </c>
      <c r="BB43" s="28">
        <v>142800</v>
      </c>
      <c r="BC43" s="35">
        <v>142800</v>
      </c>
      <c r="BD43" s="39" t="s">
        <v>164</v>
      </c>
      <c r="BE43" s="54">
        <f t="shared" si="0"/>
        <v>106452</v>
      </c>
      <c r="BF43" s="64" t="str">
        <f t="shared" si="1"/>
        <v>MULTITINTAS</v>
      </c>
      <c r="BG43" s="24"/>
      <c r="BH43" s="63">
        <f t="shared" si="2"/>
        <v>20226</v>
      </c>
      <c r="BI43" s="37">
        <f t="shared" si="3"/>
        <v>126678</v>
      </c>
      <c r="BJ43" s="71">
        <v>223125</v>
      </c>
    </row>
    <row r="44" spans="1:62" ht="38.25" customHeight="1" thickBot="1" x14ac:dyDescent="0.25">
      <c r="A44" s="16">
        <v>37</v>
      </c>
      <c r="B44" s="22" t="s">
        <v>104</v>
      </c>
      <c r="C44" s="23" t="s">
        <v>105</v>
      </c>
      <c r="D44" s="1" t="s">
        <v>12</v>
      </c>
      <c r="E44" s="1" t="s">
        <v>7</v>
      </c>
      <c r="F44" s="23">
        <v>1</v>
      </c>
      <c r="G44" s="24"/>
      <c r="H44" s="8">
        <v>4037815.1260504201</v>
      </c>
      <c r="I44" s="4">
        <v>0.19</v>
      </c>
      <c r="J44" s="3">
        <v>767184.87394957978</v>
      </c>
      <c r="K44" s="3">
        <v>4805000</v>
      </c>
      <c r="L44" s="3">
        <v>4805000</v>
      </c>
      <c r="M44" s="5" t="s">
        <v>143</v>
      </c>
      <c r="N44" s="5" t="s">
        <v>144</v>
      </c>
      <c r="O44" s="25">
        <v>4794225</v>
      </c>
      <c r="P44" s="26">
        <v>0.19</v>
      </c>
      <c r="Q44" s="27">
        <v>910902.75</v>
      </c>
      <c r="R44" s="28">
        <v>5705128</v>
      </c>
      <c r="S44" s="29">
        <v>5705128</v>
      </c>
      <c r="T44" s="40">
        <v>45</v>
      </c>
      <c r="U44" s="60">
        <v>4589000</v>
      </c>
      <c r="V44" s="32">
        <v>0.19</v>
      </c>
      <c r="W44" s="33">
        <v>871910</v>
      </c>
      <c r="X44" s="34">
        <v>5460910</v>
      </c>
      <c r="Y44" s="33">
        <v>5460910</v>
      </c>
      <c r="Z44" s="33" t="s">
        <v>143</v>
      </c>
      <c r="AA44" s="31">
        <v>3626313</v>
      </c>
      <c r="AB44" s="32">
        <v>0.19</v>
      </c>
      <c r="AC44" s="28">
        <v>688999.47</v>
      </c>
      <c r="AD44" s="28">
        <v>4315312</v>
      </c>
      <c r="AE44" s="35">
        <v>4315312</v>
      </c>
      <c r="AF44" s="36" t="s">
        <v>157</v>
      </c>
      <c r="AG44" s="25">
        <v>4600000</v>
      </c>
      <c r="AH44" s="32">
        <v>0.19</v>
      </c>
      <c r="AI44" s="37">
        <v>874000</v>
      </c>
      <c r="AJ44" s="28">
        <v>5474000</v>
      </c>
      <c r="AK44" s="35">
        <v>5474000</v>
      </c>
      <c r="AL44" s="36" t="s">
        <v>159</v>
      </c>
      <c r="AM44" s="25"/>
      <c r="AN44" s="32"/>
      <c r="AO44" s="37"/>
      <c r="AP44" s="28"/>
      <c r="AQ44" s="35"/>
      <c r="AR44" s="36"/>
      <c r="AS44" s="25">
        <v>4777778</v>
      </c>
      <c r="AT44" s="32">
        <v>0.19</v>
      </c>
      <c r="AU44" s="37">
        <v>907777.82000000007</v>
      </c>
      <c r="AV44" s="28">
        <v>5685556</v>
      </c>
      <c r="AW44" s="35">
        <v>5685556</v>
      </c>
      <c r="AX44" s="36" t="s">
        <v>162</v>
      </c>
      <c r="AY44" s="25">
        <v>3900000</v>
      </c>
      <c r="AZ44" s="32">
        <v>0.19</v>
      </c>
      <c r="BA44" s="38">
        <v>741000</v>
      </c>
      <c r="BB44" s="28">
        <v>4641000</v>
      </c>
      <c r="BC44" s="35">
        <v>4641000</v>
      </c>
      <c r="BD44" s="39" t="s">
        <v>164</v>
      </c>
      <c r="BE44" s="54">
        <f t="shared" si="0"/>
        <v>3626313</v>
      </c>
      <c r="BF44" s="64" t="str">
        <f t="shared" si="1"/>
        <v>MULTITINTAS</v>
      </c>
      <c r="BG44" s="24"/>
      <c r="BH44" s="63">
        <f t="shared" si="2"/>
        <v>688999</v>
      </c>
      <c r="BI44" s="37">
        <f t="shared" si="3"/>
        <v>4315312</v>
      </c>
      <c r="BJ44" s="71">
        <v>6301050</v>
      </c>
    </row>
    <row r="45" spans="1:62" ht="29.25" customHeight="1" thickBot="1" x14ac:dyDescent="0.25">
      <c r="A45" s="16">
        <v>38</v>
      </c>
      <c r="B45" s="42" t="s">
        <v>106</v>
      </c>
      <c r="C45" s="44" t="s">
        <v>107</v>
      </c>
      <c r="D45" s="45" t="s">
        <v>108</v>
      </c>
      <c r="E45" s="1" t="s">
        <v>7</v>
      </c>
      <c r="F45" s="46">
        <v>1</v>
      </c>
      <c r="G45" s="24"/>
      <c r="H45" s="8">
        <v>3006302.5210084035</v>
      </c>
      <c r="I45" s="4">
        <v>0.19</v>
      </c>
      <c r="J45" s="3">
        <v>571197.47899159673</v>
      </c>
      <c r="K45" s="3">
        <v>3577500</v>
      </c>
      <c r="L45" s="3">
        <v>3577500</v>
      </c>
      <c r="M45" s="5" t="s">
        <v>143</v>
      </c>
      <c r="N45" s="5" t="s">
        <v>144</v>
      </c>
      <c r="O45" s="25">
        <v>2920961</v>
      </c>
      <c r="P45" s="26">
        <v>0.19</v>
      </c>
      <c r="Q45" s="27">
        <v>554982.59</v>
      </c>
      <c r="R45" s="28">
        <v>3475944</v>
      </c>
      <c r="S45" s="29">
        <v>3475944</v>
      </c>
      <c r="T45" s="40">
        <v>45</v>
      </c>
      <c r="U45" s="60">
        <v>3640000</v>
      </c>
      <c r="V45" s="32">
        <v>0.19</v>
      </c>
      <c r="W45" s="33">
        <v>691600</v>
      </c>
      <c r="X45" s="34">
        <v>4331600</v>
      </c>
      <c r="Y45" s="33">
        <v>4331600</v>
      </c>
      <c r="Z45" s="33" t="s">
        <v>143</v>
      </c>
      <c r="AA45" s="31">
        <v>1627660</v>
      </c>
      <c r="AB45" s="32">
        <v>0.19</v>
      </c>
      <c r="AC45" s="28">
        <v>309255.40000000002</v>
      </c>
      <c r="AD45" s="28">
        <v>1936915</v>
      </c>
      <c r="AE45" s="35">
        <v>1936915</v>
      </c>
      <c r="AF45" s="36" t="s">
        <v>157</v>
      </c>
      <c r="AG45" s="25">
        <v>2200000</v>
      </c>
      <c r="AH45" s="32">
        <v>0.19</v>
      </c>
      <c r="AI45" s="37">
        <v>418000</v>
      </c>
      <c r="AJ45" s="28">
        <v>2618000</v>
      </c>
      <c r="AK45" s="35">
        <v>2618000</v>
      </c>
      <c r="AL45" s="36" t="s">
        <v>159</v>
      </c>
      <c r="AM45" s="25">
        <v>2372379</v>
      </c>
      <c r="AN45" s="32">
        <v>0.19</v>
      </c>
      <c r="AO45" s="37">
        <v>450752.01</v>
      </c>
      <c r="AP45" s="28">
        <v>2823131</v>
      </c>
      <c r="AQ45" s="35">
        <v>2823131</v>
      </c>
      <c r="AR45" s="36" t="s">
        <v>160</v>
      </c>
      <c r="AS45" s="25">
        <v>1809570</v>
      </c>
      <c r="AT45" s="32">
        <v>0.19</v>
      </c>
      <c r="AU45" s="37">
        <v>343818.3</v>
      </c>
      <c r="AV45" s="28">
        <v>2153388</v>
      </c>
      <c r="AW45" s="35">
        <v>2153388</v>
      </c>
      <c r="AX45" s="36" t="s">
        <v>162</v>
      </c>
      <c r="AY45" s="25">
        <v>1600000</v>
      </c>
      <c r="AZ45" s="32">
        <v>0.19</v>
      </c>
      <c r="BA45" s="38">
        <v>304000</v>
      </c>
      <c r="BB45" s="28">
        <v>1904000</v>
      </c>
      <c r="BC45" s="35">
        <v>1904000</v>
      </c>
      <c r="BD45" s="39" t="s">
        <v>164</v>
      </c>
      <c r="BE45" s="54">
        <f t="shared" si="0"/>
        <v>1600000</v>
      </c>
      <c r="BF45" s="36" t="str">
        <f t="shared" si="1"/>
        <v>TECNOPHONE</v>
      </c>
      <c r="BG45" s="24"/>
      <c r="BH45" s="63">
        <f t="shared" si="2"/>
        <v>304000</v>
      </c>
      <c r="BI45" s="37">
        <f t="shared" si="3"/>
        <v>1904000</v>
      </c>
      <c r="BJ45" s="71">
        <v>4998000</v>
      </c>
    </row>
    <row r="46" spans="1:62" ht="29.25" customHeight="1" thickBot="1" x14ac:dyDescent="0.25">
      <c r="A46" s="16">
        <v>39</v>
      </c>
      <c r="B46" s="42" t="s">
        <v>109</v>
      </c>
      <c r="C46" s="46" t="s">
        <v>110</v>
      </c>
      <c r="D46" s="45" t="s">
        <v>110</v>
      </c>
      <c r="E46" s="1" t="s">
        <v>7</v>
      </c>
      <c r="F46" s="46">
        <v>1</v>
      </c>
      <c r="G46" s="24"/>
      <c r="H46" s="8">
        <v>409663.86554621853</v>
      </c>
      <c r="I46" s="4">
        <v>0.19</v>
      </c>
      <c r="J46" s="3">
        <v>77836.134453781517</v>
      </c>
      <c r="K46" s="3">
        <v>487500</v>
      </c>
      <c r="L46" s="3">
        <v>487500</v>
      </c>
      <c r="M46" s="5" t="s">
        <v>143</v>
      </c>
      <c r="N46" s="5" t="s">
        <v>144</v>
      </c>
      <c r="O46" s="25">
        <v>384615</v>
      </c>
      <c r="P46" s="26">
        <v>0.19</v>
      </c>
      <c r="Q46" s="27">
        <v>73076.850000000006</v>
      </c>
      <c r="R46" s="28">
        <v>457692</v>
      </c>
      <c r="S46" s="29">
        <v>457692</v>
      </c>
      <c r="T46" s="40">
        <v>45</v>
      </c>
      <c r="U46" s="60">
        <v>455000</v>
      </c>
      <c r="V46" s="32">
        <v>0.19</v>
      </c>
      <c r="W46" s="33">
        <v>86450</v>
      </c>
      <c r="X46" s="34">
        <v>541450</v>
      </c>
      <c r="Y46" s="33">
        <v>541450</v>
      </c>
      <c r="Z46" s="33" t="s">
        <v>143</v>
      </c>
      <c r="AA46" s="31">
        <v>322581</v>
      </c>
      <c r="AB46" s="32">
        <v>0.19</v>
      </c>
      <c r="AC46" s="28">
        <v>61290.39</v>
      </c>
      <c r="AD46" s="28">
        <v>383871</v>
      </c>
      <c r="AE46" s="35">
        <v>383871</v>
      </c>
      <c r="AF46" s="36" t="s">
        <v>157</v>
      </c>
      <c r="AG46" s="25"/>
      <c r="AH46" s="32"/>
      <c r="AI46" s="37"/>
      <c r="AJ46" s="28"/>
      <c r="AK46" s="35"/>
      <c r="AL46" s="36"/>
      <c r="AM46" s="25">
        <v>324582</v>
      </c>
      <c r="AN46" s="32">
        <v>0.19</v>
      </c>
      <c r="AO46" s="37">
        <v>61670.58</v>
      </c>
      <c r="AP46" s="28">
        <v>386253</v>
      </c>
      <c r="AQ46" s="35">
        <v>386253</v>
      </c>
      <c r="AR46" s="36" t="s">
        <v>160</v>
      </c>
      <c r="AS46" s="25"/>
      <c r="AT46" s="32">
        <v>0.19</v>
      </c>
      <c r="AU46" s="37">
        <v>0</v>
      </c>
      <c r="AV46" s="28">
        <v>0</v>
      </c>
      <c r="AW46" s="35">
        <v>0</v>
      </c>
      <c r="AX46" s="36"/>
      <c r="AY46" s="25">
        <v>360000</v>
      </c>
      <c r="AZ46" s="32">
        <v>0.19</v>
      </c>
      <c r="BA46" s="38">
        <v>68400</v>
      </c>
      <c r="BB46" s="28">
        <v>428400</v>
      </c>
      <c r="BC46" s="35">
        <v>428400</v>
      </c>
      <c r="BD46" s="39" t="s">
        <v>164</v>
      </c>
      <c r="BE46" s="54">
        <f t="shared" si="0"/>
        <v>322581</v>
      </c>
      <c r="BF46" s="64" t="str">
        <f t="shared" si="1"/>
        <v>MULTITINTAS</v>
      </c>
      <c r="BG46" s="24"/>
      <c r="BH46" s="63">
        <f t="shared" si="2"/>
        <v>61290</v>
      </c>
      <c r="BI46" s="37">
        <f t="shared" si="3"/>
        <v>383871</v>
      </c>
      <c r="BJ46" s="71">
        <v>624750</v>
      </c>
    </row>
    <row r="47" spans="1:62" ht="29.25" customHeight="1" thickBot="1" x14ac:dyDescent="0.25">
      <c r="A47" s="16">
        <v>40</v>
      </c>
      <c r="B47" s="42" t="s">
        <v>111</v>
      </c>
      <c r="C47" s="44" t="s">
        <v>112</v>
      </c>
      <c r="D47" s="45" t="s">
        <v>113</v>
      </c>
      <c r="E47" s="1" t="s">
        <v>7</v>
      </c>
      <c r="F47" s="46">
        <v>1</v>
      </c>
      <c r="G47" s="24"/>
      <c r="H47" s="8">
        <v>378400.00000000006</v>
      </c>
      <c r="I47" s="4">
        <v>0.19</v>
      </c>
      <c r="J47" s="3">
        <v>71896.000000000015</v>
      </c>
      <c r="K47" s="3">
        <v>450296</v>
      </c>
      <c r="L47" s="3">
        <v>450296</v>
      </c>
      <c r="M47" s="5" t="s">
        <v>143</v>
      </c>
      <c r="N47" s="5" t="s">
        <v>144</v>
      </c>
      <c r="O47" s="25">
        <v>441602</v>
      </c>
      <c r="P47" s="26">
        <v>0.19</v>
      </c>
      <c r="Q47" s="27">
        <v>83904.38</v>
      </c>
      <c r="R47" s="28">
        <v>525506</v>
      </c>
      <c r="S47" s="29">
        <v>525506</v>
      </c>
      <c r="T47" s="40">
        <v>45</v>
      </c>
      <c r="U47" s="60">
        <v>344500</v>
      </c>
      <c r="V47" s="32">
        <v>0.19</v>
      </c>
      <c r="W47" s="33">
        <v>65455</v>
      </c>
      <c r="X47" s="34">
        <v>409955</v>
      </c>
      <c r="Y47" s="33">
        <v>409955</v>
      </c>
      <c r="Z47" s="33" t="s">
        <v>143</v>
      </c>
      <c r="AA47" s="31">
        <v>365914</v>
      </c>
      <c r="AB47" s="32">
        <v>0.19</v>
      </c>
      <c r="AC47" s="28">
        <v>69523.66</v>
      </c>
      <c r="AD47" s="28">
        <v>435438</v>
      </c>
      <c r="AE47" s="35">
        <v>435438</v>
      </c>
      <c r="AF47" s="36" t="s">
        <v>157</v>
      </c>
      <c r="AG47" s="25"/>
      <c r="AH47" s="32"/>
      <c r="AI47" s="37"/>
      <c r="AJ47" s="28"/>
      <c r="AK47" s="35"/>
      <c r="AL47" s="36"/>
      <c r="AM47" s="25"/>
      <c r="AN47" s="32"/>
      <c r="AO47" s="37"/>
      <c r="AP47" s="28"/>
      <c r="AQ47" s="35"/>
      <c r="AR47" s="36"/>
      <c r="AS47" s="25"/>
      <c r="AT47" s="32">
        <v>0.19</v>
      </c>
      <c r="AU47" s="37">
        <v>0</v>
      </c>
      <c r="AV47" s="28">
        <v>0</v>
      </c>
      <c r="AW47" s="35">
        <v>0</v>
      </c>
      <c r="AX47" s="36"/>
      <c r="AY47" s="25">
        <v>379000</v>
      </c>
      <c r="AZ47" s="32">
        <v>0.19</v>
      </c>
      <c r="BA47" s="38">
        <v>72010</v>
      </c>
      <c r="BB47" s="28">
        <v>451010</v>
      </c>
      <c r="BC47" s="35">
        <v>451010</v>
      </c>
      <c r="BD47" s="39" t="s">
        <v>164</v>
      </c>
      <c r="BE47" s="54">
        <f t="shared" si="0"/>
        <v>344500</v>
      </c>
      <c r="BF47" s="68" t="str">
        <f t="shared" si="1"/>
        <v>MERGE</v>
      </c>
      <c r="BG47" s="24"/>
      <c r="BH47" s="63">
        <f t="shared" si="2"/>
        <v>65455</v>
      </c>
      <c r="BI47" s="37">
        <f t="shared" si="3"/>
        <v>409955</v>
      </c>
      <c r="BJ47" s="71">
        <v>473026</v>
      </c>
    </row>
    <row r="48" spans="1:62" ht="58.5" customHeight="1" thickBot="1" x14ac:dyDescent="0.25">
      <c r="A48" s="16">
        <v>41</v>
      </c>
      <c r="B48" s="42" t="s">
        <v>114</v>
      </c>
      <c r="C48" s="44" t="s">
        <v>114</v>
      </c>
      <c r="D48" s="45" t="s">
        <v>115</v>
      </c>
      <c r="E48" s="1" t="s">
        <v>7</v>
      </c>
      <c r="F48" s="46">
        <v>1</v>
      </c>
      <c r="G48" s="24"/>
      <c r="H48" s="8">
        <v>2110420.1680672271</v>
      </c>
      <c r="I48" s="4">
        <v>0.19</v>
      </c>
      <c r="J48" s="3">
        <v>400979.83193277317</v>
      </c>
      <c r="K48" s="3">
        <v>2511400</v>
      </c>
      <c r="L48" s="3">
        <v>2511400</v>
      </c>
      <c r="M48" s="5" t="s">
        <v>143</v>
      </c>
      <c r="N48" s="5" t="s">
        <v>144</v>
      </c>
      <c r="O48" s="25">
        <v>2660256</v>
      </c>
      <c r="P48" s="26">
        <v>0.19</v>
      </c>
      <c r="Q48" s="27">
        <v>505448.64</v>
      </c>
      <c r="R48" s="28">
        <v>3165705</v>
      </c>
      <c r="S48" s="29">
        <v>3165705</v>
      </c>
      <c r="T48" s="40">
        <v>45</v>
      </c>
      <c r="U48" s="60">
        <v>4036500</v>
      </c>
      <c r="V48" s="32">
        <v>0.19</v>
      </c>
      <c r="W48" s="33">
        <v>766935</v>
      </c>
      <c r="X48" s="34">
        <v>4803435</v>
      </c>
      <c r="Y48" s="33">
        <v>4803435</v>
      </c>
      <c r="Z48" s="33" t="s">
        <v>143</v>
      </c>
      <c r="AA48" s="31">
        <v>1926899</v>
      </c>
      <c r="AB48" s="32">
        <v>0.19</v>
      </c>
      <c r="AC48" s="28">
        <v>366110.81</v>
      </c>
      <c r="AD48" s="28">
        <v>2293010</v>
      </c>
      <c r="AE48" s="35">
        <v>2293010</v>
      </c>
      <c r="AF48" s="36" t="s">
        <v>157</v>
      </c>
      <c r="AG48" s="25"/>
      <c r="AH48" s="32"/>
      <c r="AI48" s="37"/>
      <c r="AJ48" s="28"/>
      <c r="AK48" s="35"/>
      <c r="AL48" s="36"/>
      <c r="AM48" s="25">
        <v>2961102</v>
      </c>
      <c r="AN48" s="32">
        <v>0.19</v>
      </c>
      <c r="AO48" s="37">
        <v>562609.38</v>
      </c>
      <c r="AP48" s="28">
        <v>3523711</v>
      </c>
      <c r="AQ48" s="35">
        <v>3523711</v>
      </c>
      <c r="AR48" s="36" t="s">
        <v>160</v>
      </c>
      <c r="AS48" s="25">
        <v>2369444</v>
      </c>
      <c r="AT48" s="32">
        <v>0.19</v>
      </c>
      <c r="AU48" s="37">
        <v>450194.36</v>
      </c>
      <c r="AV48" s="28">
        <v>2819638</v>
      </c>
      <c r="AW48" s="35">
        <v>2819638</v>
      </c>
      <c r="AX48" s="36" t="s">
        <v>162</v>
      </c>
      <c r="AY48" s="25">
        <v>1650000</v>
      </c>
      <c r="AZ48" s="32">
        <v>0.19</v>
      </c>
      <c r="BA48" s="38">
        <v>313500</v>
      </c>
      <c r="BB48" s="28">
        <v>1963500</v>
      </c>
      <c r="BC48" s="35">
        <v>1963500</v>
      </c>
      <c r="BD48" s="39" t="s">
        <v>164</v>
      </c>
      <c r="BE48" s="54">
        <f t="shared" si="0"/>
        <v>1650000</v>
      </c>
      <c r="BF48" s="36" t="str">
        <f t="shared" si="1"/>
        <v>TECNOPHONE</v>
      </c>
      <c r="BG48" s="56"/>
      <c r="BH48" s="63">
        <f t="shared" si="2"/>
        <v>313500</v>
      </c>
      <c r="BI48" s="37">
        <f t="shared" si="3"/>
        <v>1963500</v>
      </c>
      <c r="BJ48" s="71">
        <v>5357678</v>
      </c>
    </row>
    <row r="49" spans="1:62" ht="39" customHeight="1" thickBot="1" x14ac:dyDescent="0.25">
      <c r="A49" s="16">
        <v>42</v>
      </c>
      <c r="B49" s="22" t="s">
        <v>27</v>
      </c>
      <c r="C49" s="1" t="s">
        <v>28</v>
      </c>
      <c r="D49" s="41" t="s">
        <v>29</v>
      </c>
      <c r="E49" s="1" t="s">
        <v>7</v>
      </c>
      <c r="F49" s="23">
        <v>14</v>
      </c>
      <c r="G49" s="24"/>
      <c r="H49" s="8">
        <v>4709250</v>
      </c>
      <c r="I49" s="4">
        <v>0.19</v>
      </c>
      <c r="J49" s="3">
        <v>894757.5</v>
      </c>
      <c r="K49" s="3">
        <v>5604008</v>
      </c>
      <c r="L49" s="3">
        <v>78456112</v>
      </c>
      <c r="M49" s="5" t="s">
        <v>143</v>
      </c>
      <c r="N49" s="5" t="s">
        <v>144</v>
      </c>
      <c r="O49" s="25">
        <v>4918568</v>
      </c>
      <c r="P49" s="26">
        <v>0.19</v>
      </c>
      <c r="Q49" s="27">
        <v>934527.92</v>
      </c>
      <c r="R49" s="28">
        <v>5853096</v>
      </c>
      <c r="S49" s="29">
        <v>81943344</v>
      </c>
      <c r="T49" s="40">
        <v>45</v>
      </c>
      <c r="U49" s="58">
        <v>4570830</v>
      </c>
      <c r="V49" s="32">
        <v>0.19</v>
      </c>
      <c r="W49" s="33">
        <v>868457.7</v>
      </c>
      <c r="X49" s="34">
        <v>5439288</v>
      </c>
      <c r="Y49" s="33">
        <v>76150032</v>
      </c>
      <c r="Z49" s="33" t="s">
        <v>143</v>
      </c>
      <c r="AA49" s="31"/>
      <c r="AB49" s="32"/>
      <c r="AC49" s="28"/>
      <c r="AD49" s="28"/>
      <c r="AE49" s="35"/>
      <c r="AF49" s="36"/>
      <c r="AG49" s="25"/>
      <c r="AH49" s="32"/>
      <c r="AI49" s="37"/>
      <c r="AJ49" s="28"/>
      <c r="AK49" s="35"/>
      <c r="AL49" s="36"/>
      <c r="AM49" s="25"/>
      <c r="AN49" s="32"/>
      <c r="AO49" s="37"/>
      <c r="AP49" s="28"/>
      <c r="AQ49" s="35"/>
      <c r="AR49" s="36"/>
      <c r="AS49" s="25"/>
      <c r="AT49" s="32">
        <v>0.19</v>
      </c>
      <c r="AU49" s="37">
        <v>0</v>
      </c>
      <c r="AV49" s="28">
        <v>0</v>
      </c>
      <c r="AW49" s="35">
        <v>0</v>
      </c>
      <c r="AX49" s="36"/>
      <c r="AY49" s="25"/>
      <c r="AZ49" s="32">
        <v>0.19</v>
      </c>
      <c r="BA49" s="38">
        <v>0</v>
      </c>
      <c r="BB49" s="28">
        <v>0</v>
      </c>
      <c r="BC49" s="35">
        <v>0</v>
      </c>
      <c r="BD49" s="39"/>
      <c r="BE49" s="54">
        <f t="shared" si="0"/>
        <v>4570830</v>
      </c>
      <c r="BF49" s="68" t="str">
        <f t="shared" si="1"/>
        <v>MERGE</v>
      </c>
      <c r="BG49" s="24"/>
      <c r="BH49" s="63">
        <f t="shared" si="2"/>
        <v>868458</v>
      </c>
      <c r="BI49" s="37">
        <f t="shared" si="3"/>
        <v>76150032</v>
      </c>
      <c r="BJ49" s="71">
        <v>78992190</v>
      </c>
    </row>
    <row r="50" spans="1:62" ht="29.25" customHeight="1" thickBot="1" x14ac:dyDescent="0.25">
      <c r="A50" s="47">
        <v>43</v>
      </c>
      <c r="B50" s="48" t="s">
        <v>116</v>
      </c>
      <c r="C50" s="48" t="s">
        <v>117</v>
      </c>
      <c r="D50" s="48" t="s">
        <v>118</v>
      </c>
      <c r="E50" s="48" t="s">
        <v>7</v>
      </c>
      <c r="F50" s="48">
        <v>1</v>
      </c>
      <c r="G50" s="24"/>
      <c r="H50" s="8">
        <v>7108800</v>
      </c>
      <c r="I50" s="4">
        <v>0.19</v>
      </c>
      <c r="J50" s="3">
        <v>1350672</v>
      </c>
      <c r="K50" s="3">
        <v>8459472</v>
      </c>
      <c r="L50" s="3">
        <v>8459472</v>
      </c>
      <c r="M50" s="5" t="s">
        <v>143</v>
      </c>
      <c r="N50" s="5" t="s">
        <v>144</v>
      </c>
      <c r="O50" s="25">
        <v>8334410</v>
      </c>
      <c r="P50" s="26">
        <v>0.19</v>
      </c>
      <c r="Q50" s="27">
        <v>1583537.9</v>
      </c>
      <c r="R50" s="28">
        <v>9917948</v>
      </c>
      <c r="S50" s="29">
        <v>9917948</v>
      </c>
      <c r="T50" s="40">
        <v>45</v>
      </c>
      <c r="U50" s="60">
        <v>7966350</v>
      </c>
      <c r="V50" s="32">
        <v>0.19</v>
      </c>
      <c r="W50" s="33">
        <v>1513606.5</v>
      </c>
      <c r="X50" s="34">
        <v>9479957</v>
      </c>
      <c r="Y50" s="33">
        <v>9479957</v>
      </c>
      <c r="Z50" s="33" t="s">
        <v>143</v>
      </c>
      <c r="AA50" s="31">
        <v>7564832</v>
      </c>
      <c r="AB50" s="32">
        <v>0.19</v>
      </c>
      <c r="AC50" s="28">
        <v>1437318.08</v>
      </c>
      <c r="AD50" s="28">
        <v>9002150</v>
      </c>
      <c r="AE50" s="35">
        <v>9002150</v>
      </c>
      <c r="AF50" s="36" t="s">
        <v>143</v>
      </c>
      <c r="AG50" s="25">
        <v>8200000</v>
      </c>
      <c r="AH50" s="32">
        <v>0.19</v>
      </c>
      <c r="AI50" s="37">
        <v>1558000</v>
      </c>
      <c r="AJ50" s="28">
        <v>9758000</v>
      </c>
      <c r="AK50" s="35">
        <v>9758000</v>
      </c>
      <c r="AL50" s="36" t="s">
        <v>159</v>
      </c>
      <c r="AM50" s="25"/>
      <c r="AN50" s="32"/>
      <c r="AO50" s="37"/>
      <c r="AP50" s="28"/>
      <c r="AQ50" s="35"/>
      <c r="AR50" s="36"/>
      <c r="AS50" s="25">
        <v>7816993</v>
      </c>
      <c r="AT50" s="32">
        <v>0.19</v>
      </c>
      <c r="AU50" s="37">
        <v>1485228.67</v>
      </c>
      <c r="AV50" s="28">
        <v>9302222</v>
      </c>
      <c r="AW50" s="35">
        <v>9302222</v>
      </c>
      <c r="AX50" s="36" t="s">
        <v>162</v>
      </c>
      <c r="AY50" s="25">
        <v>7820000</v>
      </c>
      <c r="AZ50" s="32">
        <v>0.19</v>
      </c>
      <c r="BA50" s="38">
        <v>1485800</v>
      </c>
      <c r="BB50" s="28">
        <v>9305800</v>
      </c>
      <c r="BC50" s="35">
        <v>9305800</v>
      </c>
      <c r="BD50" s="39" t="s">
        <v>164</v>
      </c>
      <c r="BE50" s="54">
        <f t="shared" si="0"/>
        <v>7108800</v>
      </c>
      <c r="BF50" s="66" t="str">
        <f t="shared" si="1"/>
        <v>ANDIVISIÓN SAS</v>
      </c>
      <c r="BG50" s="24"/>
      <c r="BH50" s="63">
        <f t="shared" si="2"/>
        <v>1350672</v>
      </c>
      <c r="BI50" s="37">
        <f t="shared" si="3"/>
        <v>8459472</v>
      </c>
      <c r="BJ50" s="71">
        <v>9803999</v>
      </c>
    </row>
    <row r="51" spans="1:62" ht="29.25" customHeight="1" thickBot="1" x14ac:dyDescent="0.25">
      <c r="A51" s="47">
        <v>44</v>
      </c>
      <c r="B51" s="48" t="s">
        <v>116</v>
      </c>
      <c r="C51" s="48" t="s">
        <v>119</v>
      </c>
      <c r="D51" s="48" t="s">
        <v>118</v>
      </c>
      <c r="E51" s="48" t="s">
        <v>7</v>
      </c>
      <c r="F51" s="48">
        <v>3</v>
      </c>
      <c r="G51" s="24"/>
      <c r="H51" s="8">
        <v>4864320</v>
      </c>
      <c r="I51" s="4">
        <v>0.19</v>
      </c>
      <c r="J51" s="3">
        <v>924220.8</v>
      </c>
      <c r="K51" s="3">
        <v>5788541</v>
      </c>
      <c r="L51" s="3">
        <v>17365623</v>
      </c>
      <c r="M51" s="5" t="s">
        <v>143</v>
      </c>
      <c r="N51" s="5" t="s">
        <v>144</v>
      </c>
      <c r="O51" s="25">
        <v>5817711</v>
      </c>
      <c r="P51" s="26">
        <v>0.19</v>
      </c>
      <c r="Q51" s="27">
        <v>1105365.0900000001</v>
      </c>
      <c r="R51" s="28">
        <v>6923076</v>
      </c>
      <c r="S51" s="29">
        <v>20769228</v>
      </c>
      <c r="T51" s="40">
        <v>45</v>
      </c>
      <c r="U51" s="60">
        <v>5471550</v>
      </c>
      <c r="V51" s="32">
        <v>0.19</v>
      </c>
      <c r="W51" s="33">
        <v>1039594.5</v>
      </c>
      <c r="X51" s="34">
        <v>6511145</v>
      </c>
      <c r="Y51" s="33">
        <v>19533435</v>
      </c>
      <c r="Z51" s="33" t="s">
        <v>143</v>
      </c>
      <c r="AA51" s="31">
        <v>5177556</v>
      </c>
      <c r="AB51" s="32">
        <v>0.19</v>
      </c>
      <c r="AC51" s="28">
        <v>983735.64</v>
      </c>
      <c r="AD51" s="28">
        <v>6161292</v>
      </c>
      <c r="AE51" s="35">
        <v>18483876</v>
      </c>
      <c r="AF51" s="36" t="s">
        <v>157</v>
      </c>
      <c r="AG51" s="25">
        <v>5500000</v>
      </c>
      <c r="AH51" s="32">
        <v>0.19</v>
      </c>
      <c r="AI51" s="37">
        <v>1045000</v>
      </c>
      <c r="AJ51" s="28">
        <v>6545000</v>
      </c>
      <c r="AK51" s="35">
        <v>19635000</v>
      </c>
      <c r="AL51" s="36" t="s">
        <v>159</v>
      </c>
      <c r="AM51" s="25"/>
      <c r="AN51" s="32"/>
      <c r="AO51" s="37"/>
      <c r="AP51" s="28"/>
      <c r="AQ51" s="35"/>
      <c r="AR51" s="36"/>
      <c r="AS51" s="25">
        <v>5349206</v>
      </c>
      <c r="AT51" s="32">
        <v>0.19</v>
      </c>
      <c r="AU51" s="37">
        <v>1016349.14</v>
      </c>
      <c r="AV51" s="28">
        <v>6365555</v>
      </c>
      <c r="AW51" s="35">
        <v>19096665</v>
      </c>
      <c r="AX51" s="36" t="s">
        <v>162</v>
      </c>
      <c r="AY51" s="25">
        <v>5350000</v>
      </c>
      <c r="AZ51" s="32">
        <v>0.19</v>
      </c>
      <c r="BA51" s="38">
        <v>1016500</v>
      </c>
      <c r="BB51" s="28">
        <v>6366500</v>
      </c>
      <c r="BC51" s="35">
        <v>19099500</v>
      </c>
      <c r="BD51" s="39" t="s">
        <v>164</v>
      </c>
      <c r="BE51" s="54">
        <f t="shared" si="0"/>
        <v>4864320</v>
      </c>
      <c r="BF51" s="66" t="str">
        <f t="shared" si="1"/>
        <v>ANDIVISIÓN SAS</v>
      </c>
      <c r="BG51" s="24"/>
      <c r="BH51" s="63">
        <f t="shared" si="2"/>
        <v>924221</v>
      </c>
      <c r="BI51" s="37">
        <f t="shared" si="3"/>
        <v>17365623</v>
      </c>
      <c r="BJ51" s="71">
        <v>20100001</v>
      </c>
    </row>
    <row r="52" spans="1:62" ht="39" thickBot="1" x14ac:dyDescent="0.25">
      <c r="A52" s="47">
        <v>45</v>
      </c>
      <c r="B52" s="48" t="s">
        <v>120</v>
      </c>
      <c r="C52" s="48" t="s">
        <v>121</v>
      </c>
      <c r="D52" s="48" t="s">
        <v>122</v>
      </c>
      <c r="E52" s="48" t="s">
        <v>7</v>
      </c>
      <c r="F52" s="48">
        <v>1</v>
      </c>
      <c r="G52" s="24"/>
      <c r="H52" s="8">
        <v>12594957.983193276</v>
      </c>
      <c r="I52" s="4">
        <v>0.19</v>
      </c>
      <c r="J52" s="3">
        <v>2393042.0168067226</v>
      </c>
      <c r="K52" s="3">
        <v>14988000</v>
      </c>
      <c r="L52" s="3">
        <v>14988000</v>
      </c>
      <c r="M52" s="5" t="s">
        <v>143</v>
      </c>
      <c r="N52" s="5" t="s">
        <v>144</v>
      </c>
      <c r="O52" s="25">
        <v>11115384</v>
      </c>
      <c r="P52" s="26">
        <v>0.19</v>
      </c>
      <c r="Q52" s="27">
        <v>2111922.96</v>
      </c>
      <c r="R52" s="28">
        <v>13227307</v>
      </c>
      <c r="S52" s="29">
        <v>13227307</v>
      </c>
      <c r="T52" s="40">
        <v>45</v>
      </c>
      <c r="U52" s="58">
        <v>13873950</v>
      </c>
      <c r="V52" s="32">
        <v>0.19</v>
      </c>
      <c r="W52" s="33">
        <v>2636050.5</v>
      </c>
      <c r="X52" s="34">
        <v>16510001</v>
      </c>
      <c r="Y52" s="33">
        <v>16510001</v>
      </c>
      <c r="Z52" s="33" t="s">
        <v>143</v>
      </c>
      <c r="AA52" s="31">
        <v>11138923</v>
      </c>
      <c r="AB52" s="32">
        <v>0.19</v>
      </c>
      <c r="AC52" s="28">
        <v>2116395.37</v>
      </c>
      <c r="AD52" s="28">
        <v>13255318</v>
      </c>
      <c r="AE52" s="35">
        <v>13255318</v>
      </c>
      <c r="AF52" s="36" t="s">
        <v>157</v>
      </c>
      <c r="AG52" s="25"/>
      <c r="AH52" s="32"/>
      <c r="AI52" s="37"/>
      <c r="AJ52" s="28"/>
      <c r="AK52" s="35"/>
      <c r="AL52" s="36"/>
      <c r="AM52" s="25"/>
      <c r="AN52" s="32"/>
      <c r="AO52" s="37"/>
      <c r="AP52" s="28"/>
      <c r="AQ52" s="35"/>
      <c r="AR52" s="36"/>
      <c r="AS52" s="25"/>
      <c r="AT52" s="32">
        <v>0.19</v>
      </c>
      <c r="AU52" s="37">
        <v>0</v>
      </c>
      <c r="AV52" s="28">
        <v>0</v>
      </c>
      <c r="AW52" s="35">
        <v>0</v>
      </c>
      <c r="AX52" s="36"/>
      <c r="AY52" s="25">
        <v>10900000</v>
      </c>
      <c r="AZ52" s="32">
        <v>0.19</v>
      </c>
      <c r="BA52" s="38">
        <v>2071000</v>
      </c>
      <c r="BB52" s="28">
        <v>12971000</v>
      </c>
      <c r="BC52" s="35">
        <v>12971000</v>
      </c>
      <c r="BD52" s="39" t="s">
        <v>164</v>
      </c>
      <c r="BE52" s="54">
        <f t="shared" si="0"/>
        <v>10900000</v>
      </c>
      <c r="BF52" s="36" t="str">
        <f t="shared" si="1"/>
        <v>TECNOPHONE</v>
      </c>
      <c r="BG52" s="24"/>
      <c r="BH52" s="63">
        <f t="shared" si="2"/>
        <v>2071000</v>
      </c>
      <c r="BI52" s="37">
        <f t="shared" si="3"/>
        <v>12971000</v>
      </c>
      <c r="BJ52" s="71">
        <v>16541000</v>
      </c>
    </row>
    <row r="53" spans="1:62" ht="39" thickBot="1" x14ac:dyDescent="0.25">
      <c r="A53" s="47">
        <v>46</v>
      </c>
      <c r="B53" s="48" t="s">
        <v>120</v>
      </c>
      <c r="C53" s="48" t="s">
        <v>123</v>
      </c>
      <c r="D53" s="48" t="s">
        <v>124</v>
      </c>
      <c r="E53" s="48" t="s">
        <v>7</v>
      </c>
      <c r="F53" s="48">
        <v>1</v>
      </c>
      <c r="G53" s="24"/>
      <c r="H53" s="8">
        <v>3015126.0504201683</v>
      </c>
      <c r="I53" s="4">
        <v>0.19</v>
      </c>
      <c r="J53" s="3">
        <v>572873.94957983203</v>
      </c>
      <c r="K53" s="3">
        <v>3588000</v>
      </c>
      <c r="L53" s="3">
        <v>3588000</v>
      </c>
      <c r="M53" s="5" t="s">
        <v>143</v>
      </c>
      <c r="N53" s="5" t="s">
        <v>144</v>
      </c>
      <c r="O53" s="25">
        <v>2987179</v>
      </c>
      <c r="P53" s="26">
        <v>0.19</v>
      </c>
      <c r="Q53" s="27">
        <v>567564.01</v>
      </c>
      <c r="R53" s="28">
        <v>3554743</v>
      </c>
      <c r="S53" s="29">
        <v>3554743</v>
      </c>
      <c r="T53" s="40">
        <v>45</v>
      </c>
      <c r="U53" s="60">
        <v>3458824</v>
      </c>
      <c r="V53" s="32">
        <v>0.19</v>
      </c>
      <c r="W53" s="33">
        <v>657176.56000000006</v>
      </c>
      <c r="X53" s="34">
        <v>4116001</v>
      </c>
      <c r="Y53" s="33">
        <v>4116001</v>
      </c>
      <c r="Z53" s="33" t="s">
        <v>143</v>
      </c>
      <c r="AA53" s="31">
        <v>2478723</v>
      </c>
      <c r="AB53" s="32">
        <v>0.19</v>
      </c>
      <c r="AC53" s="28">
        <v>470957.37</v>
      </c>
      <c r="AD53" s="28">
        <v>2949680</v>
      </c>
      <c r="AE53" s="35">
        <v>2949680</v>
      </c>
      <c r="AF53" s="36" t="s">
        <v>157</v>
      </c>
      <c r="AG53" s="25"/>
      <c r="AH53" s="32"/>
      <c r="AI53" s="37"/>
      <c r="AJ53" s="28"/>
      <c r="AK53" s="35"/>
      <c r="AL53" s="36"/>
      <c r="AM53" s="25"/>
      <c r="AN53" s="32"/>
      <c r="AO53" s="37"/>
      <c r="AP53" s="28"/>
      <c r="AQ53" s="35"/>
      <c r="AR53" s="36"/>
      <c r="AS53" s="25"/>
      <c r="AT53" s="32">
        <v>0.19</v>
      </c>
      <c r="AU53" s="37">
        <v>0</v>
      </c>
      <c r="AV53" s="28">
        <v>0</v>
      </c>
      <c r="AW53" s="35">
        <v>0</v>
      </c>
      <c r="AX53" s="36"/>
      <c r="AY53" s="25">
        <v>3200000</v>
      </c>
      <c r="AZ53" s="32">
        <v>0.19</v>
      </c>
      <c r="BA53" s="38">
        <v>608000</v>
      </c>
      <c r="BB53" s="28">
        <v>3808000</v>
      </c>
      <c r="BC53" s="35">
        <v>3808000</v>
      </c>
      <c r="BD53" s="39" t="s">
        <v>164</v>
      </c>
      <c r="BE53" s="54">
        <f t="shared" si="0"/>
        <v>2478723</v>
      </c>
      <c r="BF53" s="64" t="str">
        <f t="shared" si="1"/>
        <v>MULTITINTAS</v>
      </c>
      <c r="BG53" s="24"/>
      <c r="BH53" s="63">
        <f t="shared" si="2"/>
        <v>470957</v>
      </c>
      <c r="BI53" s="37">
        <f t="shared" si="3"/>
        <v>2949680</v>
      </c>
      <c r="BJ53" s="71">
        <v>3927000</v>
      </c>
    </row>
    <row r="54" spans="1:62" ht="64.5" thickBot="1" x14ac:dyDescent="0.25">
      <c r="A54" s="47">
        <v>47</v>
      </c>
      <c r="B54" s="48" t="s">
        <v>27</v>
      </c>
      <c r="C54" s="48" t="s">
        <v>125</v>
      </c>
      <c r="D54" s="49" t="s">
        <v>126</v>
      </c>
      <c r="E54" s="48" t="s">
        <v>7</v>
      </c>
      <c r="F54" s="48">
        <v>1</v>
      </c>
      <c r="G54" s="24"/>
      <c r="H54" s="8">
        <v>16010836.638655463</v>
      </c>
      <c r="I54" s="4">
        <v>0.19</v>
      </c>
      <c r="J54" s="3">
        <v>3042058.9613445383</v>
      </c>
      <c r="K54" s="3">
        <v>19052896</v>
      </c>
      <c r="L54" s="3">
        <v>19052896</v>
      </c>
      <c r="M54" s="5" t="s">
        <v>143</v>
      </c>
      <c r="N54" s="5" t="s">
        <v>144</v>
      </c>
      <c r="O54" s="25">
        <v>16923075</v>
      </c>
      <c r="P54" s="26">
        <v>0.19</v>
      </c>
      <c r="Q54" s="27">
        <v>3215384.25</v>
      </c>
      <c r="R54" s="28">
        <v>20138459</v>
      </c>
      <c r="S54" s="29">
        <v>20138459</v>
      </c>
      <c r="T54" s="40">
        <v>45</v>
      </c>
      <c r="U54" s="58">
        <v>16723260</v>
      </c>
      <c r="V54" s="32">
        <v>0.19</v>
      </c>
      <c r="W54" s="33">
        <v>3177419.4</v>
      </c>
      <c r="X54" s="34">
        <v>19900679</v>
      </c>
      <c r="Y54" s="33">
        <v>19900679</v>
      </c>
      <c r="Z54" s="33" t="s">
        <v>143</v>
      </c>
      <c r="AA54" s="31">
        <v>16134453</v>
      </c>
      <c r="AB54" s="32">
        <v>0.19</v>
      </c>
      <c r="AC54" s="28">
        <v>3065546.07</v>
      </c>
      <c r="AD54" s="28">
        <v>19199999</v>
      </c>
      <c r="AE54" s="35">
        <v>19199999</v>
      </c>
      <c r="AF54" s="36" t="s">
        <v>158</v>
      </c>
      <c r="AG54" s="25"/>
      <c r="AH54" s="32"/>
      <c r="AI54" s="37"/>
      <c r="AJ54" s="28"/>
      <c r="AK54" s="35"/>
      <c r="AL54" s="36"/>
      <c r="AM54" s="25"/>
      <c r="AN54" s="32"/>
      <c r="AO54" s="37"/>
      <c r="AP54" s="28"/>
      <c r="AQ54" s="35"/>
      <c r="AR54" s="36"/>
      <c r="AS54" s="25">
        <v>15720000</v>
      </c>
      <c r="AT54" s="32">
        <v>0.19</v>
      </c>
      <c r="AU54" s="37">
        <v>2986800</v>
      </c>
      <c r="AV54" s="28">
        <v>18706800</v>
      </c>
      <c r="AW54" s="35">
        <v>18706800</v>
      </c>
      <c r="AX54" s="36" t="s">
        <v>163</v>
      </c>
      <c r="AY54" s="25"/>
      <c r="AZ54" s="32">
        <v>0.19</v>
      </c>
      <c r="BA54" s="38">
        <v>0</v>
      </c>
      <c r="BB54" s="28">
        <v>0</v>
      </c>
      <c r="BC54" s="35">
        <v>0</v>
      </c>
      <c r="BD54" s="39"/>
      <c r="BE54" s="54">
        <f t="shared" si="0"/>
        <v>15720000</v>
      </c>
      <c r="BF54" s="36" t="str">
        <f t="shared" si="1"/>
        <v>QUALITY</v>
      </c>
      <c r="BG54" s="24"/>
      <c r="BH54" s="63">
        <f t="shared" si="2"/>
        <v>2986800</v>
      </c>
      <c r="BI54" s="37">
        <f t="shared" si="3"/>
        <v>18706800</v>
      </c>
      <c r="BJ54" s="71">
        <v>19218500</v>
      </c>
    </row>
    <row r="55" spans="1:62" ht="30" customHeight="1" thickBot="1" x14ac:dyDescent="0.25">
      <c r="A55" s="47">
        <v>48</v>
      </c>
      <c r="B55" s="48" t="s">
        <v>127</v>
      </c>
      <c r="C55" s="48" t="s">
        <v>128</v>
      </c>
      <c r="D55" s="48" t="s">
        <v>129</v>
      </c>
      <c r="E55" s="48" t="s">
        <v>7</v>
      </c>
      <c r="F55" s="48">
        <v>10</v>
      </c>
      <c r="G55" s="24"/>
      <c r="H55" s="8">
        <v>428719.99999999994</v>
      </c>
      <c r="I55" s="4">
        <v>0.19</v>
      </c>
      <c r="J55" s="3">
        <v>81456.799999999988</v>
      </c>
      <c r="K55" s="3">
        <v>510177</v>
      </c>
      <c r="L55" s="3">
        <v>5101770</v>
      </c>
      <c r="M55" s="5" t="s">
        <v>143</v>
      </c>
      <c r="N55" s="5" t="s">
        <v>144</v>
      </c>
      <c r="O55" s="25">
        <v>576924</v>
      </c>
      <c r="P55" s="26">
        <v>0.19</v>
      </c>
      <c r="Q55" s="27">
        <v>109615.56</v>
      </c>
      <c r="R55" s="28">
        <v>686540</v>
      </c>
      <c r="S55" s="29">
        <v>6865400</v>
      </c>
      <c r="T55" s="40">
        <v>45</v>
      </c>
      <c r="U55" s="60">
        <v>479115</v>
      </c>
      <c r="V55" s="32">
        <v>0.19</v>
      </c>
      <c r="W55" s="33">
        <v>91031.85</v>
      </c>
      <c r="X55" s="34">
        <v>570147</v>
      </c>
      <c r="Y55" s="33">
        <v>5701470</v>
      </c>
      <c r="Z55" s="33" t="s">
        <v>143</v>
      </c>
      <c r="AA55" s="31">
        <v>450709</v>
      </c>
      <c r="AB55" s="32">
        <v>0.19</v>
      </c>
      <c r="AC55" s="28">
        <v>85634.71</v>
      </c>
      <c r="AD55" s="28">
        <v>536344</v>
      </c>
      <c r="AE55" s="35">
        <v>5363440</v>
      </c>
      <c r="AF55" s="36" t="s">
        <v>157</v>
      </c>
      <c r="AG55" s="25">
        <v>510000</v>
      </c>
      <c r="AH55" s="32">
        <v>0.19</v>
      </c>
      <c r="AI55" s="37">
        <v>96900</v>
      </c>
      <c r="AJ55" s="28">
        <v>606900</v>
      </c>
      <c r="AK55" s="35">
        <v>6069000</v>
      </c>
      <c r="AL55" s="36" t="s">
        <v>159</v>
      </c>
      <c r="AM55" s="25">
        <v>552045</v>
      </c>
      <c r="AN55" s="32">
        <v>0.19</v>
      </c>
      <c r="AO55" s="37">
        <v>104888.55</v>
      </c>
      <c r="AP55" s="28">
        <v>656934</v>
      </c>
      <c r="AQ55" s="35">
        <v>6569340</v>
      </c>
      <c r="AR55" s="36" t="s">
        <v>160</v>
      </c>
      <c r="AS55" s="25">
        <v>465640</v>
      </c>
      <c r="AT55" s="32">
        <v>0.19</v>
      </c>
      <c r="AU55" s="37">
        <v>88471.6</v>
      </c>
      <c r="AV55" s="28">
        <v>554112</v>
      </c>
      <c r="AW55" s="35">
        <v>5541120</v>
      </c>
      <c r="AX55" s="36" t="s">
        <v>162</v>
      </c>
      <c r="AY55" s="25">
        <v>495000</v>
      </c>
      <c r="AZ55" s="32">
        <v>0.19</v>
      </c>
      <c r="BA55" s="38">
        <v>94050</v>
      </c>
      <c r="BB55" s="28">
        <v>589050</v>
      </c>
      <c r="BC55" s="35">
        <v>5890500</v>
      </c>
      <c r="BD55" s="39" t="s">
        <v>164</v>
      </c>
      <c r="BE55" s="54">
        <f t="shared" si="0"/>
        <v>428719.99999999994</v>
      </c>
      <c r="BF55" s="66" t="str">
        <f t="shared" si="1"/>
        <v>ANDIVISIÓN SAS</v>
      </c>
      <c r="BG55" s="24"/>
      <c r="BH55" s="63">
        <f t="shared" si="2"/>
        <v>81457</v>
      </c>
      <c r="BI55" s="37">
        <f t="shared" si="3"/>
        <v>5101769.9999999991</v>
      </c>
      <c r="BJ55" s="71">
        <v>7000000</v>
      </c>
    </row>
    <row r="56" spans="1:62" ht="29.25" customHeight="1" thickBot="1" x14ac:dyDescent="0.25">
      <c r="A56" s="47">
        <v>49</v>
      </c>
      <c r="B56" s="48" t="s">
        <v>130</v>
      </c>
      <c r="C56" s="48" t="s">
        <v>131</v>
      </c>
      <c r="D56" s="48" t="s">
        <v>129</v>
      </c>
      <c r="E56" s="48" t="s">
        <v>7</v>
      </c>
      <c r="F56" s="48">
        <v>2</v>
      </c>
      <c r="G56" s="24"/>
      <c r="H56" s="8">
        <v>2925456</v>
      </c>
      <c r="I56" s="4">
        <v>0.19</v>
      </c>
      <c r="J56" s="3">
        <v>555836.64</v>
      </c>
      <c r="K56" s="3">
        <v>3481293</v>
      </c>
      <c r="L56" s="3">
        <v>6962586</v>
      </c>
      <c r="M56" s="5" t="s">
        <v>143</v>
      </c>
      <c r="N56" s="5" t="s">
        <v>144</v>
      </c>
      <c r="O56" s="25">
        <v>3724379</v>
      </c>
      <c r="P56" s="26">
        <v>0.19</v>
      </c>
      <c r="Q56" s="27">
        <v>707632.01</v>
      </c>
      <c r="R56" s="28">
        <v>4432011</v>
      </c>
      <c r="S56" s="29">
        <v>8864022</v>
      </c>
      <c r="T56" s="40">
        <v>45</v>
      </c>
      <c r="U56" s="60">
        <v>3206385</v>
      </c>
      <c r="V56" s="32">
        <v>0.19</v>
      </c>
      <c r="W56" s="33">
        <v>609213.15</v>
      </c>
      <c r="X56" s="34">
        <v>3815598</v>
      </c>
      <c r="Y56" s="33">
        <v>7631196</v>
      </c>
      <c r="Z56" s="33" t="s">
        <v>143</v>
      </c>
      <c r="AA56" s="31">
        <v>2999006</v>
      </c>
      <c r="AB56" s="32">
        <v>0.19</v>
      </c>
      <c r="AC56" s="28">
        <v>569811.14</v>
      </c>
      <c r="AD56" s="28">
        <v>3568817</v>
      </c>
      <c r="AE56" s="35">
        <v>7137634</v>
      </c>
      <c r="AF56" s="36" t="s">
        <v>157</v>
      </c>
      <c r="AG56" s="25">
        <v>3350000</v>
      </c>
      <c r="AH56" s="32">
        <v>0.19</v>
      </c>
      <c r="AI56" s="37">
        <v>636500</v>
      </c>
      <c r="AJ56" s="28">
        <v>3986500</v>
      </c>
      <c r="AK56" s="35">
        <v>7973000</v>
      </c>
      <c r="AL56" s="36" t="s">
        <v>159</v>
      </c>
      <c r="AM56" s="25">
        <v>3555474</v>
      </c>
      <c r="AN56" s="32">
        <v>0.19</v>
      </c>
      <c r="AO56" s="37">
        <v>675540.06</v>
      </c>
      <c r="AP56" s="28">
        <v>4231014</v>
      </c>
      <c r="AQ56" s="35">
        <v>8462028</v>
      </c>
      <c r="AR56" s="36" t="s">
        <v>160</v>
      </c>
      <c r="AS56" s="25">
        <v>3528889</v>
      </c>
      <c r="AT56" s="32">
        <v>0.19</v>
      </c>
      <c r="AU56" s="37">
        <v>670488.91</v>
      </c>
      <c r="AV56" s="28">
        <v>4199378</v>
      </c>
      <c r="AW56" s="35">
        <v>8398756</v>
      </c>
      <c r="AX56" s="36" t="s">
        <v>162</v>
      </c>
      <c r="AY56" s="25">
        <v>3445000</v>
      </c>
      <c r="AZ56" s="32">
        <v>0.19</v>
      </c>
      <c r="BA56" s="38">
        <v>654550</v>
      </c>
      <c r="BB56" s="28">
        <v>4099550</v>
      </c>
      <c r="BC56" s="35">
        <v>8199100</v>
      </c>
      <c r="BD56" s="39" t="s">
        <v>164</v>
      </c>
      <c r="BE56" s="54">
        <f t="shared" si="0"/>
        <v>2925456</v>
      </c>
      <c r="BF56" s="66" t="str">
        <f t="shared" si="1"/>
        <v>ANDIVISIÓN SAS</v>
      </c>
      <c r="BG56" s="24"/>
      <c r="BH56" s="63">
        <f>ROUND((BE56*19%),0)</f>
        <v>555837</v>
      </c>
      <c r="BI56" s="37">
        <f t="shared" si="3"/>
        <v>6962586</v>
      </c>
      <c r="BJ56" s="71">
        <v>8500000</v>
      </c>
    </row>
    <row r="57" spans="1:62" ht="29.25" customHeight="1" x14ac:dyDescent="0.2">
      <c r="A57" s="79" t="s">
        <v>8</v>
      </c>
      <c r="B57" s="79"/>
      <c r="C57" s="79"/>
      <c r="D57" s="79"/>
      <c r="E57" s="79"/>
      <c r="F57" s="79"/>
      <c r="L57" s="51">
        <f>SUM(L8:L56)</f>
        <v>265803112</v>
      </c>
      <c r="S57" s="51">
        <f>SUM(S8:S56)</f>
        <v>290000000</v>
      </c>
      <c r="T57" s="52"/>
      <c r="Y57" s="51">
        <f>SUM(Y8:Y56)</f>
        <v>301005123</v>
      </c>
      <c r="AE57" s="51">
        <f>SUM(AE8:AE56)</f>
        <v>156878696</v>
      </c>
      <c r="AK57" s="51">
        <f>SUM(AK8:AK56)</f>
        <v>126366100</v>
      </c>
      <c r="AQ57" s="51">
        <f>SUM(AQ8:AQ56)</f>
        <v>118721617</v>
      </c>
      <c r="AW57" s="51">
        <f>SUM(AW8:AW56)</f>
        <v>147563369</v>
      </c>
      <c r="BC57" s="51">
        <f>SUM(BC8:BC56)</f>
        <v>144358424</v>
      </c>
    </row>
    <row r="58" spans="1:62" x14ac:dyDescent="0.2">
      <c r="A58" s="80"/>
      <c r="B58" s="80"/>
      <c r="C58" s="80"/>
      <c r="D58" s="80"/>
      <c r="E58" s="80"/>
      <c r="F58" s="80"/>
    </row>
    <row r="59" spans="1:62" ht="21" customHeight="1" x14ac:dyDescent="0.2"/>
    <row r="60" spans="1:62" ht="20.25" customHeight="1" x14ac:dyDescent="0.2"/>
    <row r="63" spans="1:62" x14ac:dyDescent="0.2">
      <c r="BH63" s="64" t="s">
        <v>138</v>
      </c>
      <c r="BI63" s="65">
        <f>BI8+BI10+BI13+BI15+BI16+BI18+BI19+BI20+BI21+BI22+BI23+BI24+BI25+BI26+BI30+BI31+BI32+BI33+BI37+BI38+BI42+BI43+BI44+BI46+BI53</f>
        <v>47447099</v>
      </c>
    </row>
    <row r="64" spans="1:62" x14ac:dyDescent="0.2">
      <c r="BH64" s="66" t="str">
        <f t="shared" ref="BH64" si="4">IF(BG64=J64,$G$6,IF(BG64=Q64,$O$6,IF(BG64=W64,$U$6,IF(BG64=AC64,$AA$6,IF(BG64=AI64,$AG$6,IF(BG64=AO64,$AM$6,IF(BG64=AU64,$AS$6,IF(BG64=BA64,$AY$6))))))))</f>
        <v>ANDIVISIÓN SAS</v>
      </c>
      <c r="BI64" s="65">
        <f>BI9+BI17+BI34+BI50+BI51+BI55+BI56</f>
        <v>52857275</v>
      </c>
    </row>
    <row r="65" spans="60:61" x14ac:dyDescent="0.2">
      <c r="BH65" s="67" t="s">
        <v>133</v>
      </c>
      <c r="BI65" s="65">
        <f>BI14+BI35</f>
        <v>1652833</v>
      </c>
    </row>
    <row r="66" spans="60:61" x14ac:dyDescent="0.2">
      <c r="BH66" s="68" t="s">
        <v>15</v>
      </c>
      <c r="BI66" s="65">
        <f>BI11+BI12+BI41+BI47+BI49</f>
        <v>87618692</v>
      </c>
    </row>
    <row r="67" spans="60:61" x14ac:dyDescent="0.2">
      <c r="BH67" s="69" t="s">
        <v>140</v>
      </c>
      <c r="BI67" s="65">
        <f>BI27+BI28+BI29+BI39+BI54</f>
        <v>29521559</v>
      </c>
    </row>
    <row r="68" spans="60:61" x14ac:dyDescent="0.2">
      <c r="BH68" s="69" t="s">
        <v>141</v>
      </c>
      <c r="BI68" s="65">
        <f>BI36+BI40+BI45+BI48+BI52</f>
        <v>18123700</v>
      </c>
    </row>
    <row r="69" spans="60:61" x14ac:dyDescent="0.2">
      <c r="BI69" s="70">
        <f>SUM(BI63:BI68)</f>
        <v>237221158</v>
      </c>
    </row>
  </sheetData>
  <autoFilter ref="BF1:BF60" xr:uid="{97DC609B-A0A7-42F0-AF08-F463FE85D08D}"/>
  <mergeCells count="14">
    <mergeCell ref="A57:F57"/>
    <mergeCell ref="A58:F58"/>
    <mergeCell ref="A1:Z1"/>
    <mergeCell ref="A2:Z2"/>
    <mergeCell ref="A3:Z4"/>
    <mergeCell ref="O6:T6"/>
    <mergeCell ref="U6:Y6"/>
    <mergeCell ref="AG6:AK6"/>
    <mergeCell ref="AM6:AR6"/>
    <mergeCell ref="AS6:AW6"/>
    <mergeCell ref="AY6:BD6"/>
    <mergeCell ref="G6:K6"/>
    <mergeCell ref="L6:N6"/>
    <mergeCell ref="AA6:AF6"/>
  </mergeCells>
  <dataValidations count="1">
    <dataValidation type="list" allowBlank="1" showErrorMessage="1" sqref="E8:E49" xr:uid="{ABC039AB-9EE1-45D3-AE5E-AB5E20CA7982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2019-10-17T21:26:20Z</cp:lastPrinted>
  <dcterms:created xsi:type="dcterms:W3CDTF">2019-08-09T21:45:23Z</dcterms:created>
  <dcterms:modified xsi:type="dcterms:W3CDTF">2024-09-09T22:39:04Z</dcterms:modified>
</cp:coreProperties>
</file>