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57301\Dropbox\Mi PC (LAPTOP-DAE2P7RQ)\Documents\CP 10 de 2022\"/>
    </mc:Choice>
  </mc:AlternateContent>
  <xr:revisionPtr revIDLastSave="0" documentId="8_{FD54F9DC-BB65-4529-8025-B281D4A6CA27}" xr6:coauthVersionLast="45" xr6:coauthVersionMax="45" xr10:uidLastSave="{00000000-0000-0000-0000-000000000000}"/>
  <bookViews>
    <workbookView xWindow="-120" yWindow="-120" windowWidth="20730" windowHeight="11160" activeTab="1" xr2:uid="{00000000-000D-0000-FFFF-FFFF00000000}"/>
  </bookViews>
  <sheets>
    <sheet name="Gráfico1" sheetId="2" r:id="rId1"/>
    <sheet name="Hoja1" sheetId="1" r:id="rId2"/>
  </sheets>
  <definedNames>
    <definedName name="_xlnm._FilterDatabase" localSheetId="1" hidden="1">Hoja1!$A$10:$BZ$42</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Y32" i="1" l="1"/>
  <c r="BY20" i="1"/>
  <c r="BZ20" i="1" s="1"/>
  <c r="BY38" i="1"/>
  <c r="BY39" i="1"/>
  <c r="BY21" i="1"/>
  <c r="BY22" i="1"/>
  <c r="BY23" i="1"/>
  <c r="BZ23" i="1" s="1"/>
  <c r="BY18" i="1"/>
  <c r="BZ18" i="1" s="1"/>
  <c r="BY19" i="1"/>
  <c r="BZ39" i="1" l="1"/>
  <c r="BZ38" i="1"/>
  <c r="E53" i="1"/>
  <c r="BY13" i="1"/>
  <c r="BY14" i="1"/>
  <c r="BY15" i="1"/>
  <c r="BY24" i="1"/>
  <c r="BY25" i="1"/>
  <c r="BY26" i="1"/>
  <c r="BY27" i="1"/>
  <c r="BY28" i="1"/>
  <c r="BY30" i="1"/>
  <c r="BY31" i="1"/>
  <c r="BY33" i="1"/>
  <c r="BZ33" i="1" s="1"/>
  <c r="BY35" i="1"/>
  <c r="BY36" i="1"/>
  <c r="BY37" i="1"/>
  <c r="BY40" i="1"/>
  <c r="BY41" i="1"/>
  <c r="BY11" i="1"/>
  <c r="E48" i="1" s="1"/>
  <c r="E54" i="1" l="1"/>
  <c r="E55" i="1"/>
  <c r="E56" i="1"/>
  <c r="BY42" i="1"/>
  <c r="BZ24" i="1"/>
  <c r="BZ15" i="1"/>
  <c r="BZ30" i="1"/>
  <c r="BZ40" i="1"/>
  <c r="BZ35" i="1"/>
  <c r="BZ28" i="1"/>
  <c r="BZ14" i="1"/>
  <c r="BZ25" i="1"/>
  <c r="BZ13" i="1"/>
  <c r="BZ37" i="1"/>
  <c r="BZ27" i="1"/>
  <c r="BZ11" i="1"/>
  <c r="BZ31" i="1"/>
  <c r="BZ26" i="1"/>
  <c r="E57" i="1" l="1"/>
</calcChain>
</file>

<file path=xl/sharedStrings.xml><?xml version="1.0" encoding="utf-8"?>
<sst xmlns="http://schemas.openxmlformats.org/spreadsheetml/2006/main" count="524" uniqueCount="168">
  <si>
    <t>NOMBRE DEL ELEMENTO</t>
  </si>
  <si>
    <t>ESPECIFICACIÓN Y/O REFERENCIA</t>
  </si>
  <si>
    <t>UD DE MEDIDA</t>
  </si>
  <si>
    <t>MARCA O REFERENCIA</t>
  </si>
  <si>
    <t>CANT</t>
  </si>
  <si>
    <t>MARCA/MODELO/REFERENCIA (Ofertado)</t>
  </si>
  <si>
    <t>PRECIO UNITARIO (ANTES DE IVA)</t>
  </si>
  <si>
    <t>PORCENTAJE IVA 
( % )</t>
  </si>
  <si>
    <t>VALOR IVA
(1 solo item)</t>
  </si>
  <si>
    <t xml:space="preserve">TOTAL IVA (Valor iva  por la Cantidad) </t>
  </si>
  <si>
    <t xml:space="preserve">TOTAL VALOR  UNITARIO (valor unitario  por las  cantidades) </t>
  </si>
  <si>
    <t xml:space="preserve">VALOR TOTAL  IVA INCLUIOD 
(suma k y l) </t>
  </si>
  <si>
    <t xml:space="preserve">TIEMPO DE ENTREGA (Días Calendario) </t>
  </si>
  <si>
    <t>GARANTÍA</t>
  </si>
  <si>
    <t>UNIVERSIDAD TECNOLÓGICA DE PEREIRA</t>
  </si>
  <si>
    <t xml:space="preserve"> BIENES Y SUMINISTROS</t>
  </si>
  <si>
    <t>COMPRAS DE EQUIPOS DE LABORATORIOS DEL CENTRO DE DESARROLLO TECNOLÓGICO AGROINDUSTRIAL CDTA</t>
  </si>
  <si>
    <t xml:space="preserve">SISTEMA GENERAL DE REGALÍAS </t>
  </si>
  <si>
    <t>PELADORA DE PLATANOS ENTRADA UNICA</t>
  </si>
  <si>
    <t>Estamáquinaesdealimentaciónmanualypuedepelar dos plátanos en 0,7-1,0 segundos.Segarantizaunseparadodecáscaralimpiaylapulpa del plátano queda suave y sin daños.Estamáquinaesadecuadaparapelarplátanosverdessinmadurardecualquiertamañoycurvatura.Despuésdepelar,lapielylapulpadelplátanoseseparan y se descargan automáticamente.Material del equipo: acero inoxidable 304.ElequipoincluyeCertificadoCE(debeanexarloparavalidarcalidadtécnicadelequipo,ENISO12100:2010, EN 60204-1:2006 + A1:2009).
Lasdimensionesdelamaquinason:0.95x0.73x0.93m.Lapotenciadelequipoes:220V60Hz.Potencia:0,37Kw.Capacidad:150kg/hora.Peso: 94 Kg
Laspiezasdedesgastedelamaquinariacumplenconlosestandaresinternacionales.Porejemplolacadena transportadora, el cojinete y el marco.</t>
  </si>
  <si>
    <t>Unidad</t>
  </si>
  <si>
    <t>NEOLAB/PPY-2054</t>
  </si>
  <si>
    <t>BASCULA INDUSTRIAL ELECTRÓNICA 500 KG</t>
  </si>
  <si>
    <t>ESPECIFICACIONES GENERALES
✓ Capacidad: 500 kg
✓ Legibilidad: 0,1 kg
✓ Estructura: Tubular con pintura electrostática
✓ Celdas: 1
✓ Plataforma (funda) Acero inoxidable
✓ Tamaño: 60 X 60cm
ESPECIFICACIONES DEL INDICADOR
✓ Indicador totalmente en acero inoxidable
✓ Teclas en acero inoxidable
✓ Pantalla tipo LED, 6 dígitos de 20mm
✓ Batería recargable interna de 6V.
✓ Carga de batería por medio de cable de alimentación
✓ Ajuste de peso por medio del teclado
✓ Auto cero al encender
✓ Función de conteo de piezas por muestreo
✓ Alarma de pesaje o conteo
DESCRIPCIÓN DE LA CELDA DE CARGA
✓ Modelo: WL-1263
✓ Material de fabricación: Aluminio
✓ Clase: OIML C3
✓ Certificado No.: R60/2000-NL-1-14.06,TC 8452
✓ Capacidad (Emax): 150 kg / 300 kg / 500 kg
✓ Sensibilidad: 2 ±0,2 mV/V
✓ Resistencia de entrada: 404 ±10 ohm
✓ Resistencia de Salida: 350 ±3 ohm
✓ Límite de sobre carga: 150% de Emax
✓ Ruptura de celda: 170% de Emax
✓ Rango de temperatura de operación: De -10 a 40ºC
✓ Máxima excitación permitida: 15 VDC
✓ Máximo tamaño de plataforma: 60x60 cm
✓ Clase de protección: IP65
✓ Peso aproximado: 1,5 kg
✓ Cable: 4 hilos, Φ6 mm, 2,5 m</t>
  </si>
  <si>
    <t>TRUMAX Ref: XTELL-W II</t>
  </si>
  <si>
    <t>CONGELADOR HORIZONTAL  DUAL 508L</t>
  </si>
  <si>
    <t>Alto (cm): 86.5
• Ancho (cm): 164
• Tecnología: Convencional
• Profundidad (cm): 70
• Alto empaquetado (cm): 89
• Ancho empaquetado (cm): 168
• Profundidad empaquetada (cm): 74.8
• Peso Neto Producto (kg): 60
• Congelación rápida: Si
• Peso Bruto Producto (kg): 68
• Estantes extraíbles: Si
• Capacidad Neta Congelador (L): 508
• Ruedas: Si
• Doble función: Si
• Capacidad Total de Almacenamiento (L): 508L
• Eficiencia Energética: Uso comercial
• Consumo (Kw): 62.58
• Tipo de Refrigerador: Frost
• Color: Blanco
• Control de Temperatura: Digital
• Cantidad de Bandejas: 3
• Material de Bandejas: Alambrón
• Panel de control: Digital
• Cantidad de Puertas: 2
• Tensión eléctrica (V): 120
• Frecuencia (Hz): 60
• Máxima eficiencia en el congelamiento: Conserva mejor los alimentos y bebidas.
• Turbo Freezer: Congela más rápido, con apagado automático en 12h.
• Bajo consumo de energía Menor consumo, sin perder la potencia del congelador.
• Función Dual: Panel con control electrónico de temperatura, versión congelador o refrigerador.
• Paredes lamina de aluminio.
• Incluye cómodos anaqueles de material resistente, con compartimientos ubicados en el interior para mantener en orden tus alimentos y siempre a la mano.
• Sus ruedas de desplazamiento serán de gran ayuda para ubicarlo donde desee, sin necesidad de un gran esfuerzo.
• Cuenta con función dual para congelar o refrigerar, y panel digital.
• Maneja una luz LED interna que mejora la vista de los alimentos.</t>
  </si>
  <si>
    <t xml:space="preserve"> Electrolux EFC50W3HTW</t>
  </si>
  <si>
    <t>EQUIPO PILOTO FILTRACION TANGENCIAL</t>
  </si>
  <si>
    <t xml:space="preserve">MATERIAL SANITARIO, INCLUYE: BOMBA CENTRIFUGA 230 / 460 V - Trifásica - 60 Hz (5 m3/h, 4 bar), UN PORTAFILTRO Y 5 MEMBRANAS CERÁMICAS (Diam: 25 mm, Long: 1171 -1200 mm) (2 MICROFILTRACIÓN – 2 ULTRA FILTRACIÓN Y UNA ULTRA FILTRACIÓN FINA), ÁREA DE FILTRACIÓN 0,17 - 0,2 m2, TAMAÑO DE PORO ( A DEFINIR), MANOMETROS DE PERMEADO, ANTES Y DESPUES DE LA MEMBRANA, INTERCAMBIADOR DE DOBLE CHAQUETA, TANQUE DE 10 L. TEMPERATURA DE TRABAJO 10℃ - 80℃. </t>
  </si>
  <si>
    <t xml:space="preserve">PLANCHA DE AGITACIÓN </t>
  </si>
  <si>
    <t xml:space="preserve">MAGNETIC STIRRER 115V </t>
  </si>
  <si>
    <t>BENCHMARK / REF: H3770S</t>
  </si>
  <si>
    <t>Sistema de Electroforesis Vertical Mini-PROTEAN® Tetra para 2 geles.</t>
  </si>
  <si>
    <t>Sistema de Electroforesis Vertical Mini-PROTEAN® Tetra para 2 geles. Incluye: peines de 10 pozos, 5 vidrios con separador de 1.0 mm, 5 vidrios cortos, estación de polimerización y 2 marcos de polimerización. Con kit de inicio para preparación de geles de Acrilamida 10% Stain-Free FastCast</t>
  </si>
  <si>
    <t>Mini-PROTEAN® Tetra Vertical Electrophoresis Cell, 2-gel, for 1.0 mm thick handcast gels. BIORAD</t>
  </si>
  <si>
    <t>Fuente de poder para Sistema de Electroforesis Vertical Mini-PROTEAN® Tetra para 2 geles</t>
  </si>
  <si>
    <t>Certificación INVIMA No. CNR_2017022580. RUO - Para uso en Investigación Fuente de poder para aplicaciones básicas tales como electroforesis horizontal, electroforesis vertical en formato pequeño. Incluye cable de poder Este equipo posee monitor digital de 3 dígitos y 4 puertos de salida en paralelo. La fuente, proporciona voltaje o corriente constante, y los protocolos pueden ser pausados para editar los parámetros de corrida. Contiene sistema detección automática de cambios rápidos en la resistencia, falta de carga, sobrecarga y protección contra exceso de voltaje. Especificaciones: • Rangos de salida: 10-300V (ajustable en pasos de 1V); 4-400mA (totalmente ajustables en pasos de 1mA); 75W como máximo. • Tiempo: 1 a 999 minutos • Condiciones de operación 0–40°C; 0–95% de humedad en ausencia de condensación. • Dimensiones: 21 x 24 x 6.5 cm • Peso: 1.1</t>
  </si>
  <si>
    <t>PowerPac Basic Power Supply. Marca BIORAD</t>
  </si>
  <si>
    <t>AGITADOR RODILLO DE TUBO ANALÓGICO</t>
  </si>
  <si>
    <t>SCILOGEX / REF: SCI-T6-S</t>
  </si>
  <si>
    <t xml:space="preserve">BALANZA DE PRECISIÓN 6000 GRAMOS </t>
  </si>
  <si>
    <t xml:space="preserve">BALANZA DE PRECISIÓN DE 6000 GRAMOS MARCA KERN DE ALEMANIA MODELO PCB 6000-0 Diseño Dimensiones carcasa (A×P×A):163 mm x 245 mm x 79 mm Material carcasa:Plástico Material de plato de pesaje:acero inoxidable Nivel de burbuja:si Superficie de pesaje (AxP):150 mm x 170 mm Servicio (opcional) Alineación en el lugar de instalación:961-248 Certificado DAkkS:963-128 Indicación Dígitos de alto de pantella (grande):21 mm Suministro energético Acumulador:Rchrg. battery optional Fuente de alimentación:Adaptador de red Fuente de alimentación/adaptador incluido:US EURO UK CH Pila:9 V Block Tensión de entrada:100-240V AC 50/60Hz 0.5A Tiempo de carga:8 h Tiempo de funcionamiento:48 h Tiempo de funcionamiento:24 h Tiempo de funcionamiento:20 h Funciones Determincaión de porcentaje:si Función de contaje:si Pesaje sin sacudidas (Programa de pesaje animales):si Pesajes inferiores:Gancho Categoría Categoría:Balanzas Product Group:Balanza de precisión Sistema de medición Campo de pesaje [Max]:6 kg Carga descentrada a 1/3 [Max]:3 g Intervalo de estabilización en condiciones de labo:3 s Lectura [d]:1 g Linealidad:2 g Peso recomendado para ajuste:5 kg (M2) Posibilidades de ajuste:Ajuste con pesa externa Reproducibilidad:1 g Resolución:6000 Sistema de pesaje:Bandas extensométricas Tiempo de calentamiento:30 min Unidades de pesaje:tl (Tw) oz ozt tl (HK) tol g mo lb dwt Condiciones ambiente Humedad ambiental máxima:80 % Temperatura ambiental mínima:5 °C Temperatura máxima de uso:35 °C Embalaje &amp; expedición Dimensiones embalaje (A×P×A):238 mm x 357 mm x 180 mm Peso bruto:2,140 kg Peso neto:1,654 kg Plazo de entrega:24 h Tipo de envío:Servicio de paquetería Contaje Peso parcial mínimo para cuentapiezas (Laboratorio:2 g Peso parcial mínimo para cuentapiezas (Normal):20 g Resolución de contaje:3000 </t>
  </si>
  <si>
    <t xml:space="preserve"> MARCA KERN 
 / MODELO PCB 6000-0</t>
  </si>
  <si>
    <t>AUTOCLAVE VERTICAL 50L</t>
  </si>
  <si>
    <t>Autoclave compacta vertical de piso, Automatizada con control PID, volumen de 50L, tensión: 115V. Incluye: Canastilla x 3 (Dia 300 x Altura 200 mm), recipiente para desechos, manguera de desagüe. Requerida para Biorreactor autoclavable de 5L
• Capacidad (L): 50L
• Dimensiones (LxWxH, mm): 460x542x1042
• Dimensión de la cámara (Dia x H, mm): 325x670
• Tasa de fuente de alimentación (w): 2900
• Cesta de acero inoxidable (Dia * H, mm): (360x250) x2
• Requisitos de energía: 220V,16A. 50/60HZ
• Ambiente de trabajo: 5- 40°C.
• Humedad relativa: 10% - 85%
• Material de la cámara: SUS 304 Acero inoxidable
• Temperatura de esterilización: 105 °C a 135°C
• Intervalo de tiempo de esterilización: 1-300 minutos
• Controlador: Sistema de control por microordenador
• Dispositivos de enclavamiento de autoinducción para evitar el riesgo de uso indebido.
• El proceso de esterilización se puede preestablecer y completar automáticamente.
• Modo líquido y modo sólido
• Panel de control simple y fácilmente comprensible para mostrar la temperatura de esterilización, el tiempo de esterilización y el tiempo de secado al mismo tiempo, presionar teclas separadas para configurar la temperatura y el tiempo facilita la operación.
• El sistema monitorea automáticamente la descarga del aire frío para garantizar un ambiente de esterilización con vapor puro y efectos de esterilización óptimos.
• La pantalla LED muestra claramente el proceso de esterilización dinámico
• 13 procedimientos de detección de errores para monitorear el funcionamiento normal del instrumento
• Dispositivos de enclavamiento de autoinducción para evitar el riesgo de uso indebido
• Sistema de protección doble contra sobrepresión: al detectar cualquier presión anormal, el sistema aliviará las presiones o desconectará las fuentes de alimentación
• Sistema de protección contra quemaduras en seco: la fuente de alimentación se desconectará para protección cuando se detecte un nivel de agua demasiado bajo
• Sistema de verificación de la cubierta: el sistema puede verificar automáticamente el bloqueo de la cubierta, si la cubierta no está bien bloqueada, la autoclave no se puede iniciar · Protección contra fugas eléctricas, sobre-corriente y cortocircuitos: el sistema desconectará la fuente de alimentación para evitar descargas eléctricas u otros accidentes.
• Cubierta y banco anti-escaldaduras únicos: aspecto agradable y evitan la corrosión y las escaldaduras.</t>
  </si>
  <si>
    <t>MARCA ZEALWAY / REF: FD50A</t>
  </si>
  <si>
    <t>BALANZA ANALÍTICA DE CAPACIDAD DE 250 G</t>
  </si>
  <si>
    <t>HR-250A - BALANZA ANALÍTICA DE CAPACIDAD DE 250 G La serie de balanzas analíticas compactas HR-A son rápidas, exactas, y confiables. Ofrecen una construcción robusta con la tecnología del Sensor Súper Hibrido (SHS) de A&amp;D cual ha brindado mediciones consistentes diariamente en miles de laboratorios y líneas de producción por todo el mundo. Puertas giratorias signica que la balanza no requiere espacio adicional para abrir las puertas. La serie HR-A se acomoda perfectamente en los espacios cerrados de una camara de guante o cabina de lujo. Capacidad: 250 g - Resolución: 0.1 mg (0,0001 gramos) Repetibilidad: 0 a 200 g: 0.1 mg / 200 a 252 g: 0.2 mg Linealidad: ±0.3 mg Tiempo de estabilización (en modo FAST): Aprox. 2 segundos* Sensibilidad por cambios de temperatura: ±2 ppm/°C (10 a 30 °C/50 a 86 °F) Calibración: Externa Temperatura de Operación: 5 °C a 40 °C (41 °F a 104 °F), 85% RH o menos (sin condensación) Velocidad de actualización de pantalla: 5 veces / segundo o 10 veces / segundo, seleccionable Pesos de calibración externa (g): 250, 200, 100, 50 Tamaño del platillo: Ø90 mm Cumple con las normas GLP/GCP/LIMS/ISO Pantalla LCD Retroiluminada Pesaje por debajo con gancho inferior 14 Unidades de Medición: g, mg, oz, oz-t, ct, momme, dwt, grain, tael, tola, pieces (modo de conteo), % (modo de porcentaje), DS (modo de densidad), funciones definidas por el usuario. Dimensiones externas 198 (Ancho) × 294 (Profundo) × 315 (Alto) mm GARANTIA: UN AÑO POR DEFECTOS DE FABRICACION. NO INCLUYE MALOS MANEJOS</t>
  </si>
  <si>
    <t>MARCA: A&amp;D Weighing / REFERENCIA: HR-250A</t>
  </si>
  <si>
    <t>ESPECTROFOTÓMETRO UV-VIS</t>
  </si>
  <si>
    <t>Compartimiento de muestra grande con acceso desde
arriba, frontal o lateral.
Capaz de acomodar celdas de hasta 100 mm
Accesorio disponible para tubos de ensayo de hasta
25 mm de diámetro y 150 mm de altura
Forro extraíble y lavable del compartimento de
muestras con colocación magnética y sujeción
La conexión dúplex USB-A en el lateral admite la
conexión a una computadora con Windows ™ que
ejecuta software de control remoto opcional, teclado,
mouse
Exportar datos a la red o PC a través de USB,
Ethernet o Wi-Fi
Impresión vía USB, Ethernet o wifi.
Tipo de detector fotodiodos de silicio duales
Dimensiones (L x W) 35.5 x 38.5 x 19.5 cm
Peso: 7.5 Kg
Pantalla táctil en color de 7 pulgadas, fija, alta
definición, 800 × 1280 píxeles
Requisitos eléctricos Convertidor externo de CA a CD.
Voltaje y frecuencia (Hz) seleccionados
automáticamente, 100-240 voltios, 50-60 Hz.
Lámpara Xenon Flash Lamp (&gt; 5 años típico, 3 años
garantizados)
Diseño óptico Dual beam
Instrumento de precisión fotométrica ± 0.002A a 0.5 A;
± 0.004A a 1.0A ± 0.008A a 2.0A
Pantalla fotométrica -3A a + 5A
Rango fotométrico -2A a + 3.5A
Repetibilidad Fotométrica ± 0.001A a 1A, valor
medido a 1.0 A a 546 nm
Ancho de banda espectral 2 nm
Precisión de longitud de onda ± 0.5 nm
Intervalo de datos de longitud de onda 0.2 nm, 0.5 nm,
1 nm, 2 nm, 5 nm
Rango de longitud de onda 190 nm - 1100 nm
Repetibilidad de longitud de onda &lt;± 0.2 nm
Luz difusa: &lt; 1.0%T 198 nm (KCl) , &lt;0.05%T a 220
nm (NaI), &lt;0.03%T a 340 nm (NaNO2)
Línea base: ±0.002A
Velocidad de escaneo de longitud de onda Lento,
medio y rápido - hasta 1600 nm / min
Accesible desde la parte superior, frontal o lateral
Idiomas: Inglés, español, alemán, francés, italiano,
portugués, ruso, japonés, chino, koreano, tailandés
Capaz de acomodar celdas hasta 100 mm de longitud
de trayectoria
Accesorio disponible para tubos de ensayo a 25 mm
de diámetro y 150 mm de altura
Revestimiento de compartimento de muestra lavable y
extraíble con colocación magnética y sujeción
INCLUYE:
Carrusel de 1 posición, removible, lavable, con ajuste
magnético y cubeta de cuarzo estándar de 10 mm.
GARANTIA: Dos (2) años por defectos de fabrica, más uno
adicional por registro de producto en el portal de fabricante
(registro hasta los 6 meses de adquirirdo) no incluye malos
manejos.</t>
  </si>
  <si>
    <t>MARCA: THERMO SCIENTIFIC/ GENESYS ™ 50 UV-Visible /840-298000</t>
  </si>
  <si>
    <t>AUTOCLAVE HORIZONTAL 23L</t>
  </si>
  <si>
    <t>Capacidad (L): 23
• Panel de control: Pantalla LCD
• Temperatura y presión: 115°C – 80 kPa; 121°C – 115 kPa; 134°C – 220 kPa
• Puerta: Manual
• Clase de esterilizador: Clase B, pre y post vacío
• Bandejas de acero inoxidable: 2
• Fuente: 220V/60Hz
• Funciones y alarmas de seguridad
- Regulación automática de la temperatura
- Alarma al finalizar un ciclo
- Bloqueo de puerta durante el ciclo
- Detección y advertencia de mal funcionamiento, código de error correspondiente
- Funciones de seguridad: sobrecalentamiento, programa de prueba automática, sobrepresión, indicador de bajo nivel de agua.
• Dispositivos de enclavamiento de autoinducción para evitar el riesgo de uso indebido.
• El proceso de esterilización: se puede preestablecer y completar automáticamente.
• Sistema de control por microordenador.
• Modo líquido y modo sólido
• Panel de control simple y fácilmente comprensible para mostrar la temperatura de esterilización, el tiempo de esterilización y el tiempo de secado al mismo tiempo, presionar teclas separadas para configurar la temperatura y el tiempo facilita la operación.
• El sistema monitorea automáticamente la descarga del aire frío para garantizar un ambiente de esterilización con vapor puro y efectos de esterilización óptimos.
• La pantalla LED muestra claramente el proceso de esterilización dinámico
• Procedimientos de detección de errores para monitorear el funcionamiento normal del instrumento.
• Sistema de protección doble contra sobrepresión: al detectar cualquier presión anormal, el sistema aliviará las presiones o desconectará las fuentes de alimentación
• Sistema de verificación de la puerta: el sistema puede verificar automáticamente el bloqueo de la puerta, si la puerta no está bien bloqueada, la autoclave no se puede iniciar.</t>
  </si>
  <si>
    <t>MARCA ZEALWAY / HA-23</t>
  </si>
  <si>
    <t>SISTEMA DE CABINAS PARA LABORATORIO PARA EXTRACCIÓN Y FLUJO LAMINAR</t>
  </si>
  <si>
    <t>CABINAS DE EXTRACCIÓN FH-1000X MARCA BIOBASE
• Lámpara UV para esterilización.
• Ventana de vidrio frontal motorizada.
• Resistente a ácidos y álcalis débiles.
• Velocidad del aire ajustable: 9 niveles.
• Alarma cuando el tiempo de trabajo del filtro es de 3500 horas.
• Con función de memoria en caso de corte de energía.
• Compensación de aire en la parte trasera, para evitar turbulencias en el área de trabajo.
• Diseño ergonómico frontal inclinado de 8 '', postura de trabajo sin fatiga.
• Sistema de control por microprocesador, la pantalla LED muestra el tiempo de trabajo del filtro.
• Las ventanas de vidrio laterales deben ser transparentes para maximizar la luz y la visibilidad dentro del gabinete, proporcionando un entorno de trabajo abierto y luminoso.
• Dimensiones Ext. (L x P x A) La altura incluye la base soporte: 1000 x 800 x 2200 mm
• Dimensiones Int. (L x P x A) 800 x 750 x 745 mm
• Base Soporte para la cabina (Incluida) de Altura x 650 mm
• Cumplimiento de normativas Diseñada y fabricada para cumplir los requisitos de: ASHRAE 110, NSF 49, ISO 9001:2008, ISO 1401:2004, ISO 13485:2003
• Velocidad del aire, ingreso por ventana: 0.50 m/s ó 100 fpm
• Diámetro del ducto de salida: Φ290mm
• Nivel de ruido: Típicamente &lt;60 dBA al inicio del arranque del ventilador, sujeto a condiciones acústicas del entorno.
• Ducto Estándar: 4 metros en PVC
• Motor: Ventilador centrífugo, de velocidad ajustable, ubicado en el interior de la cabina
• Ventanas de la cabina: Vidrio templado con un espesor de 5mm.
• Ventana Frontal: Vidrio templado con altura ajustable de manera eléctrica
ITK-E-HR-CFL-004
CABINAS DE FLUJO LAMINAR HCB-1300V MARCA HAIER
• Tipo de flujo: Vertical
• Voltaje y frecuencia (V/Hz): AC 220/60
• Fuente de poder: 1200
• Nivel de ruido (dBA): 58
• Amplitud de vibración (UM): 2
• Eficiencia del filtro de escape: H13 HEPA, 99.99%@0.3μm
• Flujo de Velocidad 0.2-0.4 m/s
• Intensidad de lámpara fluorescente (Lux): ≥300
• Iluminación LED y UV estándar
• Dimensiones internas (W*D*H, mm): 1300*530*520
• Dimensiones externas (W*D*H, mm): 1370*630*1730
$ 36.713.546
1
$ 36.713.546
$ 43.689.120
14 de octubre de 2022
Cotización N° 1206 REV 00
5
INTEK GROUP SAS – Nit 900.804.368
cotizaciones@intekgroup.com.co / (57) 316 3550400 –(571) 749 8437
www.intekgroup.com.co
• Clasificación de limpieza: ISO 14644.1 Clase 5
• Certificación: CE, TUV, NMPA (CFDA)
• Fabricado con aire de partículas de alta eficiencia de fibra de vidrio ignífuga y a prueba de humedad de marca internacional filtros (HEPA), que aseguran una eficiencia de filtración del 99,99% o más para partículas de 0,3um o más.
• Adopción de iluminación incorporada para evitar que los ojos se expongan a la lámpara fluorescente y así evitar la fatiga visual.
• Operación con una sola tecla, conveniente y segura
• Función de apagado temporizado de la lámpara UV, es ajustable entre 0 y 99 minutos y función de interbloqueo, evitando el riesgo de mal funcionamiento.
• Diseño ergonómico que facilita el trabajo: El tablero de la mesa tiene una altura de 800 mm desde el suelo, lo que es adecuado para operaciones tanto de pie como sentado, alivia los problemas de fatiga y facilita el trabajo.
• Retrasa el inicio de la esterilización UV para evitar daños por rayos UV: Después de presionar el interruptor de la lámpara UV, habrá señales de luz y sonido para recordar a los operadores que se vayan inmediatamente y la lámpara UV se encenderá después de un retraso de 10 segundos para proteger al operador de la radiación ultravioleta.
• La función de inicio temporizado de esterilización UV garantiza un menor tiempo de inactividad de uso y una mayor eficiencia del usuario</t>
  </si>
  <si>
    <t xml:space="preserve">CABINAS DE FLUJO LAMINAR HCB-1300V MARCA HAIER - CABINAS DE EXTRACCIÓN FH-1000X MARCA BIOBASE </t>
  </si>
  <si>
    <t>HORNO INCUBADOR DUAL</t>
  </si>
  <si>
    <t xml:space="preserve">Horno/Incubadora de laboratorio dual. Convección forzada Volumen de 70L, Rango de temperatura: TA + 5 hasta +80°C/RT+5 hasta +200°C, Estabilidad de temperatura: +/- 0,1°C/ 0.2°C hasta 0.3°C, Uniformidad de 1,5 % hasta 2,0%, ventana de observación. 
•	Método de circulación: circulación forzada de aire  
•	Capacidad interna (L): Volumen de 70
•	Rango de temperatura: Temperatura ambiente. + 5 ° C ~ 80 ° C, + 5 ° C ~ 200 ° C
•	Estabilidad de temperatura: +/- 0,1°C hasta 0.3 °C
•	Uniformidad:  1,5 % hasta 2% 
•	Ventana de observación 
•	Dimensiones internas (AxPxH, mm): 440x400x400
•	 Dimensiones externas (AxPxH, mm): 550x550x778
•	Potencia de calentamiento (W): 240
•	Material interior/exterior: Acero inoxidable/ placa de acero laminado enfrío con acabado de cocción de resina de melamina
•	Material de aislamiento térmico: Lana de vidrio 
•	Temperatura Controlador: Controlador PID por microprocesador
•	Temperatura Método de configuración: Ajuste digital con la tecla ▲ / ▼.
•	Sensor: Termopar K
•	Carga por bandeja: ~ 20 kg / bandeja
•	Electricidad: 110V/ 60Hz
•	Accesorios incluidos: Bandejas, soportes (placa de acero inoxidable, 1 pieza atornillada en la parte inferior) y cable de poder.
Incluye  
•	2 bandejas/máx. 4 </t>
  </si>
  <si>
    <t>DUAL IO70 MARCA XTEMP</t>
  </si>
  <si>
    <t>MICROSCOPIO DE INVESTIGACIÓN VERTICAL 
TECNICAS DE OBSERVACIÓN INCLUIDAS: CAMPO CLARO, CAMPO OSCURO, CONTRASTE DE FASES Y FLUORESCENCIA</t>
  </si>
  <si>
    <t>MICROSCOPIO VERTICAL 
TECNICAS DE OBSERVACIÓN INCLUIDAS: CAMPO CLARO, CAMPO OSCURO, CONTRASTE DE FASES Y FLUORESCENCIA
•	Sistema óptico: Sistema óptico infinito
•	Oculares: SW10x / 25 mm con retícula micrométrica 
•	Sistema de enfoque: Ajuste coaxial grueso y fino, división fina 1 um, rango de movimiento 35 mm
•	Iluminación luz trasmitida: Lámpara halógena de 12V / 100W 
•	Cabezal de visión: Trinocular ergo inclinación variable 0 – 35° Oculares/Puertos: 100/0, 20/80, 0/100, Distancia interpupilar 47-78mm
•	Revólver séxtuple motorizado
•	Etapa / Revolver: Etapa con recubrimiento Gorilla Glass, Rango de movimiento: 78(X)x32(Y)mm, 1mm/división, precisión: 0.1mm; La altura de los controles de la etapa pueden ser ajustados +/- 18mm y cuentan con ajuste de tensión
•	Cuenta con diseño que permite la colocación de láminas en la etapa con una sola mano.
•	Condensador: Condensador motorizado
•	Técnicas de observación adaptables: polarización, contraste de fases, contraste DIC, campo oscuro, epi-fluorescencia 
SISTEMA DE EPI FLUORESCENCIA 
•	Fuente de luz: Lámpara Osram HBO 100W para fluorescencia de alto brillo
•	Fuente de potencia inteligente, se apaga cuando no se esté usando el microscopio
•	Módulo de torreta de 6 flitros 
•	Filtros incluidos:  B, G,U ,FITC,DAPI, Texas red
•	Objetivos Semi-Apo Plan Fluorescentes con alta sensibilidad a la fluorescencia:
o	Plan S-APO 4X
o	Plan S-APO 10X
o	Plan S-APO 20X
o	Plan S-APO 40X
o	Plan S-APO 100X
SISTEMA DE CONTRASTE DE FASES
•	Condensadores de contraste de fases y campo oscuro 
•	Telescopio para centrado de fases
•	Objetivos plan PH
o	Plan PH 10X
o	Plan PH 20X
o	Plan PH 40X
o	Plan PH 100X
Incluye
CÁMARA AVANZADA PARA FLUORESCENCIA 
Resolución: 10.3MP 
Tamaño de sensor: 19 x 13 mm o superior
Señal oscura de sensibilidad G: 419mv 1/30s; 0.12mv 1/30s
Tiempo de exposición: 0.15ms ~ 3600s
Resolución: 30/4100 x2800 pixel o superior 
Espectro:	380-650nm o superior 
Técnica de reproducción cromática 
Sistema operativo: Windows/Linux/macOS
Software para captura y procesamiento de imágenes 
Estación de trabajo adecuada para optima operación de la cámara</t>
  </si>
  <si>
    <t>NE-930 MARCA NEXCOPE</t>
  </si>
  <si>
    <t>BAÑO DE CALENTAMIENTO 8L</t>
  </si>
  <si>
    <t>Baño de calentamiento
•	Capacidad 8L
•	Rango de temperatura: Temperatura ambiente +10 ~ +95°C
•	Estabilidad +/- 0.02 ~ 0.05°C,
•	Potencia de calentamiento 1500W
•	Presión máxima de bombeo (mbar): 300
•	Flujo máximo de la bomba (L/min): 12
•	Tamaño interno (ancho x profundo x alto, mm): 160x280x200 
•	Apertura del baño (ancho x profundo, mm): 145x130 
•	Tamaño global (ancho x profundo x alto, mm): 185x400x430</t>
  </si>
  <si>
    <t>GP38 MARCA XTEMP</t>
  </si>
  <si>
    <t xml:space="preserve">REFRIGERADOR DE LABORATORIO </t>
  </si>
  <si>
    <t>REFRIGERADOR 
•	Número de estante: 5
•	Método de refrigeración: Sistema de refrigeración aire forzado
•	Desempañador: Auto
•	Refrigerante: R290
•	Consumo de energía (kWh/24h): 1.78
•	Ruido (db): 50
•	Temperatura ambiente(ºC):10~32ºC
•	Rango de temperatura (ºC): 2~8°C.
•	Tipo de sensor: NTC
•	Controlador de temperatura: Microprocesador
•	Pantalla digital
•	Tensión y frecuencia(V/Hz): 220/50Hz
•	Poder(W): 240W
•	Corriente(A)	1.2A
•	Aislamiento: PURF
•	Capacidad (L): 316
•	Tamaño exterior (W*D*H, mm): 660*555*1915
•	El tamaño interior (W*D*H, mm): 540*425*1380
•	Alarma: Temperatura alta/baja, Corte de alimentación, fallo del termostato, Puerta entreabierta
•	Fallo de alimentación del sistema de copia de seguridad (alarmas): 8h
•	Lámpara: LED
•	Certificación ISO9001/13485/14001; CE
•	Bloqueo del teclado, protección mediante contraseña para evitar que se ajuste el parámetro de forma aleatoria.
•	Sistema de refrigeración de aire forzada, libre de heladas
•	Sistema de drenaje libre de servicio
•	5 alarmas visuales y sonoras
•	Ventilador de refrigeración con lubricación permanente para la seguridad y la longevidad
•	Compresor compatible con el medio ambiente libre de CFC refrigerante.
Capa de espuma de aislamiento de alta densidad con mejor efecto calor preservación.</t>
  </si>
  <si>
    <t>MARCA METHER MODELO MPC-5V316</t>
  </si>
  <si>
    <t>Máquina para el tostado de cacao</t>
  </si>
  <si>
    <t>Máquina para el tostado de cacao y fruta seca. Capacidad de
carga: 5 kg. Alimentaciòn: GLP/metano. La fase de tostado
ocurre con uniformidad gradual. Un aspirador con
temporizador permite la evacuación del calor y los humos del
tostado que se forman dentro del cilindro. Control de
velocidad de rotación por inverter. Inversion temporizada de la
dirección de rotación para un tostado uniforme. La gestión del
proceso está regulada por el control electrónico de la
temperatura y del quemador. 3 fases de tostado con curva de
tostado. Control con PLC y Touch Screen.</t>
  </si>
  <si>
    <t>Packint Modelo T5</t>
  </si>
  <si>
    <t>MOLINO REFINADOR DE
PIEDRAS RUMBO KID FBM</t>
  </si>
  <si>
    <t>Rumbo Kid es el pequeño molino de chocolate de FBM PARA 28 KG . La máquina reanuda el viejo concepto de producción
con la piedra y posee fondo y ruedas en granito.
La característica artesanal del producto terminado (el chocolate) está asi garantizado por el método de
procesamiento.
La experiencia en el campo de la producción "desde la semilla hasta la barra" ha permitido integrar
soluciones que suman, a las características de refinación. Además de la alta temperatura creada por la
fricción, se alimenta de aire caliente (hasta 75 C) con antelación y/o simultáneamente al proceso.
Poder trabajar la semilla del cacao o la masa de cacao, permite lograr un grado de refinación impalpable al
paladar. La añadidura de azúcar y opcionalmente de manteca de cacao completan el resultado. La lenta
molienda/refinación y posterior mezclado producido por RUMBO KID hacen que el cacao no se sobrecargue
dando como resultado final una excelente plasticidad y fluidez.
La tarjeta electrónica puede ser equipada con un puerto ethernet como ficha extra, para futuras conexiones
de red y control remoto.
A través del PLC con pantalla táctil es posible guardar varias RECETAS (parámetros de trabajo), configurar y
guardar la información de la velocidad de las ruedas, del calentamiento del aire, de la inversión de las
ruedas, del refinado y del tiempo de descanso (configuraciones dedicadas).</t>
  </si>
  <si>
    <t>MARCA FBM / RUMBO KID 28 KG</t>
  </si>
  <si>
    <t>HORNO DESHIDRATADOR 20 BANDEJAS 2000W</t>
  </si>
  <si>
    <t>• Botón de encendido: encendido
• Ajuste de temperatura: 160°F
• Aumento de temperatura / decreción 5°F
• Material de construcción: acero inoxidable
• Fuente de alimentación: AC 110V, 60Hz
• Rango de tiempo 0 - 24 horas.
• Velocidad de viento ajustable: 1-3 marchas
• Rango de temperatura: 30° C–100° C
• Puerta frontal de acero inoxidable y vidrio de grado alimentario
• Control de temperatura de temporización
• Circulación de aire caliente de 360 grados</t>
  </si>
  <si>
    <t xml:space="preserve">Nutrichef </t>
  </si>
  <si>
    <t>ROTAEVAPORADOR CONTROL DE VACIO, BAÑO DE ACEITE  INCLUYE BOMBA DE VACÍO Y CHILLER</t>
  </si>
  <si>
    <t>REV-202M-BOA MARCA YAMATO</t>
  </si>
  <si>
    <t>Baño de ultrasonido 10 LITROS</t>
  </si>
  <si>
    <t>KSL5120-10A	10 litros	0- 80°C	300 x 240 x 150	1- 99 min	220 V / 60 Hz Útil para limpieza y desinfección de instrumentos médicos y de laboratorio, de-gasificación de líquidos, etc., sin necesidad de esterilizar, produciendo millones de burbujas microscópicas al vacío que se comprimen mediante el aumento de frecuencia al final. Esto causará explosión de la burbuja por el aumento de la compresión, lo cual causa un pos- vacío muy poderoso limpiando cada milímetro de los instrumentos sumergidos en la solución.</t>
  </si>
  <si>
    <t>LABSCIENT KSL5120-5 5 LITROS</t>
  </si>
  <si>
    <t>MOLINO MULTIUSO, CON CUBA PARA 350 ml</t>
  </si>
  <si>
    <t>TE-631/4 - MOLINO MULTIUSO, CON CUBA PARA 350 1 $ 15.800.000 $ 15.800.000
ML EN ACERO INOX. CON REFRIGERACIÓN,
ROTACIÓN HASTA 25.000 RPM, CONTROL
ANALÓGICO Y TEMPORIZADOR HASTA 99.59,
MOLIENDA POR GOLPES (TRITURACIÓN), 220V -
TECNAL -
Rotación Hasta 25.000 RPM, regulable (Mayor
rapidez en el proceso de molienda)
Control de Rotación Analógico. El rotor posee una
batidora para la ruptura inicial del material y una
hélice proyectada en formato que garantiza la
homogeneización de la muestra durante la
molienda.
Motor Cepillo corriente continua. Molienda Por
golpes (trituración)
Temporizador Digital - Programable hasta 99,59
minutos. Apaga automáticamente al término del
tiempo programado
Cuba: capacidad 350 mL, acero inoxidable 304, con
camisa para sistema de refrigeración para evitar la
degradación de las muestras sensibles a altas
temperaturas; y proyectada para fácil limpieza y
para evitar contaminación cruzada. Conexiones de
las mangueras de la cuba con enganche rápido,
fabricadas en PU en forma de caracol.
Gabinete En acero carbono con tratamiento
anticorrosivo y pintura electrostática
Tapa hecha de teflón, material inerte y que no es
dañado por muestras más ácidas o corrosivas,
posee un sistema de inclinación para facilitar la
limpieza. Posee sensor de abertura de la tapa con
LED
Caja de control de agitación separada del sistema
de molienda
Dimensiones (Ancho x Profundidad x Alto): Equipo
400 x 410 x 500 mm; Controlador: 145 x 205 x 115 mm
Peso 12 kg. Potencia 500 Watts, Voltaje 220 Volts.
No tiene tamiz.
Temperatura de funcionamiento entre 5 a 40</t>
  </si>
  <si>
    <t>TECNAL / TE-631/4 -</t>
  </si>
  <si>
    <t>PLANCHA CON CALENTAMIENTO Y AGITACIÓN</t>
  </si>
  <si>
    <t>Plancha de calentamiento y agitación
• Workplate tamaño: 190x190mm
• Trabajo disco material de la superficie: Nano de cerámica, resistente a la corrosión
• Gama de rotación: 100 ~ 1500 rpm
• Rango de temporización: 1Sec ~ 99h5 9min/∞
• Configurar la precisión del control de temperatura del termómetro: PT 1000: ± 0,1 K
• Cantidad máxima de agitación (agua): 20L
• Agitación tamaño más largo: 80mm
• Temperatura segura: 580 ℃
• Control de temperatura Rango de: Temperatura + 5 ℃ ~ 550 ℃
• Voltaje de entrada y potencia de salida del Motor, sin escobillas: 24V/30W
• Potencia de entrada: 110VAC60HZ/220VAC50HZ
• Poder: 1100W
• Fusible: 8A
• Dimensiones (W x D x H): 352x220x107mm
• Peso neto: 5 kg
• Indicador de anti-quemaduras después del apagado.
• Precisión de control de alta temperatura.
• Display: LCD Screen</t>
  </si>
  <si>
    <t>HBM CLASSIC MARCA SMCON LAB</t>
  </si>
  <si>
    <t>AGITADORES AÉREOS</t>
  </si>
  <si>
    <t>AGITADORES AÉREOS BENCHMARK, 20 L. REF. IPS2050-20.
Marca Benchmark. Incluye soporte y hélice de 4 brazos
(IPS2050-P-S4).</t>
  </si>
  <si>
    <t xml:space="preserve"> BENCHMARK, 20 L. REF. IPS2050-20.</t>
  </si>
  <si>
    <t>CENTRIFUGA REFRIGERADA</t>
  </si>
  <si>
    <t>• Rango de temperatura (°C) - 20°C a 40°C
• Control de tiempo Pulso, cronometrado &lt; 10 horas o continuo
• Conversión RPM/RCF Sí
• Rampas ACC/DEC 9/10
• Parámetros en la ventana de visualización RPM (RCF), Estado de la Oper, Tapa abierta/cerrada, Hr:Min, Temp, ACC, DEC
• Identificación automática del rotor Sí
• Bloqueo de tapa de seguridad Sí
• Tapa motorizada abierta y cerrada Sí
• Requisito de energía (kVA) 2.5
• Peso sin rotor (kg) 93
• Gato. No. GZ-1580R
• Máx.RPM / Swing-out 5.000 rpm
• Máx. RCF / Swing-out 5.394 x g
• Capacidad máx. / Swing-out 4 x 750 ml, 80 x 15 ml, 16 MTPs
• Botón fast cool Sí
• Rango de conteo de tiempo Seleccionable, a la velocidad establecida o desde el inicio
• Nivel de ruido (dependiente del rotor) ≤60 dB
• Memoria del programa 100
• Monitor LCD blanco
• Corte de desequilibrio Sí
• Protección contra caídas de tapa Sí
• Fuente de alimentación (V/Hz) 230 V, 50 Hz (CA 220-230 V, 50/60 Hz; 110 V opcional)
• Dimensión (An x Pr x Al, mm) 770 x 650 x 390
• MARCA CE Sí
Incluye:
• Rotor 50ml x 8 para tubo cónico
• Adaptador para tubo 10ml x8
• Rotor ángulo fijo 30 x 2ml</t>
  </si>
  <si>
    <t>1580R MARCA GYROZEN</t>
  </si>
  <si>
    <t>Sistema Elix Essential para agua tipo 2</t>
  </si>
  <si>
    <t xml:space="preserve">
Ref.: ZLXEV05WW ELIX® ESSENTIAL 5 UV
Ref.: PR0G0T0S2 MODULO DE PURIFICACION PROGARD-S2 PARA SISTEMAS MILLIPORE.
Ref.: TANKPE030 TANQUE DE ALMACENAMIENTO DE AGUA CON CAPACIDAD 30 L.
Ref.: PRETRATAM SISTEMA DE PRETRATAMIENTO PARA AGUA DE LABORATORIO
Ref.: SMPELIX SERVICIO DE MANTENIMIENTO PREVENTIVO EQUIPO ELIX
Ref.: SIEQUIPOTIPOI SERVICIO DE INSTALACION EQUIPO DE AGUA TIPO I, MARCA MILLIPO
Ref.: TANKMPK01 FILTRO DE VENTEO PARA TANQUE MILLIPORE
Ref.: SERCALIFIL SERVICIO DE VERIFICACIÓN EQUIPO DE AGUA MILLIPORE. SERVICIO"</t>
  </si>
  <si>
    <t>Sistema Synergy UV para agua tipo 1</t>
  </si>
  <si>
    <t>Ref.: SYNSVHF00 SYNERGY® UV
Ref.: SYPK0SIA1 SYNERGY PAK 1 PARA USO CON EQUIPO SYNERGY
Ref.: MPGP04001 MILLIPACK EXPRESS 40
Ref.: SMPSYNERGY SERVICIO DE MANTENIMIENTO PREVENTIVO PARA EQUIPO SINERGY.
Ref.: SIEQUIPOTIPOI SERVICIO DE INSTALACION EQUIPO DE AGUA TIPO I, MARCA MILLIPO
Ref.: SERVERIFICACION SERVICIO VERIFICACION EQS. MARCA MILLIPORE, LINEA SMART.</t>
  </si>
  <si>
    <t>CONGELADOR DE LABORATORIO</t>
  </si>
  <si>
    <t>MDF-25V268E MARCA METHER</t>
  </si>
  <si>
    <t>ULTRACONGELADOR DE LABORATORIO</t>
  </si>
  <si>
    <t>Número de estantes: Estante de acero inoxidable/3
• Refrigeración: refrigeración directa
• Desempañador: Manual
• Refrigerante: Mezcla de gases
• Consumo de energía (kWh/24h): 11.2
• Ruido (db): 52
• Temperatura ambiente(ºC): 10~32ºC
• Rango de temperatura (ºC): -40~-86ºC
• Sensor: PTC
• Controlador de temperatura: Microprocesador
• Pantalla digital
• Tensión y frecuencia(V/Hz). 220/50Hz
• Poder(W). 810W
• Aislamiento: PURF
• Capacidad(L): 340
• Tamaño exterior (W*D*H, mm):875*980*1900
• Tamaño interior (W*D*H, mm): 488*607*1140
• El tamaño del paquete (W*D*H, mm): 935*1070*2130
• Racks congelados: 12(4X4).
• Casillas (2 pulgadas): 192
• Las muestras(2ml): 19200
• Alarma: Temperatura alta/baja, Fallo de alimentación, Tensión anormal, Error de sensor, Verificación de la pantalla de filtro, Falla el termostato, La batería baja, Condensador limpiar, La temperatura ambiente alta, Puerta entreabierta y Fallo de alimentación del sistema de copia de seguridad (alarmas) 72h
• Puerta interior: 2 Certificación: ISO9001/13485/14001; CE</t>
  </si>
  <si>
    <t>MARCA METHER MODELO MDF-86V340E</t>
  </si>
  <si>
    <t>AQUAPAF / Ref: SISPILTAMI1</t>
  </si>
  <si>
    <t>CONVOCATORIA  PUBLICA 10 DE 2022</t>
  </si>
  <si>
    <t>ITEMS</t>
  </si>
  <si>
    <t>COMPARATIVO ECONOMICO</t>
  </si>
  <si>
    <t xml:space="preserve">EVALUACIÓN </t>
  </si>
  <si>
    <t xml:space="preserve">3-11 INVERSIONES S.A.S. NIT 9 0 0 7 7 5 0 3 1 -9 </t>
  </si>
  <si>
    <t>DOTAGES S.A.S NIT  9 0 1 1 8 0 3 7 2 - 4</t>
  </si>
  <si>
    <t>EQUIPOS Y LABORATORIO DE COLOMBIA SAS NIT 9 0 0 3 5 5 0 2 4 -5</t>
  </si>
  <si>
    <t>INSTRUMENTACION Y SERVICIOS SAS NIT 8 3 0 5 0 5 9 1 0 -7</t>
  </si>
  <si>
    <t xml:space="preserve">INSTRUMENTOS Y MEDICIONES INDUSTRIALES SAS NIT 8 3 0 5 1 2 3 3 8 -2 </t>
  </si>
  <si>
    <t xml:space="preserve">INTEK GROUP S.A.S. NIT 9 0 0 8 0 4 3 6 8 -0 </t>
  </si>
  <si>
    <t>PURIFICACION Y ANALISIS DE FLUIDOS S.A.S NIT 8 6 0 5 1 8 2 9 9 - 1</t>
  </si>
  <si>
    <t>12 MESES</t>
  </si>
  <si>
    <t>60 DIAS</t>
  </si>
  <si>
    <t>1 AÑO por defectos de fabricacion</t>
  </si>
  <si>
    <t>A&amp;D Weighing/ GALAXY/ HR-250A</t>
  </si>
  <si>
    <t>5 días</t>
  </si>
  <si>
    <t>1 AÑO</t>
  </si>
  <si>
    <t xml:space="preserve"> THERMO SCIENTIFIC/ GENESYS ™ 50 UV-Visible /840-298000</t>
  </si>
  <si>
    <t>5 DÍAS</t>
  </si>
  <si>
    <t>2 AÑOS</t>
  </si>
  <si>
    <t>MARCA BIOEVOPEAK MODELO PR5-320</t>
  </si>
  <si>
    <t>70 Días</t>
  </si>
  <si>
    <t>BRANSON REF.DH-1000</t>
  </si>
  <si>
    <t>30 DÍAS</t>
  </si>
  <si>
    <t>INMEDIATO</t>
  </si>
  <si>
    <t>90 DÍAS</t>
  </si>
  <si>
    <t>90 DIAS</t>
  </si>
  <si>
    <t>AQUAPAF / PLANTA PILOTO DE FILTRACION TANGENCIAL / REF.SISPILTAMI1</t>
  </si>
  <si>
    <t>60 - 75 Días</t>
  </si>
  <si>
    <t>1 Año</t>
  </si>
  <si>
    <t>BENCHMARK / AGITADOR MAGNÉTICO DIGITAL / 
 REF: H3770S</t>
  </si>
  <si>
    <t>5 - 10 Días</t>
  </si>
  <si>
    <t>1 año</t>
  </si>
  <si>
    <t xml:space="preserve"> BENCHMARK, 20L. 
/ AGITADOR AÉREO IPS /
REF. IPS2050-20.</t>
  </si>
  <si>
    <t>MILLI Q 
/ ELIX ESSENTIAL 5UV /
ZLXEV05WW</t>
  </si>
  <si>
    <t>45 - 60 Días</t>
  </si>
  <si>
    <t>MILLI Q 
/ SYNERGY UV / SYNSVHF00
ZLXEV05WW</t>
  </si>
  <si>
    <t xml:space="preserve">VALOR </t>
  </si>
  <si>
    <t xml:space="preserve">PROVEEDOR </t>
  </si>
  <si>
    <t xml:space="preserve">TOTAL </t>
  </si>
  <si>
    <t xml:space="preserve">ITEMS </t>
  </si>
  <si>
    <t>1,8 Y 22</t>
  </si>
  <si>
    <t xml:space="preserve">ITEMS DESIERTOS </t>
  </si>
  <si>
    <t xml:space="preserve">CUMPLE   </t>
  </si>
  <si>
    <t>No ofertan</t>
  </si>
  <si>
    <t>CUMPLE</t>
  </si>
  <si>
    <t xml:space="preserve">CUMPLE </t>
  </si>
  <si>
    <t xml:space="preserve"> CUMPLE</t>
  </si>
  <si>
    <t>CUMPLLE</t>
  </si>
  <si>
    <r>
      <t xml:space="preserve">El rodillo de tubos proporciona un movimiento de balanceo y balanceo suave pero altamente eficiente, ideal para mezclar muestras de sangre, sustancias viscosas y suspensiones líquido-sólido. Amplitud 24 mm Tipo de motor. motor de corriente continua Movimiento de balanceo mecerse y rodar máx. capacidad de carga 4kg Número de rodillos 6 Tamaño del rodillo 280mm de largo x 30mmdediámetro). </t>
    </r>
    <r>
      <rPr>
        <b/>
        <sz val="10"/>
        <color rgb="FFFF0000"/>
        <rFont val="Calibri"/>
        <family val="2"/>
        <scheme val="minor"/>
      </rPr>
      <t>Rango de velocidad 5-70rpm</t>
    </r>
    <r>
      <rPr>
        <sz val="10"/>
        <color theme="1"/>
        <rFont val="Calibri"/>
        <family val="2"/>
        <scheme val="minor"/>
      </rPr>
      <t>. Modo de operación Continuo Voltaje 100–240 V, 50/60 Hz Energía 25W. Dimensión [An. × Pr. × Al.] 450×260×120mm. Peso 4,5 kg. Temperatura ambiente y humedad admisibles 5-40°C, 80% de humedad relativa clase de protección IP21.</t>
    </r>
  </si>
  <si>
    <r>
      <t xml:space="preserve">•	Temperatura ambiente de funcionamiento rango: 5 ~ 35 ° C
•	Rango de velocidad: 5 ~ 315 rpm
•	Capacidad de evaporación: Hasta 23 ml / min
•	Pantalla de RPM: Ajuste del dial del codificador / pantalla digital
•	Modo de rotación: Avance / retroceso / retroceso automático
•	Gato con resorte: Equilibrio manual (altura máxima 200 mm, regulación continua, bloqueo de un toque)
•	Motor rotativo: DC sin escobillas (servo simple)
•	Retención del condensador: Soporte de retención para condensador vertical
•	Funciones De Seguridad: Motor de CC: protección contra sobrecarga del motor, sobretensión, baja tensión, error del sensor de velocidad de rotación y Adaptador de CA: cortocircuito en el circuito interno, protección contra sobre corriente, protección contra sobretensión
•	Condensador de enfriamiento: Tubo corrugado doble superficie de enfriamiento: 0,143 m², Puerto de succión: GL-14 </t>
    </r>
    <r>
      <rPr>
        <b/>
        <sz val="10"/>
        <color rgb="FFFF0000"/>
        <rFont val="Calibri"/>
        <family val="2"/>
      </rPr>
      <t>(superior)</t>
    </r>
    <r>
      <rPr>
        <sz val="10"/>
        <color theme="1"/>
        <rFont val="Calibri"/>
        <family val="2"/>
      </rPr>
      <t>, boquilla Φ10.
•	Matraz de evaporación compatible</t>
    </r>
    <r>
      <rPr>
        <b/>
        <sz val="10"/>
        <color theme="1"/>
        <rFont val="Calibri"/>
        <family val="2"/>
      </rPr>
      <t xml:space="preserve">: </t>
    </r>
    <r>
      <rPr>
        <b/>
        <sz val="10"/>
        <color rgb="FFFF0000"/>
        <rFont val="Calibri"/>
        <family val="2"/>
      </rPr>
      <t>50-2000m</t>
    </r>
    <r>
      <rPr>
        <sz val="10"/>
        <color rgb="FFFF0000"/>
        <rFont val="Calibri"/>
        <family val="2"/>
      </rPr>
      <t>l</t>
    </r>
    <r>
      <rPr>
        <sz val="10"/>
        <color theme="1"/>
        <rFont val="Calibri"/>
        <family val="2"/>
      </rPr>
      <t xml:space="preserve"> para TS24. Use reductor opcional para sujetar matraces pequeños.
•	Matraz receptor compatible: 100 – 2000ml
•	</t>
    </r>
    <r>
      <rPr>
        <b/>
        <sz val="10"/>
        <color rgb="FFFF0000"/>
        <rFont val="Calibri"/>
        <family val="2"/>
      </rPr>
      <t>Dimensión total (An x Pr x Al, mm): 745x365x554</t>
    </r>
    <r>
      <rPr>
        <sz val="10"/>
        <color theme="1"/>
        <rFont val="Calibri"/>
        <family val="2"/>
      </rPr>
      <t xml:space="preserve">
•	Potencia nominal: 100-115 VCA monofásico 1ª
•	</t>
    </r>
    <r>
      <rPr>
        <b/>
        <sz val="10"/>
        <color rgb="FFFF0000"/>
        <rFont val="Calibri"/>
        <family val="2"/>
      </rPr>
      <t>Peso: ~ 10,5 kg (incluida la unidad RE)</t>
    </r>
    <r>
      <rPr>
        <sz val="10"/>
        <color theme="1"/>
        <rFont val="Calibri"/>
        <family val="2"/>
      </rPr>
      <t xml:space="preserve">
Incluye:
•	Unidad principal: adaptador AC, cable de poder, guía de baño, rear cover, single-sided tape fastener roll, double-sided tape, fastener roll, condenser bracket, llave hexagonal, manual de instrucciones. 
•	Conjunto de vidriería: Condensador, unión rotativa, frasco de evaporación, frasco de condensados, junta, sello de vacío, conjunto de aislamiento, herramienta de remoción de frasco
•	Control de vacío 
•	Bomba de vacío 
•	Chiller</t>
    </r>
  </si>
  <si>
    <r>
      <t xml:space="preserve">Elix® Essential suministra agua de tipo II adaptada para ajustarse a una amplia gama de campos de investigación. Está diseñado para ser abastecido de agua potable y es la alimentación ideal para cualquier equipo de laboratorio, entre ellos los sistemas de producción de agua ultrapura como los sistemas Milli-Q®.   ESPECIFICACIONES AGUA TRATADA
CARACTERISTICA - ESPECIFICACIONES EQUIPO ELIX ESSENTIAL
CARACTERISTICA
ESSENTIAL
Peso en Operación
18 kg
Voltaje de la red
100 – 240 V ± 10 %
Dimensiones
470 × 268 × 339 mm (18.5 × 10.6 × 13.3 in.).  -
AGUA TIPO II
Resistividad a 25 °C
&gt; 5 MΩ·cm
Conductividad a 25 °C
&lt; 0,2 μS/cm
TOC
≤ 30 ppb
Caudal de producción
</t>
    </r>
    <r>
      <rPr>
        <b/>
        <sz val="10"/>
        <color rgb="FFFF0000"/>
        <rFont val="Calibri"/>
        <family val="2"/>
      </rPr>
      <t>5 - 7</t>
    </r>
    <r>
      <rPr>
        <sz val="10"/>
        <color theme="1"/>
        <rFont val="Calibri"/>
        <family val="2"/>
      </rPr>
      <t xml:space="preserve"> l/h 
*La calidad del agua producida puede variar debido a las condiciones del agua de ingreso -  </t>
    </r>
    <r>
      <rPr>
        <b/>
        <sz val="10"/>
        <color theme="1"/>
        <rFont val="Calibri"/>
        <family val="2"/>
      </rPr>
      <t>INCLUYE: (1) SISTEMA DE PURIFICACION DE AGUA ELIX 5 - (1) DEPOSITO DE AGUA 30 - 42 LITROS - (1) PRETRATAMIENTO - (1) INSTALACIÓN DE SISTEMA DE AGUA - (1)  Sistema de producción de agua tipo I con reporte en línea de conductividad y/o resistividad.
El equipo cuenta con lampara UV para procesos de control de TOC (a través de fotooxidación a 185 nm.)
Cuenta con dispensación de agua producto de manera manual y/o automática.
Debe ofrecer un volumen  de dispensación mínimo de 1L/min.
Debe brindar información en el programa del estado de eficiencia y tiempo de vida útil de sus consumibles.
El equipo cuenta con pantalla grafica a color donde se evidencia la información del producto en proceso y dispensado.
 MANTENIMIENTO PREVENTIVO</t>
    </r>
  </si>
  <si>
    <r>
      <t xml:space="preserve">Con la gama se sistemas de purificación de agua Synergy® se beneficia de una selección de configuraciones de agua ultrapura: Todos los sistemas producen agua Tipo 1 (18,2 MΩ • cm a 25 °C de agua ultrapura) partiendo de agua pre-tratada, para aplicaciones sensibles a contaminantes orgánicos, también está disponible una versión UV del sistema Synergy® que incorpora una lámpara UV de doble longitud de onda para la fotooxidación de compuestos orgánicos. Un último paso de purificación en el punto de dispensación elimina los contaminantes específicos críticos para sus experimentos por medio de una gama de cartuchos de purificación (Application-Paks) que están disponibles para que los seleccione de acuerdo con sus requisitos; </t>
    </r>
    <r>
      <rPr>
        <sz val="10"/>
        <color rgb="FFFF0000"/>
        <rFont val="Calibri"/>
        <family val="2"/>
      </rPr>
      <t>lo cual consiste en ofrece 3 etapas de afinamiento para la producción de agua ultrapura, donde participan las tecnologías de Lampara UV mixta 185 - 254nm, seguido de un paquete de resinas con tecnología para reducción iónica completa que otorgue niveles de TOC menor a 5 ppb, contenga Carbon activado para retirar las trazas de cloro. Por ultimo lo acompaña un filtro final de 0,22 micras, para control microbiológico y pulimiento de elementos en suspensión en el agua producto.</t>
    </r>
    <r>
      <rPr>
        <sz val="10"/>
        <color theme="1"/>
        <rFont val="Calibri"/>
        <family val="2"/>
      </rPr>
      <t xml:space="preserve"> - CARACTERISTICA
SYNERGY
Caudal de producción de agua tipo I
&gt;1.5 L/min
Peso en Operación
9.7 – 10.2 kg
Voltaje del suministro eléctrico
100-250 V +/- 10%
Dimensiones (alto, ancho, profundo)
</t>
    </r>
    <r>
      <rPr>
        <sz val="10"/>
        <color rgb="FFFF0000"/>
        <rFont val="Calibri"/>
        <family val="2"/>
      </rPr>
      <t>508-</t>
    </r>
    <r>
      <rPr>
        <sz val="10"/>
        <color theme="1"/>
        <rFont val="Calibri"/>
        <family val="2"/>
      </rPr>
      <t xml:space="preserve">540 x 290 - </t>
    </r>
    <r>
      <rPr>
        <sz val="10"/>
        <color rgb="FFFF0000"/>
        <rFont val="Calibri"/>
        <family val="2"/>
      </rPr>
      <t>508</t>
    </r>
    <r>
      <rPr>
        <sz val="10"/>
        <color theme="1"/>
        <rFont val="Calibri"/>
        <family val="2"/>
      </rPr>
      <t xml:space="preserve">  x</t>
    </r>
    <r>
      <rPr>
        <sz val="10"/>
        <color rgb="FFFF0000"/>
        <rFont val="Calibri"/>
        <family val="2"/>
      </rPr>
      <t xml:space="preserve"> 305</t>
    </r>
    <r>
      <rPr>
        <sz val="10"/>
        <color theme="1"/>
        <rFont val="Calibri"/>
        <family val="2"/>
      </rPr>
      <t xml:space="preserve"> - 380 mm - CARACTERISTICA
AGUA TIPO I
Resistividad a 25 °C
18.2 MΩ·cm
TOC
&lt; 5 ppb*
Bacterias
&lt; 0.1 cfu/ml con filtro Millipak. - Sistema de producción de agua tipo I con reporte en línea de conductividad y/o resistividad.
El equipo cuenta con lampara UV para procesos de control de TOC (a través de fotooxidación a 185 nm.)
Cuenta con dispensación de agua producto de manera manual y/o automática.
Debe ofrecer un volumen  de dispensación mínimo de 1L/min.
Debe brindar información en el programa del estado de eficiencia y tiempo de vida útil de sus consumibles.
El equipo cuenta con pantalla grafica a color donde se evidencia la información del producto en proceso y dispensado.</t>
    </r>
  </si>
  <si>
    <r>
      <t xml:space="preserve">•	</t>
    </r>
    <r>
      <rPr>
        <b/>
        <sz val="10"/>
        <color rgb="FFFF0000"/>
        <rFont val="Calibri"/>
        <family val="2"/>
      </rPr>
      <t>Método de enfriamiento: Refrigeración directa
•	Descongelar: Manual
•	Refrigerante: R290  
•	Consumo de energía (kWh/24h): 3
•	Temperatura ambiente (ºC): 10~32°C.
•	Rango de temperatura (ºC)}: ·-10~-25ºC.
•	Sensor: NTC
•	Controlador de temperatura: Microprocesador
•	Pantalla: Pantalla digital
•	Tensión/frecuencia (V/Hz): 220/50Hz
•	Potencia (W): 209W
•	Corriente (A): 1,4A
•	Capacidad (L): 268
•	Tamaño exterior (An. X Pr. X al, mm): 690*680*1635</t>
    </r>
    <r>
      <rPr>
        <b/>
        <sz val="10"/>
        <color theme="1"/>
        <rFont val="Calibri"/>
        <family val="2"/>
      </rPr>
      <t xml:space="preserve">
</t>
    </r>
    <r>
      <rPr>
        <sz val="10"/>
        <color theme="1"/>
        <rFont val="Calibri"/>
        <family val="2"/>
      </rPr>
      <t>•	Tamaño interior (An. X Pr X al, mm): 508*455*1137
•	Certificación: ISO9001,13485,14001, CE
•	Los compresores trabajan con refrigerante ambiental sin CFC.
•	Capa de espuma aislante de alta densidad con mejor efecto de conservación del calor
•	Alarma de temperatura alta/baja, la temperatura de la alarma se puede ajustar según sea necesario
•	Sensor de temperatura de la desviación de platino, detección precisa de la temperatura
•	Múltiples alarmas de fallo para detectar temperatura alta y baja, error del sensor, fallo de alimentación, fallo del controlador de temperatura
•	Dos tipos de indicaciones de alarma: Zumbido audible y luz visual parpadeante.
•	Cerradura de la puerta para la seguridad del almacenamiento
•	Control por microprocesador, rango de temperatura ajustable
•	Display DIGITAL LED e incremento a 0,1 °C.
•	Ventilador de refrigeración permanentemente lubricado para mayor seguridad y longevidad.
Fallo de alimentación del sistema de copia de seguridad (alarmas) 8h</t>
    </r>
  </si>
  <si>
    <t xml:space="preserve">cumple </t>
  </si>
  <si>
    <t>EQUIPOS Y LABORATORIO DE COLOMBIA SAS NIT 9 0 0 3 5 5 0 2 4 -6</t>
  </si>
  <si>
    <t>11 y 12</t>
  </si>
  <si>
    <t>20 y 23</t>
  </si>
  <si>
    <t>3,10,13,14,15,16,17,18,21,25,27,30,31</t>
  </si>
  <si>
    <t>4,5,26,28 y 29</t>
  </si>
  <si>
    <t>2,6,7,9,19,24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</si>
</sst>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41" formatCode="_-* #,##0_-;\-* #,##0_-;_-* &quot;-&quot;_-;_-@_-"/>
  </numFmts>
  <fonts count="14" x14ac:knownFonts="1">
    <font>
      <sz val="11"/>
      <color theme="1"/>
      <name val="Calibri"/>
      <family val="2"/>
      <scheme val="minor"/>
    </font>
    <font>
      <sz val="11"/>
      <color theme="1"/>
      <name val="Calibri"/>
      <family val="2"/>
      <scheme val="minor"/>
    </font>
    <font>
      <sz val="11"/>
      <color indexed="8"/>
      <name val="Calibri"/>
      <family val="2"/>
      <charset val="1"/>
    </font>
    <font>
      <b/>
      <sz val="10"/>
      <name val="Calibri"/>
      <family val="2"/>
      <scheme val="minor"/>
    </font>
    <font>
      <sz val="10"/>
      <color theme="1"/>
      <name val="Calibri"/>
      <family val="2"/>
      <scheme val="minor"/>
    </font>
    <font>
      <b/>
      <sz val="10"/>
      <color theme="1"/>
      <name val="Calibri"/>
      <family val="2"/>
      <scheme val="minor"/>
    </font>
    <font>
      <b/>
      <sz val="10"/>
      <color theme="1"/>
      <name val="Calibri"/>
      <family val="2"/>
    </font>
    <font>
      <sz val="10"/>
      <color rgb="FF000000"/>
      <name val="Calibri"/>
      <family val="2"/>
    </font>
    <font>
      <sz val="10"/>
      <color rgb="FF000000"/>
      <name val="Calibri"/>
      <family val="2"/>
      <scheme val="minor"/>
    </font>
    <font>
      <sz val="10"/>
      <color theme="1"/>
      <name val="Calibri"/>
      <family val="2"/>
    </font>
    <font>
      <b/>
      <sz val="10"/>
      <color rgb="FFFF0000"/>
      <name val="Calibri"/>
      <family val="2"/>
      <scheme val="minor"/>
    </font>
    <font>
      <sz val="10"/>
      <color rgb="FFFF0000"/>
      <name val="Calibri"/>
      <family val="2"/>
      <scheme val="minor"/>
    </font>
    <font>
      <b/>
      <sz val="10"/>
      <color rgb="FFFF0000"/>
      <name val="Calibri"/>
      <family val="2"/>
    </font>
    <font>
      <sz val="10"/>
      <color rgb="FFFF0000"/>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s>
  <borders count="33">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s>
  <cellStyleXfs count="3">
    <xf numFmtId="0" fontId="0" fillId="0" borderId="0"/>
    <xf numFmtId="9" fontId="1" fillId="0" borderId="0" applyFont="0" applyFill="0" applyBorder="0" applyAlignment="0" applyProtection="0"/>
    <xf numFmtId="0" fontId="2" fillId="0" borderId="0"/>
  </cellStyleXfs>
  <cellXfs count="134">
    <xf numFmtId="0" fontId="0" fillId="0" borderId="0" xfId="0"/>
    <xf numFmtId="0" fontId="4" fillId="0" borderId="0" xfId="0" applyFont="1"/>
    <xf numFmtId="0" fontId="4" fillId="0" borderId="0" xfId="0" applyFont="1" applyAlignment="1">
      <alignment wrapText="1"/>
    </xf>
    <xf numFmtId="0" fontId="4" fillId="0" borderId="0" xfId="0" applyFont="1" applyAlignment="1">
      <alignment horizontal="center"/>
    </xf>
    <xf numFmtId="3" fontId="3" fillId="2" borderId="1" xfId="2" applyNumberFormat="1" applyFont="1" applyFill="1" applyBorder="1" applyAlignment="1">
      <alignment horizontal="center" vertical="center" wrapText="1"/>
    </xf>
    <xf numFmtId="3" fontId="3" fillId="2" borderId="2" xfId="2" applyNumberFormat="1" applyFont="1" applyFill="1" applyBorder="1" applyAlignment="1">
      <alignment horizontal="center" vertical="center" wrapText="1"/>
    </xf>
    <xf numFmtId="3" fontId="3" fillId="2" borderId="3" xfId="2" applyNumberFormat="1" applyFont="1" applyFill="1" applyBorder="1" applyAlignment="1">
      <alignment horizontal="center" vertical="center" wrapText="1"/>
    </xf>
    <xf numFmtId="3" fontId="3" fillId="2" borderId="4" xfId="2" applyNumberFormat="1" applyFont="1" applyFill="1" applyBorder="1" applyAlignment="1">
      <alignment horizontal="center" vertical="center" wrapText="1"/>
    </xf>
    <xf numFmtId="3" fontId="3" fillId="2" borderId="5" xfId="2" applyNumberFormat="1" applyFont="1" applyFill="1" applyBorder="1" applyAlignment="1">
      <alignment horizontal="center" vertical="center" wrapText="1"/>
    </xf>
    <xf numFmtId="3" fontId="3" fillId="2" borderId="6" xfId="2" applyNumberFormat="1" applyFont="1" applyFill="1" applyBorder="1" applyAlignment="1">
      <alignment horizontal="center" vertical="center" wrapText="1"/>
    </xf>
    <xf numFmtId="41" fontId="3" fillId="2" borderId="5" xfId="2" applyNumberFormat="1" applyFont="1" applyFill="1" applyBorder="1" applyAlignment="1">
      <alignment horizontal="center" vertical="center" wrapText="1"/>
    </xf>
    <xf numFmtId="3" fontId="3" fillId="2" borderId="7" xfId="2" applyNumberFormat="1" applyFont="1" applyFill="1" applyBorder="1" applyAlignment="1">
      <alignment horizontal="center" vertical="center" wrapText="1"/>
    </xf>
    <xf numFmtId="3" fontId="3" fillId="2" borderId="8" xfId="2" applyNumberFormat="1" applyFont="1" applyFill="1" applyBorder="1" applyAlignment="1">
      <alignment horizontal="center" vertical="center" wrapText="1"/>
    </xf>
    <xf numFmtId="41" fontId="3" fillId="2" borderId="8" xfId="2" applyNumberFormat="1" applyFont="1" applyFill="1" applyBorder="1" applyAlignment="1">
      <alignment horizontal="center" vertical="center" wrapText="1"/>
    </xf>
    <xf numFmtId="3" fontId="3" fillId="2" borderId="15" xfId="2" applyNumberFormat="1" applyFont="1" applyFill="1" applyBorder="1" applyAlignment="1">
      <alignment horizontal="center" vertical="center" wrapText="1"/>
    </xf>
    <xf numFmtId="3" fontId="3" fillId="2" borderId="28" xfId="2" applyNumberFormat="1" applyFont="1" applyFill="1" applyBorder="1" applyAlignment="1">
      <alignment horizontal="center" vertical="center" wrapText="1"/>
    </xf>
    <xf numFmtId="3" fontId="3" fillId="2" borderId="30" xfId="2" applyNumberFormat="1" applyFont="1" applyFill="1" applyBorder="1" applyAlignment="1">
      <alignment horizontal="center" vertical="center" wrapText="1"/>
    </xf>
    <xf numFmtId="3" fontId="3" fillId="2" borderId="32" xfId="2" applyNumberFormat="1" applyFont="1" applyFill="1" applyBorder="1" applyAlignment="1">
      <alignment horizontal="center" vertical="center" wrapText="1"/>
    </xf>
    <xf numFmtId="3" fontId="3" fillId="2" borderId="9" xfId="2" applyNumberFormat="1" applyFont="1" applyFill="1" applyBorder="1" applyAlignment="1">
      <alignment horizontal="center" vertical="center" wrapText="1"/>
    </xf>
    <xf numFmtId="3" fontId="6" fillId="0" borderId="7" xfId="0" applyNumberFormat="1" applyFont="1" applyFill="1" applyBorder="1" applyAlignment="1">
      <alignment horizontal="center" vertical="center"/>
    </xf>
    <xf numFmtId="0" fontId="7" fillId="0" borderId="8" xfId="0" applyFont="1" applyFill="1" applyBorder="1" applyAlignment="1">
      <alignment horizontal="center" vertical="center" wrapText="1"/>
    </xf>
    <xf numFmtId="0" fontId="8" fillId="0" borderId="9" xfId="0" applyFont="1" applyBorder="1" applyAlignment="1">
      <alignment vertical="top" wrapText="1"/>
    </xf>
    <xf numFmtId="3" fontId="9" fillId="0" borderId="8" xfId="0" applyNumberFormat="1" applyFont="1" applyBorder="1" applyAlignment="1">
      <alignment horizontal="center" vertical="center" wrapText="1"/>
    </xf>
    <xf numFmtId="0" fontId="8" fillId="0" borderId="9" xfId="0" applyFont="1" applyBorder="1" applyAlignment="1">
      <alignment horizontal="center" vertical="center" wrapText="1"/>
    </xf>
    <xf numFmtId="0" fontId="7" fillId="0" borderId="15" xfId="0" applyFont="1" applyFill="1" applyBorder="1" applyAlignment="1">
      <alignment horizontal="center" vertical="center"/>
    </xf>
    <xf numFmtId="0" fontId="4" fillId="0" borderId="22" xfId="0" applyFont="1" applyBorder="1" applyAlignment="1" applyProtection="1">
      <alignment vertical="center" wrapText="1"/>
      <protection locked="0"/>
    </xf>
    <xf numFmtId="42" fontId="4" fillId="0" borderId="11" xfId="0" applyNumberFormat="1" applyFont="1" applyBorder="1" applyAlignment="1" applyProtection="1">
      <alignment vertical="center"/>
      <protection locked="0"/>
    </xf>
    <xf numFmtId="9" fontId="4" fillId="0" borderId="11" xfId="1" applyFont="1" applyBorder="1" applyAlignment="1" applyProtection="1">
      <alignment vertical="center"/>
      <protection locked="0"/>
    </xf>
    <xf numFmtId="42" fontId="4" fillId="0" borderId="11" xfId="0" applyNumberFormat="1" applyFont="1" applyBorder="1" applyAlignment="1">
      <alignment vertical="center"/>
    </xf>
    <xf numFmtId="0" fontId="4" fillId="0" borderId="11" xfId="0" applyFont="1" applyBorder="1" applyAlignment="1" applyProtection="1">
      <alignment vertical="center"/>
      <protection locked="0"/>
    </xf>
    <xf numFmtId="0" fontId="4" fillId="0" borderId="23" xfId="0" applyFont="1" applyBorder="1" applyAlignment="1" applyProtection="1">
      <alignment vertical="center"/>
      <protection locked="0"/>
    </xf>
    <xf numFmtId="0" fontId="5" fillId="0" borderId="22" xfId="0" applyFont="1" applyBorder="1" applyAlignment="1" applyProtection="1">
      <alignment horizontal="center" vertical="center"/>
      <protection locked="0"/>
    </xf>
    <xf numFmtId="0" fontId="4" fillId="0" borderId="10" xfId="0" applyFont="1" applyBorder="1"/>
    <xf numFmtId="0" fontId="4" fillId="0" borderId="9" xfId="0" applyFont="1" applyBorder="1"/>
    <xf numFmtId="0" fontId="4" fillId="0" borderId="18" xfId="0" applyFont="1" applyBorder="1"/>
    <xf numFmtId="0" fontId="4" fillId="0" borderId="31" xfId="0" applyFont="1" applyBorder="1"/>
    <xf numFmtId="0" fontId="4" fillId="0" borderId="16" xfId="0" applyFont="1" applyBorder="1"/>
    <xf numFmtId="0" fontId="4" fillId="0" borderId="10" xfId="0" applyFont="1" applyBorder="1" applyAlignment="1">
      <alignment wrapText="1"/>
    </xf>
    <xf numFmtId="0" fontId="4" fillId="0" borderId="9" xfId="0" applyFont="1" applyBorder="1" applyAlignment="1">
      <alignment horizontal="center"/>
    </xf>
    <xf numFmtId="0" fontId="4" fillId="0" borderId="18" xfId="0" applyFont="1" applyBorder="1" applyAlignment="1">
      <alignment wrapText="1"/>
    </xf>
    <xf numFmtId="42" fontId="4" fillId="0" borderId="9" xfId="0" applyNumberFormat="1" applyFont="1" applyBorder="1" applyAlignment="1">
      <alignment vertical="center"/>
    </xf>
    <xf numFmtId="0" fontId="4" fillId="0" borderId="9" xfId="0" applyFont="1" applyBorder="1" applyAlignment="1">
      <alignment vertical="center" wrapText="1"/>
    </xf>
    <xf numFmtId="3" fontId="6" fillId="0" borderId="10" xfId="0" applyNumberFormat="1" applyFont="1" applyFill="1" applyBorder="1" applyAlignment="1">
      <alignment horizontal="center" vertical="center"/>
    </xf>
    <xf numFmtId="0" fontId="7" fillId="0" borderId="9" xfId="0" applyFont="1" applyFill="1" applyBorder="1" applyAlignment="1">
      <alignment horizontal="center" vertical="center" wrapText="1"/>
    </xf>
    <xf numFmtId="0" fontId="8" fillId="0" borderId="9" xfId="0" applyFont="1" applyBorder="1" applyAlignment="1">
      <alignment horizontal="justify" vertical="justify" wrapText="1"/>
    </xf>
    <xf numFmtId="3" fontId="9" fillId="0" borderId="9"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7" fillId="0" borderId="16" xfId="0" applyFont="1" applyFill="1" applyBorder="1" applyAlignment="1">
      <alignment horizontal="center" vertical="center"/>
    </xf>
    <xf numFmtId="0" fontId="4" fillId="0" borderId="10" xfId="0" applyFont="1" applyBorder="1" applyAlignment="1" applyProtection="1">
      <alignment vertical="center"/>
      <protection locked="0"/>
    </xf>
    <xf numFmtId="42" fontId="4" fillId="0" borderId="9" xfId="0" applyNumberFormat="1" applyFont="1" applyBorder="1" applyAlignment="1" applyProtection="1">
      <alignment vertical="center"/>
      <protection locked="0"/>
    </xf>
    <xf numFmtId="9" fontId="4" fillId="0" borderId="9" xfId="1" applyFont="1" applyBorder="1" applyAlignment="1" applyProtection="1">
      <alignment vertical="center"/>
      <protection locked="0"/>
    </xf>
    <xf numFmtId="0" fontId="4" fillId="0" borderId="9" xfId="0" applyFont="1" applyBorder="1" applyAlignment="1" applyProtection="1">
      <alignment vertical="center"/>
      <protection locked="0"/>
    </xf>
    <xf numFmtId="0" fontId="4" fillId="0" borderId="16" xfId="0" applyFont="1" applyBorder="1" applyProtection="1">
      <protection locked="0"/>
    </xf>
    <xf numFmtId="0" fontId="4" fillId="0" borderId="10" xfId="0" applyFont="1" applyBorder="1" applyAlignment="1" applyProtection="1">
      <alignment horizontal="center" vertical="center"/>
      <protection locked="0"/>
    </xf>
    <xf numFmtId="0" fontId="5" fillId="0" borderId="18" xfId="0" applyFont="1" applyBorder="1"/>
    <xf numFmtId="0" fontId="4" fillId="0" borderId="9" xfId="0" applyFont="1" applyFill="1" applyBorder="1" applyAlignment="1">
      <alignment horizontal="center" vertical="center" wrapText="1"/>
    </xf>
    <xf numFmtId="0" fontId="4" fillId="0" borderId="9" xfId="0" applyFont="1" applyBorder="1" applyAlignment="1">
      <alignment horizontal="center" vertical="center" wrapText="1"/>
    </xf>
    <xf numFmtId="3" fontId="9" fillId="0" borderId="12" xfId="0" applyNumberFormat="1" applyFont="1" applyBorder="1" applyAlignment="1">
      <alignment horizontal="center" vertical="center" wrapText="1"/>
    </xf>
    <xf numFmtId="3" fontId="9" fillId="0" borderId="12" xfId="0" applyNumberFormat="1" applyFont="1" applyFill="1" applyBorder="1" applyAlignment="1">
      <alignment horizontal="center" vertical="center" wrapText="1"/>
    </xf>
    <xf numFmtId="0" fontId="7" fillId="0" borderId="17" xfId="0" applyFont="1" applyFill="1" applyBorder="1" applyAlignment="1">
      <alignment horizontal="center" vertical="center"/>
    </xf>
    <xf numFmtId="0" fontId="5" fillId="0" borderId="16" xfId="0" applyFont="1" applyBorder="1"/>
    <xf numFmtId="0" fontId="7" fillId="0" borderId="12" xfId="0" applyFont="1" applyFill="1" applyBorder="1" applyAlignment="1">
      <alignment horizontal="center" vertical="center" wrapText="1"/>
    </xf>
    <xf numFmtId="3" fontId="9" fillId="0" borderId="9" xfId="0" applyNumberFormat="1" applyFont="1" applyFill="1" applyBorder="1" applyAlignment="1">
      <alignment horizontal="center" vertical="center" wrapText="1"/>
    </xf>
    <xf numFmtId="0" fontId="4" fillId="0" borderId="9" xfId="0" applyFont="1" applyBorder="1" applyAlignment="1">
      <alignment wrapText="1"/>
    </xf>
    <xf numFmtId="0" fontId="5" fillId="0" borderId="18" xfId="0" applyFont="1" applyBorder="1" applyAlignment="1">
      <alignment wrapText="1"/>
    </xf>
    <xf numFmtId="0" fontId="4" fillId="0" borderId="11" xfId="0" applyFont="1" applyBorder="1" applyAlignment="1">
      <alignment vertical="center" wrapText="1"/>
    </xf>
    <xf numFmtId="0" fontId="4" fillId="0" borderId="10" xfId="0" applyFont="1" applyBorder="1" applyAlignment="1">
      <alignment vertical="center" wrapText="1"/>
    </xf>
    <xf numFmtId="0" fontId="4" fillId="0" borderId="9" xfId="0" applyFont="1" applyBorder="1" applyAlignment="1">
      <alignment vertical="center"/>
    </xf>
    <xf numFmtId="0" fontId="4" fillId="0" borderId="9" xfId="0" applyFont="1" applyBorder="1" applyAlignment="1">
      <alignment horizontal="center" vertical="center"/>
    </xf>
    <xf numFmtId="0" fontId="10" fillId="0" borderId="18" xfId="0" applyFont="1" applyBorder="1" applyAlignment="1">
      <alignment wrapText="1"/>
    </xf>
    <xf numFmtId="0" fontId="4" fillId="0" borderId="0" xfId="0" applyFont="1" applyAlignment="1">
      <alignment horizontal="center" vertical="center" wrapText="1"/>
    </xf>
    <xf numFmtId="42" fontId="4" fillId="0" borderId="9" xfId="0" applyNumberFormat="1" applyFont="1" applyBorder="1" applyAlignment="1">
      <alignment horizontal="center" vertical="center"/>
    </xf>
    <xf numFmtId="0" fontId="4" fillId="3" borderId="9" xfId="0" applyFont="1" applyFill="1" applyBorder="1" applyAlignment="1">
      <alignment vertical="center" wrapText="1"/>
    </xf>
    <xf numFmtId="0" fontId="4" fillId="0" borderId="10" xfId="0" applyFont="1" applyBorder="1" applyAlignment="1" applyProtection="1">
      <alignment vertical="center" wrapText="1"/>
      <protection locked="0"/>
    </xf>
    <xf numFmtId="0" fontId="4" fillId="0" borderId="16" xfId="0" applyFont="1" applyBorder="1" applyAlignment="1" applyProtection="1">
      <alignment vertical="center"/>
      <protection locked="0"/>
    </xf>
    <xf numFmtId="0" fontId="5" fillId="0" borderId="10" xfId="0" applyFont="1" applyBorder="1" applyAlignment="1" applyProtection="1">
      <alignment horizontal="center" vertical="center"/>
      <protection locked="0"/>
    </xf>
    <xf numFmtId="0" fontId="7" fillId="0" borderId="13" xfId="0" applyFont="1" applyFill="1" applyBorder="1" applyAlignment="1">
      <alignment horizontal="center" vertical="center" wrapText="1"/>
    </xf>
    <xf numFmtId="0" fontId="4" fillId="0" borderId="0" xfId="0" applyFont="1" applyAlignment="1">
      <alignment vertical="center" wrapText="1"/>
    </xf>
    <xf numFmtId="0" fontId="5" fillId="0" borderId="18" xfId="0" applyFont="1" applyBorder="1" applyAlignment="1">
      <alignment vertical="center"/>
    </xf>
    <xf numFmtId="0" fontId="4" fillId="0" borderId="0" xfId="0" applyFont="1" applyFill="1" applyAlignment="1">
      <alignment horizontal="center" vertical="center" wrapText="1"/>
    </xf>
    <xf numFmtId="0" fontId="4" fillId="0" borderId="31" xfId="0" applyFont="1" applyBorder="1" applyAlignment="1">
      <alignment vertical="center" wrapText="1"/>
    </xf>
    <xf numFmtId="0" fontId="11" fillId="0" borderId="18" xfId="0" applyFont="1" applyBorder="1" applyAlignment="1">
      <alignment vertical="center" wrapText="1"/>
    </xf>
    <xf numFmtId="0" fontId="7" fillId="0" borderId="9" xfId="0" applyFont="1" applyBorder="1" applyAlignment="1">
      <alignment horizontal="center" vertical="center" wrapText="1"/>
    </xf>
    <xf numFmtId="3" fontId="9" fillId="0" borderId="12" xfId="0" applyNumberFormat="1" applyFont="1" applyFill="1" applyBorder="1" applyAlignment="1">
      <alignment horizontal="left" vertical="center" wrapText="1"/>
    </xf>
    <xf numFmtId="0" fontId="5" fillId="0" borderId="18" xfId="0" applyFont="1" applyBorder="1" applyAlignment="1">
      <alignment vertical="center" wrapText="1"/>
    </xf>
    <xf numFmtId="0" fontId="4" fillId="0" borderId="18" xfId="0" applyFont="1" applyBorder="1" applyAlignment="1">
      <alignment vertical="center" wrapText="1"/>
    </xf>
    <xf numFmtId="9" fontId="4" fillId="0" borderId="9" xfId="1" applyFont="1" applyFill="1" applyBorder="1" applyAlignment="1" applyProtection="1">
      <alignment vertical="center"/>
      <protection locked="0"/>
    </xf>
    <xf numFmtId="0" fontId="4" fillId="0" borderId="14" xfId="0" applyFont="1" applyFill="1" applyBorder="1" applyAlignment="1">
      <alignment horizontal="left" vertical="center" wrapText="1"/>
    </xf>
    <xf numFmtId="0" fontId="4" fillId="0" borderId="10" xfId="0" applyFont="1" applyBorder="1" applyAlignment="1">
      <alignment vertical="center"/>
    </xf>
    <xf numFmtId="3" fontId="9" fillId="3" borderId="12" xfId="0" applyNumberFormat="1" applyFont="1" applyFill="1" applyBorder="1" applyAlignment="1">
      <alignment horizontal="center" vertical="center" wrapText="1"/>
    </xf>
    <xf numFmtId="0" fontId="7" fillId="0" borderId="0" xfId="0" applyFont="1" applyFill="1" applyAlignment="1">
      <alignment horizontal="center" vertical="center"/>
    </xf>
    <xf numFmtId="3" fontId="9" fillId="0" borderId="12" xfId="0" applyNumberFormat="1" applyFont="1" applyBorder="1" applyAlignment="1">
      <alignment horizontal="left" vertical="center" wrapText="1"/>
    </xf>
    <xf numFmtId="3" fontId="6" fillId="0" borderId="29" xfId="0" applyNumberFormat="1" applyFont="1" applyFill="1" applyBorder="1" applyAlignment="1">
      <alignment horizontal="center" vertical="center"/>
    </xf>
    <xf numFmtId="3" fontId="6" fillId="0" borderId="9" xfId="0" applyNumberFormat="1" applyFont="1" applyFill="1" applyBorder="1" applyAlignment="1">
      <alignment horizontal="center" vertical="center"/>
    </xf>
    <xf numFmtId="3" fontId="6" fillId="0" borderId="9" xfId="0" applyNumberFormat="1" applyFont="1" applyFill="1" applyBorder="1" applyAlignment="1">
      <alignment horizontal="center" vertical="center" wrapText="1"/>
    </xf>
    <xf numFmtId="0" fontId="4" fillId="0" borderId="19" xfId="0" applyFont="1" applyBorder="1" applyAlignment="1" applyProtection="1">
      <alignment vertical="center"/>
      <protection locked="0"/>
    </xf>
    <xf numFmtId="42" fontId="4" fillId="0" borderId="20" xfId="0" applyNumberFormat="1" applyFont="1" applyBorder="1" applyAlignment="1" applyProtection="1">
      <alignment vertical="center"/>
      <protection locked="0"/>
    </xf>
    <xf numFmtId="9" fontId="4" fillId="0" borderId="20" xfId="1" applyFont="1" applyBorder="1" applyAlignment="1" applyProtection="1">
      <alignment vertical="center"/>
      <protection locked="0"/>
    </xf>
    <xf numFmtId="42" fontId="4" fillId="0" borderId="20" xfId="0" applyNumberFormat="1" applyFont="1" applyBorder="1" applyAlignment="1">
      <alignment vertical="center"/>
    </xf>
    <xf numFmtId="0" fontId="4" fillId="0" borderId="20" xfId="0" applyFont="1" applyBorder="1" applyAlignment="1" applyProtection="1">
      <alignment vertical="center"/>
      <protection locked="0"/>
    </xf>
    <xf numFmtId="0" fontId="4" fillId="0" borderId="24" xfId="0" applyFont="1" applyBorder="1" applyProtection="1">
      <protection locked="0"/>
    </xf>
    <xf numFmtId="0" fontId="4" fillId="0" borderId="19" xfId="0" applyFont="1" applyBorder="1"/>
    <xf numFmtId="0" fontId="4" fillId="0" borderId="20" xfId="0" applyFont="1" applyBorder="1"/>
    <xf numFmtId="0" fontId="4" fillId="0" borderId="21" xfId="0" applyFont="1" applyBorder="1"/>
    <xf numFmtId="0" fontId="4" fillId="0" borderId="19" xfId="0" applyFont="1" applyBorder="1" applyAlignment="1">
      <alignment wrapText="1"/>
    </xf>
    <xf numFmtId="0" fontId="4" fillId="0" borderId="20" xfId="0" applyFont="1" applyBorder="1" applyAlignment="1">
      <alignment horizontal="center"/>
    </xf>
    <xf numFmtId="0" fontId="4" fillId="0" borderId="21" xfId="0" applyFont="1" applyBorder="1" applyAlignment="1">
      <alignment wrapText="1"/>
    </xf>
    <xf numFmtId="0" fontId="4" fillId="0" borderId="19" xfId="0" applyFont="1" applyBorder="1" applyAlignment="1">
      <alignment vertical="center" wrapText="1"/>
    </xf>
    <xf numFmtId="0" fontId="4" fillId="0" borderId="20" xfId="0" applyFont="1" applyBorder="1" applyAlignment="1">
      <alignment vertical="center"/>
    </xf>
    <xf numFmtId="0" fontId="5" fillId="0" borderId="21" xfId="0" applyFont="1" applyBorder="1"/>
    <xf numFmtId="0" fontId="4" fillId="0" borderId="24" xfId="0" applyFont="1" applyBorder="1"/>
    <xf numFmtId="42" fontId="4" fillId="0" borderId="0" xfId="0" applyNumberFormat="1" applyFont="1"/>
    <xf numFmtId="0" fontId="5" fillId="0" borderId="9" xfId="0" applyFont="1" applyBorder="1" applyAlignment="1">
      <alignment horizontal="center"/>
    </xf>
    <xf numFmtId="42" fontId="4" fillId="0" borderId="9" xfId="0" applyNumberFormat="1" applyFont="1" applyBorder="1"/>
    <xf numFmtId="9" fontId="4" fillId="0" borderId="0" xfId="0" applyNumberFormat="1" applyFont="1"/>
    <xf numFmtId="0" fontId="4" fillId="0" borderId="12" xfId="0" applyFont="1" applyBorder="1"/>
    <xf numFmtId="42" fontId="4" fillId="0" borderId="12" xfId="0" applyNumberFormat="1" applyFont="1" applyBorder="1" applyAlignment="1">
      <alignment horizontal="center" vertical="center"/>
    </xf>
    <xf numFmtId="42" fontId="4" fillId="0" borderId="12" xfId="0" applyNumberFormat="1" applyFont="1" applyBorder="1"/>
    <xf numFmtId="41" fontId="5" fillId="0" borderId="6" xfId="0" applyNumberFormat="1" applyFont="1" applyBorder="1"/>
    <xf numFmtId="0" fontId="5" fillId="0" borderId="0" xfId="0" applyFont="1"/>
    <xf numFmtId="0" fontId="5" fillId="4" borderId="0" xfId="0" applyFont="1" applyFill="1"/>
    <xf numFmtId="0" fontId="4" fillId="0" borderId="16" xfId="0" applyFont="1" applyBorder="1" applyAlignment="1">
      <alignment vertical="center"/>
    </xf>
    <xf numFmtId="0" fontId="5" fillId="0" borderId="16" xfId="0" applyFont="1" applyBorder="1" applyAlignment="1">
      <alignment vertical="center"/>
    </xf>
    <xf numFmtId="0" fontId="5" fillId="0" borderId="18" xfId="0" applyFont="1" applyFill="1" applyBorder="1"/>
    <xf numFmtId="0" fontId="4" fillId="0" borderId="18" xfId="0" applyFont="1" applyFill="1" applyBorder="1"/>
    <xf numFmtId="0" fontId="3" fillId="0" borderId="18" xfId="0" applyFont="1" applyFill="1" applyBorder="1" applyAlignment="1">
      <alignment vertical="center"/>
    </xf>
    <xf numFmtId="0" fontId="5" fillId="0" borderId="9" xfId="0" applyFont="1" applyBorder="1" applyAlignment="1">
      <alignment horizontal="center"/>
    </xf>
    <xf numFmtId="0" fontId="5" fillId="0" borderId="1" xfId="0" applyFont="1" applyBorder="1" applyAlignment="1">
      <alignment horizontal="center"/>
    </xf>
    <xf numFmtId="0" fontId="5" fillId="0" borderId="5" xfId="0" applyFont="1" applyBorder="1" applyAlignment="1">
      <alignment horizontal="center"/>
    </xf>
    <xf numFmtId="0" fontId="3" fillId="0" borderId="0" xfId="2" applyFont="1" applyBorder="1" applyAlignment="1">
      <alignment horizontal="center" vertical="center"/>
    </xf>
    <xf numFmtId="0" fontId="3" fillId="0" borderId="0" xfId="2" applyFont="1" applyFill="1" applyBorder="1" applyAlignment="1">
      <alignment horizontal="center" vertical="center"/>
    </xf>
    <xf numFmtId="0" fontId="5" fillId="0" borderId="25" xfId="0" applyFont="1" applyBorder="1" applyAlignment="1">
      <alignment horizontal="center"/>
    </xf>
    <xf numFmtId="0" fontId="5" fillId="0" borderId="26" xfId="0" applyFont="1" applyBorder="1" applyAlignment="1">
      <alignment horizontal="center"/>
    </xf>
    <xf numFmtId="0" fontId="5" fillId="0" borderId="27" xfId="0" applyFont="1" applyBorder="1" applyAlignment="1">
      <alignment horizontal="center"/>
    </xf>
  </cellXfs>
  <cellStyles count="3">
    <cellStyle name="Excel Built-in Normal" xfId="2" xr:uid="{00000000-0005-0000-0000-000000000000}"/>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dLbls>
          <c:showLegendKey val="0"/>
          <c:showVal val="0"/>
          <c:showCatName val="0"/>
          <c:showSerName val="0"/>
          <c:showPercent val="0"/>
          <c:showBubbleSize val="0"/>
        </c:dLbls>
        <c:gapWidth val="219"/>
        <c:overlap val="-27"/>
        <c:axId val="619523360"/>
        <c:axId val="619525656"/>
      </c:barChart>
      <c:catAx>
        <c:axId val="61952336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19525656"/>
        <c:crosses val="autoZero"/>
        <c:auto val="1"/>
        <c:lblAlgn val="ctr"/>
        <c:lblOffset val="100"/>
        <c:noMultiLvlLbl val="0"/>
      </c:catAx>
      <c:valAx>
        <c:axId val="619525656"/>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195233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sheetViews>
    <sheetView zoomScale="112"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8657545" cy="6284799"/>
    <xdr:graphicFrame macro="">
      <xdr:nvGraphicFramePr>
        <xdr:cNvPr id="2" name="Gráfico 1">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Z59"/>
  <sheetViews>
    <sheetView tabSelected="1" topLeftCell="A7" workbookViewId="0">
      <pane xSplit="6" ySplit="4" topLeftCell="G11" activePane="bottomRight" state="frozen"/>
      <selection activeCell="A7" sqref="A7"/>
      <selection pane="topRight" activeCell="G7" sqref="G7"/>
      <selection pane="bottomLeft" activeCell="A11" sqref="A11"/>
      <selection pane="bottomRight" activeCell="C8" sqref="C8"/>
    </sheetView>
  </sheetViews>
  <sheetFormatPr baseColWidth="10" defaultRowHeight="12.75" x14ac:dyDescent="0.2"/>
  <cols>
    <col min="1" max="1" width="11.42578125" style="1" customWidth="1"/>
    <col min="2" max="2" width="13.7109375" style="1" customWidth="1"/>
    <col min="3" max="3" width="106.5703125" style="1" customWidth="1"/>
    <col min="4" max="4" width="16.42578125" style="1" customWidth="1"/>
    <col min="5" max="5" width="24" style="1" customWidth="1"/>
    <col min="6" max="6" width="11.42578125" style="1"/>
    <col min="7" max="7" width="14.140625" style="1" customWidth="1"/>
    <col min="8" max="8" width="16" style="1" customWidth="1"/>
    <col min="9" max="9" width="11.42578125" style="1"/>
    <col min="10" max="10" width="13.85546875" style="1" customWidth="1"/>
    <col min="11" max="11" width="14.140625" style="1" customWidth="1"/>
    <col min="12" max="12" width="16" style="1" customWidth="1"/>
    <col min="13" max="13" width="15" style="1" customWidth="1"/>
    <col min="14" max="14" width="12" style="1" customWidth="1"/>
    <col min="15" max="15" width="13.28515625" style="1" customWidth="1"/>
    <col min="16" max="16" width="13.5703125" style="1" customWidth="1"/>
    <col min="17" max="25" width="11.42578125" style="1"/>
    <col min="26" max="26" width="17.42578125" style="1" customWidth="1"/>
    <col min="27" max="35" width="11.42578125" style="1"/>
    <col min="36" max="36" width="14.5703125" style="1" customWidth="1"/>
    <col min="37" max="45" width="11.42578125" style="1"/>
    <col min="46" max="46" width="14.140625" style="1" customWidth="1"/>
    <col min="47" max="47" width="12.7109375" style="2" customWidth="1"/>
    <col min="48" max="48" width="11.42578125" style="1"/>
    <col min="49" max="49" width="11.42578125" style="3"/>
    <col min="50" max="55" width="11.42578125" style="1"/>
    <col min="56" max="56" width="22.7109375" style="1" customWidth="1"/>
    <col min="57" max="65" width="11.42578125" style="1"/>
    <col min="66" max="66" width="13.7109375" style="1" customWidth="1"/>
    <col min="67" max="75" width="11.42578125" style="1"/>
    <col min="76" max="76" width="12.7109375" style="1" customWidth="1"/>
    <col min="77" max="77" width="16" style="1" customWidth="1"/>
    <col min="78" max="78" width="12.7109375" style="1" customWidth="1"/>
    <col min="79" max="16384" width="11.42578125" style="1"/>
  </cols>
  <sheetData>
    <row r="1" spans="1:78" x14ac:dyDescent="0.2">
      <c r="A1" s="129" t="s">
        <v>14</v>
      </c>
      <c r="B1" s="129"/>
      <c r="C1" s="129"/>
      <c r="D1" s="129"/>
      <c r="E1" s="129"/>
      <c r="F1" s="129"/>
      <c r="G1" s="129"/>
      <c r="H1" s="129"/>
      <c r="I1" s="129"/>
      <c r="J1" s="129"/>
      <c r="K1" s="129"/>
      <c r="L1" s="129"/>
      <c r="M1" s="129"/>
      <c r="N1" s="129"/>
      <c r="O1" s="129"/>
    </row>
    <row r="2" spans="1:78" x14ac:dyDescent="0.2">
      <c r="A2" s="129" t="s">
        <v>15</v>
      </c>
      <c r="B2" s="129"/>
      <c r="C2" s="129"/>
      <c r="D2" s="129"/>
      <c r="E2" s="129"/>
      <c r="F2" s="129"/>
      <c r="G2" s="129"/>
      <c r="H2" s="129"/>
      <c r="I2" s="129"/>
      <c r="J2" s="129"/>
      <c r="K2" s="129"/>
      <c r="L2" s="129"/>
      <c r="M2" s="129"/>
      <c r="N2" s="129"/>
      <c r="O2" s="129"/>
    </row>
    <row r="3" spans="1:78" x14ac:dyDescent="0.2">
      <c r="A3" s="130" t="s">
        <v>107</v>
      </c>
      <c r="B3" s="130"/>
      <c r="C3" s="130"/>
      <c r="D3" s="130"/>
      <c r="E3" s="130"/>
      <c r="F3" s="130"/>
      <c r="G3" s="130"/>
      <c r="H3" s="130"/>
      <c r="I3" s="130"/>
      <c r="J3" s="130"/>
      <c r="K3" s="130"/>
      <c r="L3" s="130"/>
      <c r="M3" s="130"/>
      <c r="N3" s="130"/>
      <c r="O3" s="130"/>
    </row>
    <row r="4" spans="1:78" x14ac:dyDescent="0.2">
      <c r="A4" s="129" t="s">
        <v>16</v>
      </c>
      <c r="B4" s="129"/>
      <c r="C4" s="129"/>
      <c r="D4" s="129"/>
      <c r="E4" s="129"/>
      <c r="F4" s="129"/>
      <c r="G4" s="129"/>
      <c r="H4" s="129"/>
      <c r="I4" s="129"/>
      <c r="J4" s="129"/>
      <c r="K4" s="129"/>
      <c r="L4" s="129"/>
      <c r="M4" s="129"/>
      <c r="N4" s="129"/>
      <c r="O4" s="129"/>
    </row>
    <row r="5" spans="1:78" x14ac:dyDescent="0.2">
      <c r="A5" s="129" t="s">
        <v>17</v>
      </c>
      <c r="B5" s="129"/>
      <c r="C5" s="129"/>
      <c r="D5" s="129"/>
      <c r="E5" s="129"/>
      <c r="F5" s="129"/>
      <c r="G5" s="129"/>
      <c r="H5" s="129"/>
      <c r="I5" s="129"/>
      <c r="J5" s="129"/>
      <c r="K5" s="129"/>
      <c r="L5" s="129"/>
      <c r="M5" s="129"/>
      <c r="N5" s="129"/>
      <c r="O5" s="129"/>
    </row>
    <row r="6" spans="1:78" x14ac:dyDescent="0.2">
      <c r="A6" s="129" t="s">
        <v>109</v>
      </c>
      <c r="B6" s="129"/>
      <c r="C6" s="129"/>
      <c r="D6" s="129"/>
      <c r="E6" s="129"/>
      <c r="F6" s="129"/>
      <c r="G6" s="129"/>
      <c r="H6" s="129"/>
      <c r="I6" s="129"/>
      <c r="J6" s="129"/>
      <c r="K6" s="129"/>
      <c r="L6" s="129"/>
      <c r="M6" s="129"/>
      <c r="N6" s="129"/>
      <c r="O6" s="129"/>
    </row>
    <row r="8" spans="1:78" ht="13.5" thickBot="1" x14ac:dyDescent="0.25"/>
    <row r="9" spans="1:78" ht="13.5" thickBot="1" x14ac:dyDescent="0.25">
      <c r="G9" s="131" t="s">
        <v>111</v>
      </c>
      <c r="H9" s="132"/>
      <c r="I9" s="132"/>
      <c r="J9" s="132"/>
      <c r="K9" s="132"/>
      <c r="L9" s="132"/>
      <c r="M9" s="132"/>
      <c r="N9" s="132"/>
      <c r="O9" s="132"/>
      <c r="P9" s="133"/>
      <c r="Q9" s="131" t="s">
        <v>112</v>
      </c>
      <c r="R9" s="132"/>
      <c r="S9" s="132"/>
      <c r="T9" s="132"/>
      <c r="U9" s="132"/>
      <c r="V9" s="132"/>
      <c r="W9" s="132"/>
      <c r="X9" s="132"/>
      <c r="Y9" s="132"/>
      <c r="Z9" s="133"/>
      <c r="AA9" s="132" t="s">
        <v>113</v>
      </c>
      <c r="AB9" s="132"/>
      <c r="AC9" s="132"/>
      <c r="AD9" s="132"/>
      <c r="AE9" s="132"/>
      <c r="AF9" s="132"/>
      <c r="AG9" s="132"/>
      <c r="AH9" s="132"/>
      <c r="AI9" s="132"/>
      <c r="AJ9" s="132"/>
      <c r="AK9" s="131" t="s">
        <v>114</v>
      </c>
      <c r="AL9" s="132"/>
      <c r="AM9" s="132"/>
      <c r="AN9" s="132"/>
      <c r="AO9" s="132"/>
      <c r="AP9" s="132"/>
      <c r="AQ9" s="132"/>
      <c r="AR9" s="132"/>
      <c r="AS9" s="132"/>
      <c r="AT9" s="133"/>
      <c r="AU9" s="131" t="s">
        <v>115</v>
      </c>
      <c r="AV9" s="132"/>
      <c r="AW9" s="132"/>
      <c r="AX9" s="132"/>
      <c r="AY9" s="132"/>
      <c r="AZ9" s="132"/>
      <c r="BA9" s="132"/>
      <c r="BB9" s="132"/>
      <c r="BC9" s="132"/>
      <c r="BD9" s="133"/>
      <c r="BE9" s="131" t="s">
        <v>116</v>
      </c>
      <c r="BF9" s="132"/>
      <c r="BG9" s="132"/>
      <c r="BH9" s="132"/>
      <c r="BI9" s="132"/>
      <c r="BJ9" s="132"/>
      <c r="BK9" s="132"/>
      <c r="BL9" s="132"/>
      <c r="BM9" s="132"/>
      <c r="BN9" s="133"/>
      <c r="BO9" s="131" t="s">
        <v>117</v>
      </c>
      <c r="BP9" s="132"/>
      <c r="BQ9" s="132"/>
      <c r="BR9" s="132"/>
      <c r="BS9" s="132"/>
      <c r="BT9" s="132"/>
      <c r="BU9" s="132"/>
      <c r="BV9" s="132"/>
      <c r="BW9" s="132"/>
      <c r="BX9" s="132"/>
      <c r="BY9" s="126" t="s">
        <v>146</v>
      </c>
      <c r="BZ9" s="126"/>
    </row>
    <row r="10" spans="1:78" ht="73.5" customHeight="1" thickBot="1" x14ac:dyDescent="0.25">
      <c r="A10" s="4" t="s">
        <v>108</v>
      </c>
      <c r="B10" s="5" t="s">
        <v>0</v>
      </c>
      <c r="C10" s="6" t="s">
        <v>1</v>
      </c>
      <c r="D10" s="7" t="s">
        <v>2</v>
      </c>
      <c r="E10" s="8" t="s">
        <v>3</v>
      </c>
      <c r="F10" s="9" t="s">
        <v>4</v>
      </c>
      <c r="G10" s="4" t="s">
        <v>5</v>
      </c>
      <c r="H10" s="8" t="s">
        <v>6</v>
      </c>
      <c r="I10" s="8" t="s">
        <v>7</v>
      </c>
      <c r="J10" s="8" t="s">
        <v>8</v>
      </c>
      <c r="K10" s="8" t="s">
        <v>9</v>
      </c>
      <c r="L10" s="8" t="s">
        <v>10</v>
      </c>
      <c r="M10" s="10" t="s">
        <v>11</v>
      </c>
      <c r="N10" s="5" t="s">
        <v>12</v>
      </c>
      <c r="O10" s="5" t="s">
        <v>13</v>
      </c>
      <c r="P10" s="6" t="s">
        <v>110</v>
      </c>
      <c r="Q10" s="11" t="s">
        <v>5</v>
      </c>
      <c r="R10" s="12" t="s">
        <v>6</v>
      </c>
      <c r="S10" s="12" t="s">
        <v>7</v>
      </c>
      <c r="T10" s="12" t="s">
        <v>8</v>
      </c>
      <c r="U10" s="12" t="s">
        <v>9</v>
      </c>
      <c r="V10" s="12" t="s">
        <v>10</v>
      </c>
      <c r="W10" s="13" t="s">
        <v>11</v>
      </c>
      <c r="X10" s="14" t="s">
        <v>12</v>
      </c>
      <c r="Y10" s="14" t="s">
        <v>13</v>
      </c>
      <c r="Z10" s="15" t="s">
        <v>110</v>
      </c>
      <c r="AA10" s="16" t="s">
        <v>5</v>
      </c>
      <c r="AB10" s="12" t="s">
        <v>6</v>
      </c>
      <c r="AC10" s="12" t="s">
        <v>7</v>
      </c>
      <c r="AD10" s="12" t="s">
        <v>8</v>
      </c>
      <c r="AE10" s="12" t="s">
        <v>9</v>
      </c>
      <c r="AF10" s="12" t="s">
        <v>10</v>
      </c>
      <c r="AG10" s="13" t="s">
        <v>11</v>
      </c>
      <c r="AH10" s="14" t="s">
        <v>12</v>
      </c>
      <c r="AI10" s="14" t="s">
        <v>13</v>
      </c>
      <c r="AJ10" s="17" t="s">
        <v>110</v>
      </c>
      <c r="AK10" s="11" t="s">
        <v>5</v>
      </c>
      <c r="AL10" s="12" t="s">
        <v>6</v>
      </c>
      <c r="AM10" s="12" t="s">
        <v>7</v>
      </c>
      <c r="AN10" s="12" t="s">
        <v>8</v>
      </c>
      <c r="AO10" s="12" t="s">
        <v>9</v>
      </c>
      <c r="AP10" s="12" t="s">
        <v>10</v>
      </c>
      <c r="AQ10" s="13" t="s">
        <v>11</v>
      </c>
      <c r="AR10" s="14" t="s">
        <v>12</v>
      </c>
      <c r="AS10" s="14" t="s">
        <v>13</v>
      </c>
      <c r="AT10" s="15" t="s">
        <v>110</v>
      </c>
      <c r="AU10" s="11" t="s">
        <v>5</v>
      </c>
      <c r="AV10" s="12" t="s">
        <v>6</v>
      </c>
      <c r="AW10" s="12" t="s">
        <v>7</v>
      </c>
      <c r="AX10" s="12" t="s">
        <v>8</v>
      </c>
      <c r="AY10" s="12" t="s">
        <v>9</v>
      </c>
      <c r="AZ10" s="12" t="s">
        <v>10</v>
      </c>
      <c r="BA10" s="13" t="s">
        <v>11</v>
      </c>
      <c r="BB10" s="14" t="s">
        <v>12</v>
      </c>
      <c r="BC10" s="14" t="s">
        <v>13</v>
      </c>
      <c r="BD10" s="15" t="s">
        <v>110</v>
      </c>
      <c r="BE10" s="11" t="s">
        <v>5</v>
      </c>
      <c r="BF10" s="12" t="s">
        <v>6</v>
      </c>
      <c r="BG10" s="12" t="s">
        <v>7</v>
      </c>
      <c r="BH10" s="12" t="s">
        <v>8</v>
      </c>
      <c r="BI10" s="12" t="s">
        <v>9</v>
      </c>
      <c r="BJ10" s="12" t="s">
        <v>10</v>
      </c>
      <c r="BK10" s="13" t="s">
        <v>11</v>
      </c>
      <c r="BL10" s="14" t="s">
        <v>12</v>
      </c>
      <c r="BM10" s="14" t="s">
        <v>13</v>
      </c>
      <c r="BN10" s="15" t="s">
        <v>110</v>
      </c>
      <c r="BO10" s="11" t="s">
        <v>5</v>
      </c>
      <c r="BP10" s="12" t="s">
        <v>6</v>
      </c>
      <c r="BQ10" s="12" t="s">
        <v>7</v>
      </c>
      <c r="BR10" s="12" t="s">
        <v>8</v>
      </c>
      <c r="BS10" s="12" t="s">
        <v>9</v>
      </c>
      <c r="BT10" s="12" t="s">
        <v>10</v>
      </c>
      <c r="BU10" s="13" t="s">
        <v>11</v>
      </c>
      <c r="BV10" s="14" t="s">
        <v>12</v>
      </c>
      <c r="BW10" s="14" t="s">
        <v>13</v>
      </c>
      <c r="BX10" s="17" t="s">
        <v>110</v>
      </c>
      <c r="BY10" s="18" t="s">
        <v>144</v>
      </c>
      <c r="BZ10" s="18" t="s">
        <v>145</v>
      </c>
    </row>
    <row r="11" spans="1:78" ht="99.75" customHeight="1" x14ac:dyDescent="0.2">
      <c r="A11" s="19">
        <v>1</v>
      </c>
      <c r="B11" s="20" t="s">
        <v>18</v>
      </c>
      <c r="C11" s="21" t="s">
        <v>19</v>
      </c>
      <c r="D11" s="22" t="s">
        <v>20</v>
      </c>
      <c r="E11" s="23" t="s">
        <v>21</v>
      </c>
      <c r="F11" s="24">
        <v>1</v>
      </c>
      <c r="G11" s="25" t="s">
        <v>21</v>
      </c>
      <c r="H11" s="26">
        <v>57232000</v>
      </c>
      <c r="I11" s="27">
        <v>0.19</v>
      </c>
      <c r="J11" s="28">
        <v>10874080</v>
      </c>
      <c r="K11" s="28">
        <v>10874080</v>
      </c>
      <c r="L11" s="28">
        <v>57232000</v>
      </c>
      <c r="M11" s="28">
        <v>68106080</v>
      </c>
      <c r="N11" s="29">
        <v>90</v>
      </c>
      <c r="O11" s="30" t="s">
        <v>118</v>
      </c>
      <c r="P11" s="31" t="s">
        <v>150</v>
      </c>
      <c r="Q11" s="32"/>
      <c r="R11" s="33"/>
      <c r="S11" s="33"/>
      <c r="T11" s="33"/>
      <c r="U11" s="33"/>
      <c r="V11" s="33"/>
      <c r="W11" s="33"/>
      <c r="X11" s="33"/>
      <c r="Y11" s="33"/>
      <c r="Z11" s="34" t="s">
        <v>151</v>
      </c>
      <c r="AA11" s="35"/>
      <c r="AB11" s="33"/>
      <c r="AC11" s="33"/>
      <c r="AD11" s="33"/>
      <c r="AE11" s="33"/>
      <c r="AF11" s="33"/>
      <c r="AG11" s="33"/>
      <c r="AH11" s="33"/>
      <c r="AI11" s="33"/>
      <c r="AJ11" s="36" t="s">
        <v>151</v>
      </c>
      <c r="AK11" s="32"/>
      <c r="AL11" s="33"/>
      <c r="AM11" s="33"/>
      <c r="AN11" s="33"/>
      <c r="AO11" s="33"/>
      <c r="AP11" s="33"/>
      <c r="AQ11" s="33"/>
      <c r="AR11" s="33"/>
      <c r="AS11" s="33"/>
      <c r="AT11" s="34" t="s">
        <v>151</v>
      </c>
      <c r="AU11" s="37"/>
      <c r="AV11" s="33"/>
      <c r="AW11" s="38"/>
      <c r="AX11" s="33"/>
      <c r="AY11" s="33"/>
      <c r="AZ11" s="33"/>
      <c r="BA11" s="33"/>
      <c r="BB11" s="33"/>
      <c r="BC11" s="33"/>
      <c r="BD11" s="39" t="s">
        <v>151</v>
      </c>
      <c r="BE11" s="32"/>
      <c r="BF11" s="33"/>
      <c r="BG11" s="33"/>
      <c r="BH11" s="33"/>
      <c r="BI11" s="33"/>
      <c r="BJ11" s="33"/>
      <c r="BK11" s="33"/>
      <c r="BL11" s="33"/>
      <c r="BM11" s="33"/>
      <c r="BN11" s="34" t="s">
        <v>151</v>
      </c>
      <c r="BO11" s="32"/>
      <c r="BP11" s="33"/>
      <c r="BQ11" s="33"/>
      <c r="BR11" s="33"/>
      <c r="BS11" s="33"/>
      <c r="BT11" s="33"/>
      <c r="BU11" s="33"/>
      <c r="BV11" s="33"/>
      <c r="BW11" s="33"/>
      <c r="BX11" s="36" t="s">
        <v>151</v>
      </c>
      <c r="BY11" s="40">
        <f>MIN(M11,W11,AG11,AQ11,BA11,BK11,BU11)</f>
        <v>68106080</v>
      </c>
      <c r="BZ11" s="41" t="str">
        <f>IF(BY11=M11,$G$9,IF(BY11=W11,$Q$9,IF(BY11=AG11,$AA$9,IF(BY11=AQ11,$AK$9,IF(BY11=BA11,$AU$9,IF(BY11=BK11,$BE$9,IF(BY11=BU11,$BO$9,"")))))))</f>
        <v xml:space="preserve">3-11 INVERSIONES S.A.S. NIT 9 0 0 7 7 5 0 3 1 -9 </v>
      </c>
    </row>
    <row r="12" spans="1:78" ht="409.6" thickBot="1" x14ac:dyDescent="0.25">
      <c r="A12" s="42">
        <v>2</v>
      </c>
      <c r="B12" s="43" t="s">
        <v>22</v>
      </c>
      <c r="C12" s="44" t="s">
        <v>23</v>
      </c>
      <c r="D12" s="45" t="s">
        <v>20</v>
      </c>
      <c r="E12" s="46" t="s">
        <v>24</v>
      </c>
      <c r="F12" s="47">
        <v>1</v>
      </c>
      <c r="G12" s="48"/>
      <c r="H12" s="49"/>
      <c r="I12" s="50"/>
      <c r="J12" s="40"/>
      <c r="K12" s="40"/>
      <c r="L12" s="40"/>
      <c r="M12" s="40"/>
      <c r="N12" s="51"/>
      <c r="O12" s="52"/>
      <c r="P12" s="53" t="s">
        <v>151</v>
      </c>
      <c r="Q12" s="32"/>
      <c r="R12" s="33"/>
      <c r="S12" s="33"/>
      <c r="T12" s="33"/>
      <c r="U12" s="33"/>
      <c r="V12" s="33"/>
      <c r="W12" s="33"/>
      <c r="X12" s="33"/>
      <c r="Y12" s="33"/>
      <c r="Z12" s="34" t="s">
        <v>151</v>
      </c>
      <c r="AA12" s="35"/>
      <c r="AB12" s="33"/>
      <c r="AC12" s="33"/>
      <c r="AD12" s="33"/>
      <c r="AE12" s="33"/>
      <c r="AF12" s="33"/>
      <c r="AG12" s="33"/>
      <c r="AH12" s="33"/>
      <c r="AI12" s="33"/>
      <c r="AJ12" s="36" t="s">
        <v>151</v>
      </c>
      <c r="AK12" s="32"/>
      <c r="AL12" s="33"/>
      <c r="AM12" s="33"/>
      <c r="AN12" s="33"/>
      <c r="AO12" s="33"/>
      <c r="AP12" s="33"/>
      <c r="AQ12" s="33"/>
      <c r="AR12" s="33"/>
      <c r="AS12" s="33"/>
      <c r="AT12" s="34" t="s">
        <v>151</v>
      </c>
      <c r="AU12" s="37"/>
      <c r="AV12" s="33"/>
      <c r="AW12" s="38"/>
      <c r="AX12" s="33"/>
      <c r="AY12" s="33"/>
      <c r="AZ12" s="33"/>
      <c r="BA12" s="33"/>
      <c r="BB12" s="33"/>
      <c r="BC12" s="33"/>
      <c r="BD12" s="39" t="s">
        <v>151</v>
      </c>
      <c r="BE12" s="32"/>
      <c r="BF12" s="33"/>
      <c r="BG12" s="33"/>
      <c r="BH12" s="33"/>
      <c r="BI12" s="33"/>
      <c r="BJ12" s="33"/>
      <c r="BK12" s="33"/>
      <c r="BL12" s="33"/>
      <c r="BM12" s="33"/>
      <c r="BN12" s="34" t="s">
        <v>151</v>
      </c>
      <c r="BO12" s="32"/>
      <c r="BP12" s="33"/>
      <c r="BQ12" s="33"/>
      <c r="BR12" s="33"/>
      <c r="BS12" s="33"/>
      <c r="BT12" s="33"/>
      <c r="BU12" s="33"/>
      <c r="BV12" s="33"/>
      <c r="BW12" s="33"/>
      <c r="BX12" s="36" t="s">
        <v>151</v>
      </c>
      <c r="BY12" s="40"/>
      <c r="BZ12" s="41"/>
    </row>
    <row r="13" spans="1:78" ht="409.5" x14ac:dyDescent="0.2">
      <c r="A13" s="19">
        <v>3</v>
      </c>
      <c r="B13" s="43" t="s">
        <v>25</v>
      </c>
      <c r="C13" s="44" t="s">
        <v>26</v>
      </c>
      <c r="D13" s="45" t="s">
        <v>20</v>
      </c>
      <c r="E13" s="46" t="s">
        <v>27</v>
      </c>
      <c r="F13" s="47">
        <v>1</v>
      </c>
      <c r="G13" s="48"/>
      <c r="H13" s="49"/>
      <c r="I13" s="50">
        <v>0.19</v>
      </c>
      <c r="J13" s="40"/>
      <c r="K13" s="40"/>
      <c r="L13" s="40"/>
      <c r="M13" s="40"/>
      <c r="N13" s="51"/>
      <c r="O13" s="52"/>
      <c r="P13" s="53" t="s">
        <v>151</v>
      </c>
      <c r="Q13" s="32"/>
      <c r="R13" s="33"/>
      <c r="S13" s="33"/>
      <c r="T13" s="33"/>
      <c r="U13" s="33"/>
      <c r="V13" s="33"/>
      <c r="W13" s="33"/>
      <c r="X13" s="33"/>
      <c r="Y13" s="33"/>
      <c r="Z13" s="34" t="s">
        <v>151</v>
      </c>
      <c r="AA13" s="35"/>
      <c r="AB13" s="33"/>
      <c r="AC13" s="33"/>
      <c r="AD13" s="33"/>
      <c r="AE13" s="33"/>
      <c r="AF13" s="33"/>
      <c r="AG13" s="33"/>
      <c r="AH13" s="33"/>
      <c r="AI13" s="33"/>
      <c r="AJ13" s="36" t="s">
        <v>151</v>
      </c>
      <c r="AK13" s="32"/>
      <c r="AL13" s="33"/>
      <c r="AM13" s="33"/>
      <c r="AN13" s="33"/>
      <c r="AO13" s="33"/>
      <c r="AP13" s="33"/>
      <c r="AQ13" s="33"/>
      <c r="AR13" s="33"/>
      <c r="AS13" s="33"/>
      <c r="AT13" s="34" t="s">
        <v>151</v>
      </c>
      <c r="AU13" s="37"/>
      <c r="AV13" s="33"/>
      <c r="AW13" s="38"/>
      <c r="AX13" s="33"/>
      <c r="AY13" s="33"/>
      <c r="AZ13" s="33"/>
      <c r="BA13" s="33"/>
      <c r="BB13" s="33"/>
      <c r="BC13" s="33"/>
      <c r="BD13" s="39" t="s">
        <v>151</v>
      </c>
      <c r="BE13" s="32" t="s">
        <v>27</v>
      </c>
      <c r="BF13" s="33">
        <v>4605000</v>
      </c>
      <c r="BG13" s="33">
        <v>19</v>
      </c>
      <c r="BH13" s="33">
        <v>874950</v>
      </c>
      <c r="BI13" s="33">
        <v>874950</v>
      </c>
      <c r="BJ13" s="33">
        <v>4605000</v>
      </c>
      <c r="BK13" s="33">
        <v>5479950</v>
      </c>
      <c r="BL13" s="33" t="s">
        <v>130</v>
      </c>
      <c r="BM13" s="33" t="s">
        <v>123</v>
      </c>
      <c r="BN13" s="54" t="s">
        <v>152</v>
      </c>
      <c r="BO13" s="32"/>
      <c r="BP13" s="33"/>
      <c r="BQ13" s="33"/>
      <c r="BR13" s="33"/>
      <c r="BS13" s="33"/>
      <c r="BT13" s="33"/>
      <c r="BU13" s="33"/>
      <c r="BV13" s="33"/>
      <c r="BW13" s="33"/>
      <c r="BX13" s="121" t="s">
        <v>151</v>
      </c>
      <c r="BY13" s="40">
        <f t="shared" ref="BY13:BY41" si="0">MIN(M13,W13,AG13,AQ13,BA13,BK13,BU13)</f>
        <v>5479950</v>
      </c>
      <c r="BZ13" s="41" t="str">
        <f t="shared" ref="BZ13:BZ40" si="1">IF(BY13=M13,$G$9,IF(BY13=W13,$Q$9,IF(BY13=AG13,$AA$9,IF(BY13=AQ13,$AK$9,IF(BY13=BA13,$AU$9,IF(BY13=BK13,$BE$9,IF(BY13=BU13,$BO$9,"")))))))</f>
        <v xml:space="preserve">INTEK GROUP S.A.S. NIT 9 0 0 8 0 4 3 6 8 -0 </v>
      </c>
    </row>
    <row r="14" spans="1:78" ht="99.75" customHeight="1" thickBot="1" x14ac:dyDescent="0.25">
      <c r="A14" s="42">
        <v>4</v>
      </c>
      <c r="B14" s="55" t="s">
        <v>28</v>
      </c>
      <c r="C14" s="56" t="s">
        <v>29</v>
      </c>
      <c r="D14" s="57" t="s">
        <v>20</v>
      </c>
      <c r="E14" s="58" t="s">
        <v>106</v>
      </c>
      <c r="F14" s="59">
        <v>1</v>
      </c>
      <c r="G14" s="48"/>
      <c r="H14" s="49"/>
      <c r="I14" s="50"/>
      <c r="J14" s="40"/>
      <c r="K14" s="40"/>
      <c r="L14" s="40"/>
      <c r="M14" s="40"/>
      <c r="N14" s="51"/>
      <c r="O14" s="52"/>
      <c r="P14" s="53" t="s">
        <v>151</v>
      </c>
      <c r="Q14" s="32"/>
      <c r="R14" s="33"/>
      <c r="S14" s="33"/>
      <c r="T14" s="33"/>
      <c r="U14" s="33"/>
      <c r="V14" s="33"/>
      <c r="W14" s="33"/>
      <c r="X14" s="33"/>
      <c r="Y14" s="33"/>
      <c r="Z14" s="34" t="s">
        <v>151</v>
      </c>
      <c r="AA14" s="35"/>
      <c r="AB14" s="33"/>
      <c r="AC14" s="33"/>
      <c r="AD14" s="33"/>
      <c r="AE14" s="33"/>
      <c r="AF14" s="33"/>
      <c r="AG14" s="33"/>
      <c r="AH14" s="33"/>
      <c r="AI14" s="33"/>
      <c r="AJ14" s="36" t="s">
        <v>151</v>
      </c>
      <c r="AK14" s="32"/>
      <c r="AL14" s="33"/>
      <c r="AM14" s="33"/>
      <c r="AN14" s="33"/>
      <c r="AO14" s="33"/>
      <c r="AP14" s="33"/>
      <c r="AQ14" s="33"/>
      <c r="AR14" s="33"/>
      <c r="AS14" s="33"/>
      <c r="AT14" s="34" t="s">
        <v>151</v>
      </c>
      <c r="AU14" s="37"/>
      <c r="AV14" s="33"/>
      <c r="AW14" s="38"/>
      <c r="AX14" s="33"/>
      <c r="AY14" s="33"/>
      <c r="AZ14" s="33"/>
      <c r="BA14" s="33"/>
      <c r="BB14" s="33"/>
      <c r="BC14" s="33"/>
      <c r="BD14" s="39" t="s">
        <v>151</v>
      </c>
      <c r="BE14" s="32"/>
      <c r="BF14" s="33"/>
      <c r="BG14" s="33"/>
      <c r="BH14" s="33"/>
      <c r="BI14" s="33"/>
      <c r="BJ14" s="33"/>
      <c r="BK14" s="33"/>
      <c r="BL14" s="33"/>
      <c r="BM14" s="33"/>
      <c r="BN14" s="34" t="s">
        <v>151</v>
      </c>
      <c r="BO14" s="32" t="s">
        <v>134</v>
      </c>
      <c r="BP14" s="33">
        <v>217519900</v>
      </c>
      <c r="BQ14" s="33">
        <v>19</v>
      </c>
      <c r="BR14" s="33">
        <v>41328781</v>
      </c>
      <c r="BS14" s="33">
        <v>41328781</v>
      </c>
      <c r="BT14" s="33">
        <v>217519900</v>
      </c>
      <c r="BU14" s="33">
        <v>258848681</v>
      </c>
      <c r="BV14" s="33" t="s">
        <v>135</v>
      </c>
      <c r="BW14" s="33" t="s">
        <v>136</v>
      </c>
      <c r="BX14" s="60" t="s">
        <v>152</v>
      </c>
      <c r="BY14" s="40">
        <f t="shared" si="0"/>
        <v>258848681</v>
      </c>
      <c r="BZ14" s="41" t="str">
        <f t="shared" si="1"/>
        <v>PURIFICACION Y ANALISIS DE FLUIDOS S.A.S NIT 8 6 0 5 1 8 2 9 9 - 1</v>
      </c>
    </row>
    <row r="15" spans="1:78" ht="63.75" x14ac:dyDescent="0.2">
      <c r="A15" s="19">
        <v>5</v>
      </c>
      <c r="B15" s="61" t="s">
        <v>30</v>
      </c>
      <c r="C15" s="62" t="s">
        <v>31</v>
      </c>
      <c r="D15" s="58" t="s">
        <v>20</v>
      </c>
      <c r="E15" s="62" t="s">
        <v>32</v>
      </c>
      <c r="F15" s="59">
        <v>1</v>
      </c>
      <c r="G15" s="48"/>
      <c r="H15" s="49"/>
      <c r="I15" s="50"/>
      <c r="J15" s="40"/>
      <c r="K15" s="40"/>
      <c r="L15" s="40"/>
      <c r="M15" s="40"/>
      <c r="N15" s="51"/>
      <c r="O15" s="52"/>
      <c r="P15" s="53" t="s">
        <v>151</v>
      </c>
      <c r="Q15" s="37" t="s">
        <v>32</v>
      </c>
      <c r="R15" s="33">
        <v>1650000</v>
      </c>
      <c r="S15" s="33">
        <v>19</v>
      </c>
      <c r="T15" s="33">
        <v>313500</v>
      </c>
      <c r="U15" s="33">
        <v>313500</v>
      </c>
      <c r="V15" s="33">
        <v>1650000</v>
      </c>
      <c r="W15" s="33">
        <v>1963500</v>
      </c>
      <c r="X15" s="33" t="s">
        <v>119</v>
      </c>
      <c r="Y15" s="63" t="s">
        <v>120</v>
      </c>
      <c r="Z15" s="123" t="s">
        <v>152</v>
      </c>
      <c r="AA15" s="35"/>
      <c r="AB15" s="33"/>
      <c r="AC15" s="33"/>
      <c r="AD15" s="33"/>
      <c r="AE15" s="33"/>
      <c r="AF15" s="33"/>
      <c r="AG15" s="33"/>
      <c r="AH15" s="33"/>
      <c r="AI15" s="33"/>
      <c r="AJ15" s="36" t="s">
        <v>151</v>
      </c>
      <c r="AK15" s="32"/>
      <c r="AL15" s="33"/>
      <c r="AM15" s="33"/>
      <c r="AN15" s="33"/>
      <c r="AO15" s="33"/>
      <c r="AP15" s="33"/>
      <c r="AQ15" s="33"/>
      <c r="AR15" s="33"/>
      <c r="AS15" s="33"/>
      <c r="AT15" s="34" t="s">
        <v>151</v>
      </c>
      <c r="AU15" s="37" t="s">
        <v>32</v>
      </c>
      <c r="AV15" s="33">
        <v>1694000</v>
      </c>
      <c r="AW15" s="38">
        <v>19</v>
      </c>
      <c r="AX15" s="33">
        <v>321860</v>
      </c>
      <c r="AY15" s="33">
        <v>321860</v>
      </c>
      <c r="AZ15" s="33">
        <v>1694000</v>
      </c>
      <c r="BA15" s="33">
        <v>2015860</v>
      </c>
      <c r="BB15" s="33">
        <v>90</v>
      </c>
      <c r="BC15" s="33">
        <v>1</v>
      </c>
      <c r="BD15" s="64" t="s">
        <v>154</v>
      </c>
      <c r="BE15" s="32"/>
      <c r="BF15" s="33"/>
      <c r="BG15" s="33"/>
      <c r="BH15" s="33"/>
      <c r="BI15" s="33"/>
      <c r="BJ15" s="33"/>
      <c r="BK15" s="33"/>
      <c r="BL15" s="33"/>
      <c r="BM15" s="33"/>
      <c r="BN15" s="34" t="s">
        <v>151</v>
      </c>
      <c r="BO15" s="32" t="s">
        <v>137</v>
      </c>
      <c r="BP15" s="33">
        <v>993370</v>
      </c>
      <c r="BQ15" s="33">
        <v>19</v>
      </c>
      <c r="BR15" s="33">
        <v>188740.3</v>
      </c>
      <c r="BS15" s="33">
        <v>188740.3</v>
      </c>
      <c r="BT15" s="33">
        <v>993370</v>
      </c>
      <c r="BU15" s="33">
        <v>1182110</v>
      </c>
      <c r="BV15" s="33" t="s">
        <v>138</v>
      </c>
      <c r="BW15" s="33" t="s">
        <v>139</v>
      </c>
      <c r="BX15" s="60" t="s">
        <v>152</v>
      </c>
      <c r="BY15" s="40">
        <f t="shared" si="0"/>
        <v>1182110</v>
      </c>
      <c r="BZ15" s="41" t="str">
        <f t="shared" si="1"/>
        <v>PURIFICACION Y ANALISIS DE FLUIDOS S.A.S NIT 8 6 0 5 1 8 2 9 9 - 1</v>
      </c>
    </row>
    <row r="16" spans="1:78" ht="105" customHeight="1" thickBot="1" x14ac:dyDescent="0.25">
      <c r="A16" s="42">
        <v>6</v>
      </c>
      <c r="B16" s="61" t="s">
        <v>33</v>
      </c>
      <c r="C16" s="41" t="s">
        <v>34</v>
      </c>
      <c r="D16" s="57" t="s">
        <v>20</v>
      </c>
      <c r="E16" s="65" t="s">
        <v>35</v>
      </c>
      <c r="F16" s="59">
        <v>1</v>
      </c>
      <c r="G16" s="48"/>
      <c r="H16" s="49"/>
      <c r="I16" s="50"/>
      <c r="J16" s="40"/>
      <c r="K16" s="40"/>
      <c r="L16" s="40"/>
      <c r="M16" s="40"/>
      <c r="N16" s="51"/>
      <c r="O16" s="52"/>
      <c r="P16" s="53" t="s">
        <v>151</v>
      </c>
      <c r="Q16" s="32"/>
      <c r="R16" s="33"/>
      <c r="S16" s="33"/>
      <c r="T16" s="33"/>
      <c r="U16" s="33"/>
      <c r="V16" s="33"/>
      <c r="W16" s="33"/>
      <c r="X16" s="33"/>
      <c r="Y16" s="33"/>
      <c r="Z16" s="34" t="s">
        <v>151</v>
      </c>
      <c r="AA16" s="35"/>
      <c r="AB16" s="33"/>
      <c r="AC16" s="33"/>
      <c r="AD16" s="33"/>
      <c r="AE16" s="33"/>
      <c r="AF16" s="33"/>
      <c r="AG16" s="33"/>
      <c r="AH16" s="33"/>
      <c r="AI16" s="33"/>
      <c r="AJ16" s="36" t="s">
        <v>151</v>
      </c>
      <c r="AK16" s="32"/>
      <c r="AL16" s="33"/>
      <c r="AM16" s="33"/>
      <c r="AN16" s="33"/>
      <c r="AO16" s="33"/>
      <c r="AP16" s="33"/>
      <c r="AQ16" s="33"/>
      <c r="AR16" s="33"/>
      <c r="AS16" s="33"/>
      <c r="AT16" s="34" t="s">
        <v>151</v>
      </c>
      <c r="AU16" s="66"/>
      <c r="AV16" s="67"/>
      <c r="AW16" s="68"/>
      <c r="AX16" s="67"/>
      <c r="AY16" s="67"/>
      <c r="AZ16" s="67"/>
      <c r="BA16" s="67"/>
      <c r="BB16" s="67"/>
      <c r="BC16" s="67"/>
      <c r="BD16" s="69"/>
      <c r="BE16" s="32"/>
      <c r="BF16" s="33"/>
      <c r="BG16" s="33"/>
      <c r="BH16" s="33"/>
      <c r="BI16" s="33"/>
      <c r="BJ16" s="33"/>
      <c r="BK16" s="33"/>
      <c r="BL16" s="33"/>
      <c r="BM16" s="33"/>
      <c r="BN16" s="34" t="s">
        <v>151</v>
      </c>
      <c r="BO16" s="32"/>
      <c r="BP16" s="33"/>
      <c r="BQ16" s="33"/>
      <c r="BR16" s="33"/>
      <c r="BS16" s="33"/>
      <c r="BT16" s="33"/>
      <c r="BU16" s="33"/>
      <c r="BV16" s="33"/>
      <c r="BW16" s="33"/>
      <c r="BX16" s="36" t="s">
        <v>151</v>
      </c>
      <c r="BY16" s="40"/>
      <c r="BZ16" s="41"/>
    </row>
    <row r="17" spans="1:78" ht="162.75" customHeight="1" x14ac:dyDescent="0.2">
      <c r="A17" s="19">
        <v>7</v>
      </c>
      <c r="B17" s="61" t="s">
        <v>36</v>
      </c>
      <c r="C17" s="41" t="s">
        <v>37</v>
      </c>
      <c r="D17" s="57" t="s">
        <v>20</v>
      </c>
      <c r="E17" s="70" t="s">
        <v>38</v>
      </c>
      <c r="F17" s="59">
        <v>1</v>
      </c>
      <c r="G17" s="48"/>
      <c r="H17" s="49"/>
      <c r="I17" s="50"/>
      <c r="J17" s="40"/>
      <c r="K17" s="40"/>
      <c r="L17" s="40"/>
      <c r="M17" s="40"/>
      <c r="N17" s="51"/>
      <c r="O17" s="52"/>
      <c r="P17" s="71" t="s">
        <v>151</v>
      </c>
      <c r="Q17" s="32"/>
      <c r="R17" s="33"/>
      <c r="S17" s="33"/>
      <c r="T17" s="33"/>
      <c r="U17" s="33"/>
      <c r="V17" s="33"/>
      <c r="W17" s="33"/>
      <c r="X17" s="33"/>
      <c r="Y17" s="33"/>
      <c r="Z17" s="34" t="s">
        <v>151</v>
      </c>
      <c r="AA17" s="35"/>
      <c r="AB17" s="33"/>
      <c r="AC17" s="33"/>
      <c r="AD17" s="33"/>
      <c r="AE17" s="33"/>
      <c r="AF17" s="33"/>
      <c r="AG17" s="33"/>
      <c r="AH17" s="33"/>
      <c r="AI17" s="33"/>
      <c r="AJ17" s="36" t="s">
        <v>151</v>
      </c>
      <c r="AK17" s="32"/>
      <c r="AL17" s="33"/>
      <c r="AM17" s="33"/>
      <c r="AN17" s="33"/>
      <c r="AO17" s="33"/>
      <c r="AP17" s="33"/>
      <c r="AQ17" s="33"/>
      <c r="AR17" s="33"/>
      <c r="AS17" s="33"/>
      <c r="AT17" s="34" t="s">
        <v>151</v>
      </c>
      <c r="AU17" s="66"/>
      <c r="AV17" s="67"/>
      <c r="AW17" s="68"/>
      <c r="AX17" s="67"/>
      <c r="AY17" s="67"/>
      <c r="AZ17" s="67"/>
      <c r="BA17" s="67"/>
      <c r="BB17" s="67"/>
      <c r="BC17" s="67"/>
      <c r="BD17" s="69"/>
      <c r="BE17" s="32"/>
      <c r="BF17" s="33"/>
      <c r="BG17" s="33"/>
      <c r="BH17" s="33"/>
      <c r="BI17" s="33"/>
      <c r="BJ17" s="33"/>
      <c r="BK17" s="33"/>
      <c r="BL17" s="33"/>
      <c r="BM17" s="33"/>
      <c r="BN17" s="34" t="s">
        <v>151</v>
      </c>
      <c r="BO17" s="32"/>
      <c r="BP17" s="33"/>
      <c r="BQ17" s="33"/>
      <c r="BR17" s="33"/>
      <c r="BS17" s="33"/>
      <c r="BT17" s="33"/>
      <c r="BU17" s="33"/>
      <c r="BV17" s="33"/>
      <c r="BW17" s="33"/>
      <c r="BX17" s="36" t="s">
        <v>151</v>
      </c>
      <c r="BY17" s="40"/>
      <c r="BZ17" s="41"/>
    </row>
    <row r="18" spans="1:78" ht="138" customHeight="1" thickBot="1" x14ac:dyDescent="0.25">
      <c r="A18" s="42">
        <v>8</v>
      </c>
      <c r="B18" s="43" t="s">
        <v>39</v>
      </c>
      <c r="C18" s="72" t="s">
        <v>156</v>
      </c>
      <c r="D18" s="57" t="s">
        <v>20</v>
      </c>
      <c r="E18" s="57" t="s">
        <v>40</v>
      </c>
      <c r="F18" s="59">
        <v>1</v>
      </c>
      <c r="G18" s="73" t="s">
        <v>40</v>
      </c>
      <c r="H18" s="49">
        <v>3190600</v>
      </c>
      <c r="I18" s="50">
        <v>0.19</v>
      </c>
      <c r="J18" s="40">
        <v>606214</v>
      </c>
      <c r="K18" s="40">
        <v>606214</v>
      </c>
      <c r="L18" s="40">
        <v>3190600</v>
      </c>
      <c r="M18" s="40">
        <v>3796814</v>
      </c>
      <c r="N18" s="51">
        <v>90</v>
      </c>
      <c r="O18" s="74" t="s">
        <v>118</v>
      </c>
      <c r="P18" s="75" t="s">
        <v>152</v>
      </c>
      <c r="Q18" s="32"/>
      <c r="R18" s="33"/>
      <c r="S18" s="33"/>
      <c r="T18" s="33"/>
      <c r="U18" s="33"/>
      <c r="V18" s="33"/>
      <c r="W18" s="33"/>
      <c r="X18" s="33"/>
      <c r="Y18" s="33"/>
      <c r="Z18" s="34" t="s">
        <v>151</v>
      </c>
      <c r="AA18" s="35"/>
      <c r="AB18" s="33"/>
      <c r="AC18" s="33"/>
      <c r="AD18" s="33"/>
      <c r="AE18" s="33"/>
      <c r="AF18" s="33"/>
      <c r="AG18" s="33"/>
      <c r="AH18" s="33"/>
      <c r="AI18" s="33"/>
      <c r="AJ18" s="36" t="s">
        <v>151</v>
      </c>
      <c r="AK18" s="32"/>
      <c r="AL18" s="33"/>
      <c r="AM18" s="33"/>
      <c r="AN18" s="33"/>
      <c r="AO18" s="33"/>
      <c r="AP18" s="33"/>
      <c r="AQ18" s="33"/>
      <c r="AR18" s="33"/>
      <c r="AS18" s="33"/>
      <c r="AT18" s="34" t="s">
        <v>151</v>
      </c>
      <c r="AU18" s="66" t="s">
        <v>40</v>
      </c>
      <c r="AV18" s="67">
        <v>4370000</v>
      </c>
      <c r="AW18" s="68">
        <v>19</v>
      </c>
      <c r="AX18" s="67">
        <v>830300</v>
      </c>
      <c r="AY18" s="67">
        <v>830300</v>
      </c>
      <c r="AZ18" s="67">
        <v>4370000</v>
      </c>
      <c r="BA18" s="67">
        <v>5200300</v>
      </c>
      <c r="BB18" s="67"/>
      <c r="BC18" s="67"/>
      <c r="BD18" s="64" t="s">
        <v>152</v>
      </c>
      <c r="BE18" s="32"/>
      <c r="BF18" s="33"/>
      <c r="BG18" s="33"/>
      <c r="BH18" s="33"/>
      <c r="BI18" s="33"/>
      <c r="BJ18" s="33"/>
      <c r="BK18" s="33"/>
      <c r="BL18" s="33"/>
      <c r="BM18" s="33"/>
      <c r="BN18" s="34" t="s">
        <v>151</v>
      </c>
      <c r="BO18" s="32"/>
      <c r="BP18" s="33"/>
      <c r="BQ18" s="33"/>
      <c r="BR18" s="33"/>
      <c r="BS18" s="33"/>
      <c r="BT18" s="33"/>
      <c r="BU18" s="33"/>
      <c r="BV18" s="33"/>
      <c r="BW18" s="33"/>
      <c r="BX18" s="36" t="s">
        <v>151</v>
      </c>
      <c r="BY18" s="40">
        <f t="shared" ref="BY18:BY19" si="2">MIN(M18,W18,AG18,AQ18,BA18,BK18,BU18)</f>
        <v>3796814</v>
      </c>
      <c r="BZ18" s="41" t="str">
        <f t="shared" si="1"/>
        <v xml:space="preserve">3-11 INVERSIONES S.A.S. NIT 9 0 0 7 7 5 0 3 1 -9 </v>
      </c>
    </row>
    <row r="19" spans="1:78" ht="296.25" customHeight="1" x14ac:dyDescent="0.2">
      <c r="A19" s="19">
        <v>9</v>
      </c>
      <c r="B19" s="76" t="s">
        <v>41</v>
      </c>
      <c r="C19" s="77" t="s">
        <v>42</v>
      </c>
      <c r="D19" s="57" t="s">
        <v>20</v>
      </c>
      <c r="E19" s="61" t="s">
        <v>43</v>
      </c>
      <c r="F19" s="59">
        <v>3</v>
      </c>
      <c r="G19" s="48"/>
      <c r="H19" s="49"/>
      <c r="I19" s="50"/>
      <c r="J19" s="40"/>
      <c r="K19" s="40"/>
      <c r="L19" s="40"/>
      <c r="M19" s="40"/>
      <c r="N19" s="51"/>
      <c r="O19" s="52"/>
      <c r="P19" s="71" t="s">
        <v>151</v>
      </c>
      <c r="Q19" s="32"/>
      <c r="R19" s="33"/>
      <c r="S19" s="33"/>
      <c r="T19" s="33"/>
      <c r="U19" s="33"/>
      <c r="V19" s="33"/>
      <c r="W19" s="33"/>
      <c r="X19" s="33"/>
      <c r="Y19" s="33"/>
      <c r="Z19" s="34" t="s">
        <v>151</v>
      </c>
      <c r="AA19" s="35"/>
      <c r="AB19" s="33"/>
      <c r="AC19" s="33"/>
      <c r="AD19" s="33"/>
      <c r="AE19" s="33"/>
      <c r="AF19" s="33"/>
      <c r="AG19" s="33"/>
      <c r="AH19" s="33"/>
      <c r="AI19" s="33"/>
      <c r="AJ19" s="36" t="s">
        <v>151</v>
      </c>
      <c r="AK19" s="32"/>
      <c r="AL19" s="33"/>
      <c r="AM19" s="33"/>
      <c r="AN19" s="33"/>
      <c r="AO19" s="33"/>
      <c r="AP19" s="33"/>
      <c r="AQ19" s="33"/>
      <c r="AR19" s="33"/>
      <c r="AS19" s="33"/>
      <c r="AT19" s="34" t="s">
        <v>151</v>
      </c>
      <c r="AU19" s="37"/>
      <c r="AV19" s="33"/>
      <c r="AW19" s="38"/>
      <c r="AX19" s="33"/>
      <c r="AY19" s="33"/>
      <c r="AZ19" s="33"/>
      <c r="BA19" s="33"/>
      <c r="BB19" s="33"/>
      <c r="BC19" s="33"/>
      <c r="BD19" s="39" t="s">
        <v>151</v>
      </c>
      <c r="BE19" s="32"/>
      <c r="BF19" s="33"/>
      <c r="BG19" s="33"/>
      <c r="BH19" s="33"/>
      <c r="BI19" s="33"/>
      <c r="BJ19" s="33"/>
      <c r="BK19" s="33"/>
      <c r="BL19" s="33"/>
      <c r="BM19" s="33"/>
      <c r="BN19" s="34"/>
      <c r="BO19" s="32"/>
      <c r="BP19" s="33"/>
      <c r="BQ19" s="33"/>
      <c r="BR19" s="33"/>
      <c r="BS19" s="33"/>
      <c r="BT19" s="33"/>
      <c r="BU19" s="33"/>
      <c r="BV19" s="33"/>
      <c r="BW19" s="33"/>
      <c r="BX19" s="36" t="s">
        <v>151</v>
      </c>
      <c r="BY19" s="40">
        <f t="shared" si="2"/>
        <v>0</v>
      </c>
      <c r="BZ19" s="41"/>
    </row>
    <row r="20" spans="1:78" ht="408.75" thickBot="1" x14ac:dyDescent="0.25">
      <c r="A20" s="42">
        <v>10</v>
      </c>
      <c r="B20" s="43" t="s">
        <v>44</v>
      </c>
      <c r="C20" s="57" t="s">
        <v>45</v>
      </c>
      <c r="D20" s="57" t="s">
        <v>20</v>
      </c>
      <c r="E20" s="57" t="s">
        <v>46</v>
      </c>
      <c r="F20" s="59">
        <v>1</v>
      </c>
      <c r="G20" s="48"/>
      <c r="H20" s="49"/>
      <c r="I20" s="50"/>
      <c r="J20" s="40"/>
      <c r="K20" s="40"/>
      <c r="L20" s="40"/>
      <c r="M20" s="40"/>
      <c r="N20" s="51"/>
      <c r="O20" s="52"/>
      <c r="P20" s="71" t="s">
        <v>151</v>
      </c>
      <c r="Q20" s="32"/>
      <c r="R20" s="33"/>
      <c r="S20" s="33"/>
      <c r="T20" s="33"/>
      <c r="U20" s="33"/>
      <c r="V20" s="33"/>
      <c r="W20" s="33"/>
      <c r="X20" s="33"/>
      <c r="Y20" s="33"/>
      <c r="Z20" s="34" t="s">
        <v>151</v>
      </c>
      <c r="AA20" s="35"/>
      <c r="AB20" s="33"/>
      <c r="AC20" s="33"/>
      <c r="AD20" s="33"/>
      <c r="AE20" s="33"/>
      <c r="AF20" s="33"/>
      <c r="AG20" s="33"/>
      <c r="AH20" s="33"/>
      <c r="AI20" s="33"/>
      <c r="AJ20" s="36" t="s">
        <v>151</v>
      </c>
      <c r="AK20" s="32"/>
      <c r="AL20" s="33"/>
      <c r="AM20" s="33"/>
      <c r="AN20" s="33"/>
      <c r="AO20" s="33"/>
      <c r="AP20" s="33"/>
      <c r="AQ20" s="33"/>
      <c r="AR20" s="33"/>
      <c r="AS20" s="33"/>
      <c r="AT20" s="34" t="s">
        <v>151</v>
      </c>
      <c r="AU20" s="66"/>
      <c r="AV20" s="67"/>
      <c r="AW20" s="68"/>
      <c r="AX20" s="67"/>
      <c r="AY20" s="67"/>
      <c r="AZ20" s="67"/>
      <c r="BA20" s="67"/>
      <c r="BB20" s="33"/>
      <c r="BC20" s="33"/>
      <c r="BD20" s="69"/>
      <c r="BE20" s="66" t="s">
        <v>46</v>
      </c>
      <c r="BF20" s="67">
        <v>26839000</v>
      </c>
      <c r="BG20" s="67">
        <v>19</v>
      </c>
      <c r="BH20" s="67">
        <v>5099410</v>
      </c>
      <c r="BI20" s="67">
        <v>5099410</v>
      </c>
      <c r="BJ20" s="67">
        <v>26839000</v>
      </c>
      <c r="BK20" s="67">
        <v>31938410</v>
      </c>
      <c r="BL20" s="67" t="s">
        <v>131</v>
      </c>
      <c r="BM20" s="67" t="s">
        <v>123</v>
      </c>
      <c r="BN20" s="78" t="s">
        <v>152</v>
      </c>
      <c r="BO20" s="32"/>
      <c r="BP20" s="33"/>
      <c r="BQ20" s="33"/>
      <c r="BR20" s="33"/>
      <c r="BS20" s="33"/>
      <c r="BT20" s="33"/>
      <c r="BU20" s="33"/>
      <c r="BV20" s="33"/>
      <c r="BW20" s="33"/>
      <c r="BX20" s="36" t="s">
        <v>151</v>
      </c>
      <c r="BY20" s="40">
        <f t="shared" ref="BY20" si="3">MIN(M20,W20,AG20,AQ20,BA20,BK20,BU20)</f>
        <v>31938410</v>
      </c>
      <c r="BZ20" s="41" t="str">
        <f t="shared" ref="BZ20" si="4">IF(BY20=M20,$G$9,IF(BY20=W20,$Q$9,IF(BY20=AG20,$AA$9,IF(BY20=AQ20,$AK$9,IF(BY20=BA20,$AU$9,IF(BY20=BK20,$BE$9,IF(BY20=BU20,$BO$9,"")))))))</f>
        <v xml:space="preserve">INTEK GROUP S.A.S. NIT 9 0 0 8 0 4 3 6 8 -0 </v>
      </c>
    </row>
    <row r="21" spans="1:78" ht="194.25" customHeight="1" x14ac:dyDescent="0.2">
      <c r="A21" s="19">
        <v>11</v>
      </c>
      <c r="B21" s="79" t="s">
        <v>47</v>
      </c>
      <c r="C21" s="58" t="s">
        <v>48</v>
      </c>
      <c r="D21" s="58" t="s">
        <v>20</v>
      </c>
      <c r="E21" s="58" t="s">
        <v>49</v>
      </c>
      <c r="F21" s="59">
        <v>1</v>
      </c>
      <c r="G21" s="48"/>
      <c r="H21" s="49"/>
      <c r="I21" s="50"/>
      <c r="J21" s="40"/>
      <c r="K21" s="40"/>
      <c r="L21" s="40"/>
      <c r="M21" s="40"/>
      <c r="N21" s="51"/>
      <c r="O21" s="52"/>
      <c r="P21" s="71" t="s">
        <v>151</v>
      </c>
      <c r="Q21" s="32"/>
      <c r="R21" s="33"/>
      <c r="S21" s="33"/>
      <c r="T21" s="33"/>
      <c r="U21" s="33"/>
      <c r="V21" s="33"/>
      <c r="W21" s="33"/>
      <c r="X21" s="33"/>
      <c r="Y21" s="33"/>
      <c r="Z21" s="34" t="s">
        <v>151</v>
      </c>
      <c r="AA21" s="80" t="s">
        <v>121</v>
      </c>
      <c r="AB21" s="67">
        <v>9570000</v>
      </c>
      <c r="AC21" s="67">
        <v>19</v>
      </c>
      <c r="AD21" s="67">
        <v>1818300</v>
      </c>
      <c r="AE21" s="67">
        <v>1818300</v>
      </c>
      <c r="AF21" s="67">
        <v>9570000</v>
      </c>
      <c r="AG21" s="67">
        <v>11388300</v>
      </c>
      <c r="AH21" s="67" t="s">
        <v>122</v>
      </c>
      <c r="AI21" s="67" t="s">
        <v>123</v>
      </c>
      <c r="AJ21" s="60" t="s">
        <v>153</v>
      </c>
      <c r="AK21" s="32"/>
      <c r="AL21" s="33"/>
      <c r="AM21" s="33"/>
      <c r="AN21" s="33"/>
      <c r="AO21" s="33"/>
      <c r="AP21" s="33"/>
      <c r="AQ21" s="33"/>
      <c r="AR21" s="33"/>
      <c r="AS21" s="33"/>
      <c r="AT21" s="34" t="s">
        <v>151</v>
      </c>
      <c r="AU21" s="37"/>
      <c r="AV21" s="33"/>
      <c r="AW21" s="38"/>
      <c r="AX21" s="33"/>
      <c r="AY21" s="33"/>
      <c r="AZ21" s="33"/>
      <c r="BA21" s="33"/>
      <c r="BB21" s="33"/>
      <c r="BC21" s="33"/>
      <c r="BD21" s="39" t="s">
        <v>151</v>
      </c>
      <c r="BE21" s="32"/>
      <c r="BF21" s="33"/>
      <c r="BG21" s="33"/>
      <c r="BH21" s="33"/>
      <c r="BI21" s="33"/>
      <c r="BJ21" s="33"/>
      <c r="BK21" s="33"/>
      <c r="BL21" s="33"/>
      <c r="BM21" s="33"/>
      <c r="BN21" s="34" t="s">
        <v>151</v>
      </c>
      <c r="BO21" s="32"/>
      <c r="BP21" s="33"/>
      <c r="BQ21" s="33"/>
      <c r="BR21" s="33"/>
      <c r="BS21" s="33"/>
      <c r="BT21" s="33"/>
      <c r="BU21" s="33"/>
      <c r="BV21" s="33"/>
      <c r="BW21" s="33"/>
      <c r="BX21" s="36" t="s">
        <v>151</v>
      </c>
      <c r="BY21" s="40">
        <f t="shared" ref="BY21:BY23" si="5">MIN(M21,W21,AG21,AQ21,BA21,BK21,BU21)</f>
        <v>11388300</v>
      </c>
      <c r="BZ21" s="41" t="s">
        <v>113</v>
      </c>
    </row>
    <row r="22" spans="1:78" ht="409.6" thickBot="1" x14ac:dyDescent="0.25">
      <c r="A22" s="42">
        <v>12</v>
      </c>
      <c r="B22" s="55" t="s">
        <v>50</v>
      </c>
      <c r="C22" s="58" t="s">
        <v>51</v>
      </c>
      <c r="D22" s="58" t="s">
        <v>20</v>
      </c>
      <c r="E22" s="58" t="s">
        <v>52</v>
      </c>
      <c r="F22" s="59">
        <v>1</v>
      </c>
      <c r="G22" s="48"/>
      <c r="H22" s="49"/>
      <c r="I22" s="50"/>
      <c r="J22" s="40"/>
      <c r="K22" s="40"/>
      <c r="L22" s="40"/>
      <c r="M22" s="40"/>
      <c r="N22" s="51"/>
      <c r="O22" s="52"/>
      <c r="P22" s="71" t="s">
        <v>151</v>
      </c>
      <c r="Q22" s="32"/>
      <c r="R22" s="33"/>
      <c r="S22" s="33"/>
      <c r="T22" s="33"/>
      <c r="U22" s="33"/>
      <c r="V22" s="33"/>
      <c r="W22" s="33"/>
      <c r="X22" s="33"/>
      <c r="Y22" s="33"/>
      <c r="Z22" s="34" t="s">
        <v>151</v>
      </c>
      <c r="AA22" s="80" t="s">
        <v>124</v>
      </c>
      <c r="AB22" s="67">
        <v>29290000</v>
      </c>
      <c r="AC22" s="67">
        <v>19</v>
      </c>
      <c r="AD22" s="67">
        <v>5565100</v>
      </c>
      <c r="AE22" s="67">
        <v>5565100</v>
      </c>
      <c r="AF22" s="67">
        <v>29290000</v>
      </c>
      <c r="AG22" s="67">
        <v>34855100</v>
      </c>
      <c r="AH22" s="67" t="s">
        <v>125</v>
      </c>
      <c r="AI22" s="67" t="s">
        <v>126</v>
      </c>
      <c r="AJ22" s="60" t="s">
        <v>153</v>
      </c>
      <c r="AK22" s="32"/>
      <c r="AL22" s="33"/>
      <c r="AM22" s="33"/>
      <c r="AN22" s="33"/>
      <c r="AO22" s="33"/>
      <c r="AP22" s="33"/>
      <c r="AQ22" s="33"/>
      <c r="AR22" s="33"/>
      <c r="AS22" s="33"/>
      <c r="AT22" s="34" t="s">
        <v>151</v>
      </c>
      <c r="AU22" s="37"/>
      <c r="AV22" s="33"/>
      <c r="AW22" s="38"/>
      <c r="AX22" s="33"/>
      <c r="AY22" s="33"/>
      <c r="AZ22" s="33"/>
      <c r="BA22" s="33"/>
      <c r="BB22" s="33"/>
      <c r="BC22" s="33"/>
      <c r="BD22" s="39" t="s">
        <v>151</v>
      </c>
      <c r="BE22" s="32"/>
      <c r="BF22" s="33"/>
      <c r="BG22" s="33"/>
      <c r="BH22" s="33"/>
      <c r="BI22" s="33"/>
      <c r="BJ22" s="33"/>
      <c r="BK22" s="33"/>
      <c r="BL22" s="33"/>
      <c r="BM22" s="33"/>
      <c r="BN22" s="34" t="s">
        <v>151</v>
      </c>
      <c r="BO22" s="32"/>
      <c r="BP22" s="33"/>
      <c r="BQ22" s="33"/>
      <c r="BR22" s="33"/>
      <c r="BS22" s="33"/>
      <c r="BT22" s="33"/>
      <c r="BU22" s="33"/>
      <c r="BV22" s="33"/>
      <c r="BW22" s="33"/>
      <c r="BX22" s="36" t="s">
        <v>151</v>
      </c>
      <c r="BY22" s="40">
        <f t="shared" si="5"/>
        <v>34855100</v>
      </c>
      <c r="BZ22" s="41" t="s">
        <v>162</v>
      </c>
    </row>
    <row r="23" spans="1:78" ht="350.25" customHeight="1" x14ac:dyDescent="0.2">
      <c r="A23" s="19">
        <v>13</v>
      </c>
      <c r="B23" s="61" t="s">
        <v>53</v>
      </c>
      <c r="C23" s="58" t="s">
        <v>54</v>
      </c>
      <c r="D23" s="58" t="s">
        <v>20</v>
      </c>
      <c r="E23" s="62" t="s">
        <v>55</v>
      </c>
      <c r="F23" s="59">
        <v>1</v>
      </c>
      <c r="G23" s="48"/>
      <c r="H23" s="49"/>
      <c r="I23" s="50">
        <v>0.19</v>
      </c>
      <c r="J23" s="40"/>
      <c r="K23" s="40"/>
      <c r="L23" s="40"/>
      <c r="M23" s="40"/>
      <c r="N23" s="51"/>
      <c r="O23" s="52"/>
      <c r="P23" s="71" t="s">
        <v>151</v>
      </c>
      <c r="Q23" s="32"/>
      <c r="R23" s="33"/>
      <c r="S23" s="33"/>
      <c r="T23" s="33"/>
      <c r="U23" s="33"/>
      <c r="V23" s="33"/>
      <c r="W23" s="33"/>
      <c r="X23" s="33"/>
      <c r="Y23" s="33"/>
      <c r="Z23" s="34" t="s">
        <v>151</v>
      </c>
      <c r="AA23" s="35"/>
      <c r="AB23" s="33"/>
      <c r="AC23" s="33"/>
      <c r="AD23" s="33"/>
      <c r="AE23" s="33"/>
      <c r="AF23" s="33"/>
      <c r="AG23" s="33"/>
      <c r="AH23" s="33"/>
      <c r="AI23" s="33"/>
      <c r="AJ23" s="36" t="s">
        <v>151</v>
      </c>
      <c r="AK23" s="32"/>
      <c r="AL23" s="33"/>
      <c r="AM23" s="33"/>
      <c r="AN23" s="33"/>
      <c r="AO23" s="33"/>
      <c r="AP23" s="33"/>
      <c r="AQ23" s="33"/>
      <c r="AR23" s="33"/>
      <c r="AS23" s="33"/>
      <c r="AT23" s="34" t="s">
        <v>151</v>
      </c>
      <c r="AU23" s="66"/>
      <c r="AV23" s="67"/>
      <c r="AW23" s="68"/>
      <c r="AX23" s="67"/>
      <c r="AY23" s="67"/>
      <c r="AZ23" s="67"/>
      <c r="BA23" s="67"/>
      <c r="BB23" s="67"/>
      <c r="BC23" s="67"/>
      <c r="BD23" s="81"/>
      <c r="BE23" s="66" t="s">
        <v>55</v>
      </c>
      <c r="BF23" s="67">
        <v>17342000</v>
      </c>
      <c r="BG23" s="67">
        <v>19</v>
      </c>
      <c r="BH23" s="67">
        <v>3294980</v>
      </c>
      <c r="BI23" s="67">
        <v>3294980</v>
      </c>
      <c r="BJ23" s="67">
        <v>17342000</v>
      </c>
      <c r="BK23" s="67">
        <v>20636980</v>
      </c>
      <c r="BL23" s="67" t="s">
        <v>131</v>
      </c>
      <c r="BM23" s="67" t="s">
        <v>123</v>
      </c>
      <c r="BN23" s="78" t="s">
        <v>154</v>
      </c>
      <c r="BO23" s="32"/>
      <c r="BP23" s="33"/>
      <c r="BQ23" s="33"/>
      <c r="BR23" s="33"/>
      <c r="BS23" s="33"/>
      <c r="BT23" s="33"/>
      <c r="BU23" s="33"/>
      <c r="BV23" s="33"/>
      <c r="BW23" s="33"/>
      <c r="BX23" s="36" t="s">
        <v>151</v>
      </c>
      <c r="BY23" s="40">
        <f t="shared" si="5"/>
        <v>20636980</v>
      </c>
      <c r="BZ23" s="41" t="str">
        <f>IF(BY23=M23,$G$9,IF(BY23=W23,$Q$9,IF(BY23=AG23,$AA$9,IF(BY23=AQ23,$AK$9,IF(BY23=BA23,$AU$9,IF(BY23=BK23,$BE$9,IF(BY23=BU23,$BO$9,"")))))))</f>
        <v xml:space="preserve">INTEK GROUP S.A.S. NIT 9 0 0 8 0 4 3 6 8 -0 </v>
      </c>
    </row>
    <row r="24" spans="1:78" ht="409.5" customHeight="1" thickBot="1" x14ac:dyDescent="0.25">
      <c r="A24" s="42">
        <v>14</v>
      </c>
      <c r="B24" s="61" t="s">
        <v>56</v>
      </c>
      <c r="C24" s="57" t="s">
        <v>57</v>
      </c>
      <c r="D24" s="57" t="s">
        <v>20</v>
      </c>
      <c r="E24" s="82" t="s">
        <v>58</v>
      </c>
      <c r="F24" s="59">
        <v>1</v>
      </c>
      <c r="G24" s="48"/>
      <c r="H24" s="49"/>
      <c r="I24" s="50"/>
      <c r="J24" s="40"/>
      <c r="K24" s="40"/>
      <c r="L24" s="40"/>
      <c r="M24" s="40"/>
      <c r="N24" s="51"/>
      <c r="O24" s="52"/>
      <c r="P24" s="71" t="s">
        <v>151</v>
      </c>
      <c r="Q24" s="32"/>
      <c r="R24" s="33"/>
      <c r="S24" s="33"/>
      <c r="T24" s="33"/>
      <c r="U24" s="33"/>
      <c r="V24" s="33"/>
      <c r="W24" s="33"/>
      <c r="X24" s="33"/>
      <c r="Y24" s="33"/>
      <c r="Z24" s="34" t="s">
        <v>151</v>
      </c>
      <c r="AA24" s="35"/>
      <c r="AB24" s="33"/>
      <c r="AC24" s="33"/>
      <c r="AD24" s="33"/>
      <c r="AE24" s="33"/>
      <c r="AF24" s="33"/>
      <c r="AG24" s="33"/>
      <c r="AH24" s="33"/>
      <c r="AI24" s="33"/>
      <c r="AJ24" s="36" t="s">
        <v>151</v>
      </c>
      <c r="AK24" s="32"/>
      <c r="AL24" s="33"/>
      <c r="AM24" s="33"/>
      <c r="AN24" s="33"/>
      <c r="AO24" s="33"/>
      <c r="AP24" s="33"/>
      <c r="AQ24" s="33"/>
      <c r="AR24" s="33"/>
      <c r="AS24" s="33"/>
      <c r="AT24" s="34" t="s">
        <v>151</v>
      </c>
      <c r="AU24" s="37"/>
      <c r="AV24" s="33"/>
      <c r="AW24" s="38"/>
      <c r="AX24" s="33"/>
      <c r="AY24" s="33"/>
      <c r="AZ24" s="33"/>
      <c r="BA24" s="33"/>
      <c r="BB24" s="33"/>
      <c r="BC24" s="33"/>
      <c r="BD24" s="39" t="s">
        <v>151</v>
      </c>
      <c r="BE24" s="66" t="s">
        <v>58</v>
      </c>
      <c r="BF24" s="67">
        <v>36713000</v>
      </c>
      <c r="BG24" s="67">
        <v>19</v>
      </c>
      <c r="BH24" s="67">
        <v>6975470</v>
      </c>
      <c r="BI24" s="67">
        <v>6975470</v>
      </c>
      <c r="BJ24" s="67">
        <v>36713000</v>
      </c>
      <c r="BK24" s="67">
        <v>43688470</v>
      </c>
      <c r="BL24" s="67" t="s">
        <v>131</v>
      </c>
      <c r="BM24" s="67" t="s">
        <v>123</v>
      </c>
      <c r="BN24" s="78" t="s">
        <v>154</v>
      </c>
      <c r="BO24" s="32"/>
      <c r="BP24" s="33"/>
      <c r="BQ24" s="33"/>
      <c r="BR24" s="33"/>
      <c r="BS24" s="33"/>
      <c r="BT24" s="33"/>
      <c r="BU24" s="33"/>
      <c r="BV24" s="33"/>
      <c r="BW24" s="33"/>
      <c r="BX24" s="36" t="s">
        <v>151</v>
      </c>
      <c r="BY24" s="40">
        <f t="shared" si="0"/>
        <v>43688470</v>
      </c>
      <c r="BZ24" s="41" t="str">
        <f t="shared" si="1"/>
        <v xml:space="preserve">INTEK GROUP S.A.S. NIT 9 0 0 8 0 4 3 6 8 -0 </v>
      </c>
    </row>
    <row r="25" spans="1:78" ht="290.25" customHeight="1" x14ac:dyDescent="0.2">
      <c r="A25" s="19">
        <v>15</v>
      </c>
      <c r="B25" s="43" t="s">
        <v>59</v>
      </c>
      <c r="C25" s="57" t="s">
        <v>60</v>
      </c>
      <c r="D25" s="57" t="s">
        <v>20</v>
      </c>
      <c r="E25" s="57" t="s">
        <v>61</v>
      </c>
      <c r="F25" s="59">
        <v>1</v>
      </c>
      <c r="G25" s="48"/>
      <c r="H25" s="49"/>
      <c r="I25" s="50"/>
      <c r="J25" s="40"/>
      <c r="K25" s="40"/>
      <c r="L25" s="40"/>
      <c r="M25" s="40"/>
      <c r="N25" s="51"/>
      <c r="O25" s="52"/>
      <c r="P25" s="71" t="s">
        <v>151</v>
      </c>
      <c r="Q25" s="32"/>
      <c r="R25" s="33"/>
      <c r="S25" s="33"/>
      <c r="T25" s="33"/>
      <c r="U25" s="33"/>
      <c r="V25" s="33"/>
      <c r="W25" s="33"/>
      <c r="X25" s="33"/>
      <c r="Y25" s="33"/>
      <c r="Z25" s="34" t="s">
        <v>151</v>
      </c>
      <c r="AA25" s="35"/>
      <c r="AB25" s="33"/>
      <c r="AC25" s="33"/>
      <c r="AD25" s="33"/>
      <c r="AE25" s="33"/>
      <c r="AF25" s="33"/>
      <c r="AG25" s="33"/>
      <c r="AH25" s="33"/>
      <c r="AI25" s="33"/>
      <c r="AJ25" s="36" t="s">
        <v>151</v>
      </c>
      <c r="AK25" s="32"/>
      <c r="AL25" s="33"/>
      <c r="AM25" s="33"/>
      <c r="AN25" s="33"/>
      <c r="AO25" s="33"/>
      <c r="AP25" s="33"/>
      <c r="AQ25" s="33"/>
      <c r="AR25" s="33"/>
      <c r="AS25" s="33"/>
      <c r="AT25" s="34" t="s">
        <v>151</v>
      </c>
      <c r="AU25" s="37"/>
      <c r="AV25" s="33"/>
      <c r="AW25" s="38"/>
      <c r="AX25" s="33"/>
      <c r="AY25" s="33"/>
      <c r="AZ25" s="33"/>
      <c r="BA25" s="33"/>
      <c r="BB25" s="33"/>
      <c r="BC25" s="33"/>
      <c r="BD25" s="39" t="s">
        <v>151</v>
      </c>
      <c r="BE25" s="66" t="s">
        <v>61</v>
      </c>
      <c r="BF25" s="41">
        <v>8550000</v>
      </c>
      <c r="BG25" s="41">
        <v>19</v>
      </c>
      <c r="BH25" s="41">
        <v>1624500</v>
      </c>
      <c r="BI25" s="41">
        <v>1624500</v>
      </c>
      <c r="BJ25" s="41">
        <v>8550000</v>
      </c>
      <c r="BK25" s="41">
        <v>10174500</v>
      </c>
      <c r="BL25" s="41" t="s">
        <v>131</v>
      </c>
      <c r="BM25" s="41" t="s">
        <v>123</v>
      </c>
      <c r="BN25" s="54" t="s">
        <v>155</v>
      </c>
      <c r="BO25" s="32"/>
      <c r="BP25" s="33"/>
      <c r="BQ25" s="33"/>
      <c r="BR25" s="33"/>
      <c r="BS25" s="33"/>
      <c r="BT25" s="33"/>
      <c r="BU25" s="33"/>
      <c r="BV25" s="33"/>
      <c r="BW25" s="33"/>
      <c r="BX25" s="36" t="s">
        <v>151</v>
      </c>
      <c r="BY25" s="40">
        <f t="shared" si="0"/>
        <v>10174500</v>
      </c>
      <c r="BZ25" s="41" t="str">
        <f t="shared" si="1"/>
        <v xml:space="preserve">INTEK GROUP S.A.S. NIT 9 0 0 8 0 4 3 6 8 -0 </v>
      </c>
    </row>
    <row r="26" spans="1:78" ht="409.5" customHeight="1" thickBot="1" x14ac:dyDescent="0.25">
      <c r="A26" s="42">
        <v>16</v>
      </c>
      <c r="B26" s="61" t="s">
        <v>62</v>
      </c>
      <c r="C26" s="83" t="s">
        <v>63</v>
      </c>
      <c r="D26" s="58" t="s">
        <v>20</v>
      </c>
      <c r="E26" s="58" t="s">
        <v>64</v>
      </c>
      <c r="F26" s="59">
        <v>1</v>
      </c>
      <c r="G26" s="48"/>
      <c r="H26" s="49"/>
      <c r="I26" s="50"/>
      <c r="J26" s="40"/>
      <c r="K26" s="40"/>
      <c r="L26" s="40"/>
      <c r="M26" s="40"/>
      <c r="N26" s="51"/>
      <c r="O26" s="52"/>
      <c r="P26" s="71" t="s">
        <v>151</v>
      </c>
      <c r="Q26" s="32"/>
      <c r="R26" s="33"/>
      <c r="S26" s="33"/>
      <c r="T26" s="33"/>
      <c r="U26" s="33"/>
      <c r="V26" s="33"/>
      <c r="W26" s="33"/>
      <c r="X26" s="33"/>
      <c r="Y26" s="33"/>
      <c r="Z26" s="34" t="s">
        <v>151</v>
      </c>
      <c r="AA26" s="35"/>
      <c r="AB26" s="33"/>
      <c r="AC26" s="33"/>
      <c r="AD26" s="33"/>
      <c r="AE26" s="33"/>
      <c r="AF26" s="33"/>
      <c r="AG26" s="33"/>
      <c r="AH26" s="33"/>
      <c r="AI26" s="33"/>
      <c r="AJ26" s="36" t="s">
        <v>151</v>
      </c>
      <c r="AK26" s="32"/>
      <c r="AL26" s="33"/>
      <c r="AM26" s="33"/>
      <c r="AN26" s="33"/>
      <c r="AO26" s="33"/>
      <c r="AP26" s="33"/>
      <c r="AQ26" s="33"/>
      <c r="AR26" s="33"/>
      <c r="AS26" s="33"/>
      <c r="AT26" s="34" t="s">
        <v>151</v>
      </c>
      <c r="AU26" s="37"/>
      <c r="AV26" s="33"/>
      <c r="AW26" s="38"/>
      <c r="AX26" s="33"/>
      <c r="AY26" s="33"/>
      <c r="AZ26" s="33"/>
      <c r="BA26" s="33"/>
      <c r="BB26" s="33"/>
      <c r="BC26" s="33"/>
      <c r="BD26" s="39" t="s">
        <v>151</v>
      </c>
      <c r="BE26" s="66" t="s">
        <v>64</v>
      </c>
      <c r="BF26" s="41">
        <v>117219000</v>
      </c>
      <c r="BG26" s="41">
        <v>19</v>
      </c>
      <c r="BH26" s="41">
        <v>22271610</v>
      </c>
      <c r="BI26" s="41">
        <v>22271610</v>
      </c>
      <c r="BJ26" s="41">
        <v>117219000</v>
      </c>
      <c r="BK26" s="41">
        <v>139490610</v>
      </c>
      <c r="BL26" s="41" t="s">
        <v>132</v>
      </c>
      <c r="BM26" s="41" t="s">
        <v>123</v>
      </c>
      <c r="BN26" s="84" t="s">
        <v>155</v>
      </c>
      <c r="BO26" s="32"/>
      <c r="BP26" s="33"/>
      <c r="BQ26" s="33"/>
      <c r="BR26" s="33"/>
      <c r="BS26" s="33"/>
      <c r="BT26" s="33"/>
      <c r="BU26" s="33"/>
      <c r="BV26" s="33"/>
      <c r="BW26" s="33"/>
      <c r="BX26" s="36" t="s">
        <v>151</v>
      </c>
      <c r="BY26" s="40">
        <f t="shared" si="0"/>
        <v>139490610</v>
      </c>
      <c r="BZ26" s="41" t="str">
        <f t="shared" si="1"/>
        <v xml:space="preserve">INTEK GROUP S.A.S. NIT 9 0 0 8 0 4 3 6 8 -0 </v>
      </c>
    </row>
    <row r="27" spans="1:78" ht="153" customHeight="1" x14ac:dyDescent="0.2">
      <c r="A27" s="19">
        <v>17</v>
      </c>
      <c r="B27" s="61" t="s">
        <v>65</v>
      </c>
      <c r="C27" s="58" t="s">
        <v>66</v>
      </c>
      <c r="D27" s="58" t="s">
        <v>20</v>
      </c>
      <c r="E27" s="58" t="s">
        <v>67</v>
      </c>
      <c r="F27" s="59">
        <v>1</v>
      </c>
      <c r="G27" s="48"/>
      <c r="H27" s="49"/>
      <c r="I27" s="50"/>
      <c r="J27" s="40"/>
      <c r="K27" s="40"/>
      <c r="L27" s="40"/>
      <c r="M27" s="40"/>
      <c r="N27" s="51"/>
      <c r="O27" s="52"/>
      <c r="P27" s="71" t="s">
        <v>151</v>
      </c>
      <c r="Q27" s="32"/>
      <c r="R27" s="33"/>
      <c r="S27" s="33"/>
      <c r="T27" s="33"/>
      <c r="U27" s="33"/>
      <c r="V27" s="33"/>
      <c r="W27" s="33"/>
      <c r="X27" s="33"/>
      <c r="Y27" s="33"/>
      <c r="Z27" s="34" t="s">
        <v>151</v>
      </c>
      <c r="AA27" s="35"/>
      <c r="AB27" s="33"/>
      <c r="AC27" s="33"/>
      <c r="AD27" s="33"/>
      <c r="AE27" s="33"/>
      <c r="AF27" s="33"/>
      <c r="AG27" s="33"/>
      <c r="AH27" s="33"/>
      <c r="AI27" s="33"/>
      <c r="AJ27" s="36" t="s">
        <v>151</v>
      </c>
      <c r="AK27" s="32"/>
      <c r="AL27" s="33"/>
      <c r="AM27" s="33"/>
      <c r="AN27" s="33"/>
      <c r="AO27" s="33"/>
      <c r="AP27" s="33"/>
      <c r="AQ27" s="33"/>
      <c r="AR27" s="33"/>
      <c r="AS27" s="33"/>
      <c r="AT27" s="124" t="s">
        <v>151</v>
      </c>
      <c r="AU27" s="37"/>
      <c r="AV27" s="33"/>
      <c r="AW27" s="38"/>
      <c r="AX27" s="33"/>
      <c r="AY27" s="33"/>
      <c r="AZ27" s="33"/>
      <c r="BA27" s="33"/>
      <c r="BB27" s="33"/>
      <c r="BC27" s="33"/>
      <c r="BD27" s="39" t="s">
        <v>151</v>
      </c>
      <c r="BE27" s="66" t="s">
        <v>67</v>
      </c>
      <c r="BF27" s="41">
        <v>4156000</v>
      </c>
      <c r="BG27" s="41">
        <v>19</v>
      </c>
      <c r="BH27" s="41">
        <v>789640</v>
      </c>
      <c r="BI27" s="41">
        <v>789640</v>
      </c>
      <c r="BJ27" s="41">
        <v>4156000</v>
      </c>
      <c r="BK27" s="41">
        <v>4945640</v>
      </c>
      <c r="BL27" s="41" t="s">
        <v>132</v>
      </c>
      <c r="BM27" s="41" t="s">
        <v>123</v>
      </c>
      <c r="BN27" s="84" t="s">
        <v>155</v>
      </c>
      <c r="BO27" s="32"/>
      <c r="BP27" s="33"/>
      <c r="BQ27" s="33"/>
      <c r="BR27" s="33"/>
      <c r="BS27" s="33"/>
      <c r="BT27" s="33"/>
      <c r="BU27" s="33"/>
      <c r="BV27" s="33"/>
      <c r="BW27" s="33"/>
      <c r="BX27" s="36" t="s">
        <v>151</v>
      </c>
      <c r="BY27" s="40">
        <f t="shared" si="0"/>
        <v>4945640</v>
      </c>
      <c r="BZ27" s="41" t="str">
        <f t="shared" si="1"/>
        <v xml:space="preserve">INTEK GROUP S.A.S. NIT 9 0 0 8 0 4 3 6 8 -0 </v>
      </c>
    </row>
    <row r="28" spans="1:78" ht="359.25" customHeight="1" thickBot="1" x14ac:dyDescent="0.25">
      <c r="A28" s="42">
        <v>18</v>
      </c>
      <c r="B28" s="61" t="s">
        <v>68</v>
      </c>
      <c r="C28" s="57" t="s">
        <v>69</v>
      </c>
      <c r="D28" s="57" t="s">
        <v>20</v>
      </c>
      <c r="E28" s="57" t="s">
        <v>70</v>
      </c>
      <c r="F28" s="59">
        <v>1</v>
      </c>
      <c r="G28" s="48"/>
      <c r="H28" s="49"/>
      <c r="I28" s="50">
        <v>0.19</v>
      </c>
      <c r="J28" s="40"/>
      <c r="K28" s="40"/>
      <c r="L28" s="40"/>
      <c r="M28" s="40"/>
      <c r="N28" s="51"/>
      <c r="O28" s="52"/>
      <c r="P28" s="71" t="s">
        <v>151</v>
      </c>
      <c r="Q28" s="32"/>
      <c r="R28" s="33"/>
      <c r="S28" s="33"/>
      <c r="T28" s="33"/>
      <c r="U28" s="33"/>
      <c r="V28" s="33"/>
      <c r="W28" s="33"/>
      <c r="X28" s="33"/>
      <c r="Y28" s="33"/>
      <c r="Z28" s="34" t="s">
        <v>151</v>
      </c>
      <c r="AA28" s="35"/>
      <c r="AB28" s="33"/>
      <c r="AC28" s="33"/>
      <c r="AD28" s="33"/>
      <c r="AE28" s="33"/>
      <c r="AF28" s="33"/>
      <c r="AG28" s="33"/>
      <c r="AH28" s="33"/>
      <c r="AI28" s="33"/>
      <c r="AJ28" s="36" t="s">
        <v>151</v>
      </c>
      <c r="AK28" s="66" t="s">
        <v>127</v>
      </c>
      <c r="AL28" s="67">
        <v>11661966</v>
      </c>
      <c r="AM28" s="67">
        <v>19</v>
      </c>
      <c r="AN28" s="67">
        <v>2215773.54</v>
      </c>
      <c r="AO28" s="67">
        <v>2215773.54</v>
      </c>
      <c r="AP28" s="67">
        <v>11661966</v>
      </c>
      <c r="AQ28" s="67">
        <v>13877740</v>
      </c>
      <c r="AR28" s="67" t="s">
        <v>128</v>
      </c>
      <c r="AS28" s="67" t="s">
        <v>126</v>
      </c>
      <c r="AT28" s="125" t="s">
        <v>161</v>
      </c>
      <c r="AU28" s="37"/>
      <c r="AV28" s="33"/>
      <c r="AW28" s="38"/>
      <c r="AX28" s="33"/>
      <c r="AY28" s="33"/>
      <c r="AZ28" s="33"/>
      <c r="BA28" s="33"/>
      <c r="BB28" s="33"/>
      <c r="BC28" s="33"/>
      <c r="BD28" s="85" t="s">
        <v>151</v>
      </c>
      <c r="BE28" s="66" t="s">
        <v>70</v>
      </c>
      <c r="BF28" s="67">
        <v>10439000</v>
      </c>
      <c r="BG28" s="67">
        <v>19</v>
      </c>
      <c r="BH28" s="67">
        <v>1983410</v>
      </c>
      <c r="BI28" s="67">
        <v>1983410</v>
      </c>
      <c r="BJ28" s="67">
        <v>10439000</v>
      </c>
      <c r="BK28" s="67">
        <v>12422410</v>
      </c>
      <c r="BL28" s="67" t="s">
        <v>132</v>
      </c>
      <c r="BM28" s="67" t="s">
        <v>123</v>
      </c>
      <c r="BN28" s="78" t="s">
        <v>152</v>
      </c>
      <c r="BO28" s="32"/>
      <c r="BP28" s="33"/>
      <c r="BQ28" s="33"/>
      <c r="BR28" s="33"/>
      <c r="BS28" s="33"/>
      <c r="BT28" s="33"/>
      <c r="BU28" s="33"/>
      <c r="BV28" s="33"/>
      <c r="BW28" s="33"/>
      <c r="BX28" s="36" t="s">
        <v>151</v>
      </c>
      <c r="BY28" s="40">
        <f t="shared" si="0"/>
        <v>12422410</v>
      </c>
      <c r="BZ28" s="41" t="str">
        <f t="shared" si="1"/>
        <v xml:space="preserve">INTEK GROUP S.A.S. NIT 9 0 0 8 0 4 3 6 8 -0 </v>
      </c>
    </row>
    <row r="29" spans="1:78" ht="123.75" customHeight="1" x14ac:dyDescent="0.2">
      <c r="A29" s="19">
        <v>19</v>
      </c>
      <c r="B29" s="61" t="s">
        <v>71</v>
      </c>
      <c r="C29" s="57" t="s">
        <v>72</v>
      </c>
      <c r="D29" s="57" t="s">
        <v>20</v>
      </c>
      <c r="E29" s="57" t="s">
        <v>73</v>
      </c>
      <c r="F29" s="59">
        <v>1</v>
      </c>
      <c r="G29" s="48"/>
      <c r="H29" s="49"/>
      <c r="I29" s="50"/>
      <c r="J29" s="40"/>
      <c r="K29" s="40"/>
      <c r="L29" s="40"/>
      <c r="M29" s="40"/>
      <c r="N29" s="51"/>
      <c r="O29" s="52"/>
      <c r="P29" s="53"/>
      <c r="Q29" s="32"/>
      <c r="R29" s="33"/>
      <c r="S29" s="33"/>
      <c r="T29" s="33"/>
      <c r="U29" s="33"/>
      <c r="V29" s="33"/>
      <c r="W29" s="33"/>
      <c r="X29" s="33"/>
      <c r="Y29" s="33"/>
      <c r="Z29" s="34"/>
      <c r="AA29" s="35"/>
      <c r="AB29" s="33"/>
      <c r="AC29" s="33"/>
      <c r="AD29" s="33"/>
      <c r="AE29" s="33"/>
      <c r="AF29" s="33"/>
      <c r="AG29" s="33"/>
      <c r="AH29" s="33"/>
      <c r="AI29" s="33"/>
      <c r="AJ29" s="36"/>
      <c r="AK29" s="32"/>
      <c r="AL29" s="33"/>
      <c r="AM29" s="33"/>
      <c r="AN29" s="33"/>
      <c r="AO29" s="33"/>
      <c r="AP29" s="33"/>
      <c r="AQ29" s="33"/>
      <c r="AR29" s="33"/>
      <c r="AS29" s="33"/>
      <c r="AT29" s="34"/>
      <c r="AU29" s="37"/>
      <c r="AV29" s="33"/>
      <c r="AW29" s="38"/>
      <c r="AX29" s="33"/>
      <c r="AY29" s="33"/>
      <c r="AZ29" s="33"/>
      <c r="BA29" s="33"/>
      <c r="BB29" s="33"/>
      <c r="BC29" s="33"/>
      <c r="BD29" s="39"/>
      <c r="BE29" s="32"/>
      <c r="BF29" s="33"/>
      <c r="BG29" s="33"/>
      <c r="BH29" s="33"/>
      <c r="BI29" s="33"/>
      <c r="BJ29" s="33"/>
      <c r="BK29" s="33"/>
      <c r="BL29" s="33"/>
      <c r="BM29" s="33"/>
      <c r="BN29" s="34"/>
      <c r="BO29" s="32"/>
      <c r="BP29" s="33"/>
      <c r="BQ29" s="33"/>
      <c r="BR29" s="33"/>
      <c r="BS29" s="33"/>
      <c r="BT29" s="33"/>
      <c r="BU29" s="33"/>
      <c r="BV29" s="33"/>
      <c r="BW29" s="33"/>
      <c r="BX29" s="36"/>
      <c r="BY29" s="40"/>
      <c r="BZ29" s="41"/>
    </row>
    <row r="30" spans="1:78" ht="223.5" customHeight="1" thickBot="1" x14ac:dyDescent="0.25">
      <c r="A30" s="42">
        <v>20</v>
      </c>
      <c r="B30" s="61" t="s">
        <v>74</v>
      </c>
      <c r="C30" s="58" t="s">
        <v>75</v>
      </c>
      <c r="D30" s="58" t="s">
        <v>20</v>
      </c>
      <c r="E30" s="58" t="s">
        <v>76</v>
      </c>
      <c r="F30" s="59">
        <v>1</v>
      </c>
      <c r="G30" s="48"/>
      <c r="H30" s="49"/>
      <c r="I30" s="86"/>
      <c r="J30" s="40"/>
      <c r="K30" s="40"/>
      <c r="L30" s="40"/>
      <c r="M30" s="40"/>
      <c r="N30" s="51"/>
      <c r="O30" s="52"/>
      <c r="P30" s="71" t="s">
        <v>151</v>
      </c>
      <c r="Q30" s="32"/>
      <c r="R30" s="33"/>
      <c r="S30" s="33"/>
      <c r="T30" s="33"/>
      <c r="U30" s="33"/>
      <c r="V30" s="33"/>
      <c r="W30" s="33"/>
      <c r="X30" s="33"/>
      <c r="Y30" s="33"/>
      <c r="Z30" s="34" t="s">
        <v>151</v>
      </c>
      <c r="AA30" s="35"/>
      <c r="AB30" s="33"/>
      <c r="AC30" s="33"/>
      <c r="AD30" s="33"/>
      <c r="AE30" s="33"/>
      <c r="AF30" s="33"/>
      <c r="AG30" s="33"/>
      <c r="AH30" s="33"/>
      <c r="AI30" s="33"/>
      <c r="AJ30" s="36" t="s">
        <v>151</v>
      </c>
      <c r="AK30" s="32"/>
      <c r="AL30" s="33"/>
      <c r="AM30" s="33"/>
      <c r="AN30" s="33"/>
      <c r="AO30" s="33"/>
      <c r="AP30" s="33"/>
      <c r="AQ30" s="33"/>
      <c r="AR30" s="33"/>
      <c r="AS30" s="33"/>
      <c r="AT30" s="34" t="s">
        <v>151</v>
      </c>
      <c r="AU30" s="66" t="s">
        <v>76</v>
      </c>
      <c r="AV30" s="67">
        <v>78900000</v>
      </c>
      <c r="AW30" s="68">
        <v>19</v>
      </c>
      <c r="AX30" s="67">
        <v>14991000</v>
      </c>
      <c r="AY30" s="67">
        <v>14991000</v>
      </c>
      <c r="AZ30" s="67">
        <v>78900000</v>
      </c>
      <c r="BA30" s="67">
        <v>93891000</v>
      </c>
      <c r="BB30" s="67"/>
      <c r="BC30" s="67"/>
      <c r="BD30" s="84" t="s">
        <v>152</v>
      </c>
      <c r="BE30" s="32"/>
      <c r="BF30" s="33"/>
      <c r="BG30" s="33"/>
      <c r="BH30" s="33"/>
      <c r="BI30" s="33"/>
      <c r="BJ30" s="33"/>
      <c r="BK30" s="33"/>
      <c r="BL30" s="33"/>
      <c r="BM30" s="33"/>
      <c r="BN30" s="34" t="s">
        <v>151</v>
      </c>
      <c r="BO30" s="32"/>
      <c r="BP30" s="33"/>
      <c r="BQ30" s="33"/>
      <c r="BR30" s="33"/>
      <c r="BS30" s="33"/>
      <c r="BT30" s="33"/>
      <c r="BU30" s="33"/>
      <c r="BV30" s="33"/>
      <c r="BW30" s="33"/>
      <c r="BX30" s="36" t="s">
        <v>151</v>
      </c>
      <c r="BY30" s="40">
        <f t="shared" si="0"/>
        <v>93891000</v>
      </c>
      <c r="BZ30" s="41" t="str">
        <f t="shared" si="1"/>
        <v xml:space="preserve">INSTRUMENTOS Y MEDICIONES INDUSTRIALES SAS NIT 8 3 0 5 1 2 3 3 8 -2 </v>
      </c>
    </row>
    <row r="31" spans="1:78" ht="130.5" customHeight="1" x14ac:dyDescent="0.2">
      <c r="A31" s="19">
        <v>21</v>
      </c>
      <c r="B31" s="87" t="s">
        <v>77</v>
      </c>
      <c r="C31" s="57" t="s">
        <v>78</v>
      </c>
      <c r="D31" s="57" t="s">
        <v>20</v>
      </c>
      <c r="E31" s="57" t="s">
        <v>79</v>
      </c>
      <c r="F31" s="59">
        <v>1</v>
      </c>
      <c r="G31" s="48"/>
      <c r="H31" s="49"/>
      <c r="I31" s="50"/>
      <c r="J31" s="40"/>
      <c r="K31" s="40"/>
      <c r="L31" s="40"/>
      <c r="M31" s="40"/>
      <c r="N31" s="51"/>
      <c r="O31" s="52"/>
      <c r="P31" s="71" t="s">
        <v>151</v>
      </c>
      <c r="Q31" s="32"/>
      <c r="R31" s="33"/>
      <c r="S31" s="33"/>
      <c r="T31" s="33"/>
      <c r="U31" s="33"/>
      <c r="V31" s="33"/>
      <c r="W31" s="33"/>
      <c r="X31" s="33"/>
      <c r="Y31" s="33"/>
      <c r="Z31" s="34" t="s">
        <v>151</v>
      </c>
      <c r="AA31" s="35"/>
      <c r="AB31" s="33"/>
      <c r="AC31" s="33"/>
      <c r="AD31" s="33"/>
      <c r="AE31" s="33"/>
      <c r="AF31" s="33"/>
      <c r="AG31" s="33"/>
      <c r="AH31" s="33"/>
      <c r="AI31" s="33"/>
      <c r="AJ31" s="36" t="s">
        <v>151</v>
      </c>
      <c r="AK31" s="32"/>
      <c r="AL31" s="33"/>
      <c r="AM31" s="33"/>
      <c r="AN31" s="33"/>
      <c r="AO31" s="33"/>
      <c r="AP31" s="33"/>
      <c r="AQ31" s="33"/>
      <c r="AR31" s="33"/>
      <c r="AS31" s="33"/>
      <c r="AT31" s="34" t="s">
        <v>151</v>
      </c>
      <c r="AU31" s="37"/>
      <c r="AV31" s="33"/>
      <c r="AW31" s="38"/>
      <c r="AX31" s="33"/>
      <c r="AY31" s="33"/>
      <c r="AZ31" s="33"/>
      <c r="BA31" s="33"/>
      <c r="BB31" s="33"/>
      <c r="BC31" s="33"/>
      <c r="BD31" s="39" t="s">
        <v>151</v>
      </c>
      <c r="BE31" s="88" t="s">
        <v>79</v>
      </c>
      <c r="BF31" s="67">
        <v>11237000</v>
      </c>
      <c r="BG31" s="67">
        <v>19</v>
      </c>
      <c r="BH31" s="67">
        <v>2135030</v>
      </c>
      <c r="BI31" s="67">
        <v>2135030</v>
      </c>
      <c r="BJ31" s="67">
        <v>11237000</v>
      </c>
      <c r="BK31" s="67">
        <v>13372030</v>
      </c>
      <c r="BL31" s="67" t="s">
        <v>130</v>
      </c>
      <c r="BM31" s="67" t="s">
        <v>123</v>
      </c>
      <c r="BN31" s="54" t="s">
        <v>152</v>
      </c>
      <c r="BO31" s="32"/>
      <c r="BP31" s="33"/>
      <c r="BQ31" s="33"/>
      <c r="BR31" s="33"/>
      <c r="BS31" s="33"/>
      <c r="BT31" s="33"/>
      <c r="BU31" s="33"/>
      <c r="BV31" s="33"/>
      <c r="BW31" s="33"/>
      <c r="BX31" s="36" t="s">
        <v>151</v>
      </c>
      <c r="BY31" s="40">
        <f t="shared" si="0"/>
        <v>13372030</v>
      </c>
      <c r="BZ31" s="41" t="str">
        <f t="shared" si="1"/>
        <v xml:space="preserve">INTEK GROUP S.A.S. NIT 9 0 0 8 0 4 3 6 8 -0 </v>
      </c>
    </row>
    <row r="32" spans="1:78" ht="327.75" customHeight="1" thickBot="1" x14ac:dyDescent="0.25">
      <c r="A32" s="42">
        <v>22</v>
      </c>
      <c r="B32" s="61" t="s">
        <v>80</v>
      </c>
      <c r="C32" s="89" t="s">
        <v>157</v>
      </c>
      <c r="D32" s="57" t="s">
        <v>20</v>
      </c>
      <c r="E32" s="57" t="s">
        <v>81</v>
      </c>
      <c r="F32" s="59">
        <v>1</v>
      </c>
      <c r="G32" s="73" t="s">
        <v>81</v>
      </c>
      <c r="H32" s="49">
        <v>44327200</v>
      </c>
      <c r="I32" s="50">
        <v>0.19</v>
      </c>
      <c r="J32" s="40">
        <v>8422168</v>
      </c>
      <c r="K32" s="40">
        <v>8422168</v>
      </c>
      <c r="L32" s="40">
        <v>44327200</v>
      </c>
      <c r="M32" s="40">
        <v>52749368</v>
      </c>
      <c r="N32" s="51">
        <v>180</v>
      </c>
      <c r="O32" s="74" t="s">
        <v>118</v>
      </c>
      <c r="P32" s="75" t="s">
        <v>152</v>
      </c>
      <c r="Q32" s="32"/>
      <c r="R32" s="33"/>
      <c r="S32" s="33"/>
      <c r="T32" s="33"/>
      <c r="U32" s="33"/>
      <c r="V32" s="33"/>
      <c r="W32" s="33"/>
      <c r="X32" s="33"/>
      <c r="Y32" s="33"/>
      <c r="Z32" s="34" t="s">
        <v>151</v>
      </c>
      <c r="AA32" s="35"/>
      <c r="AB32" s="33"/>
      <c r="AC32" s="33"/>
      <c r="AD32" s="33"/>
      <c r="AE32" s="33"/>
      <c r="AF32" s="33"/>
      <c r="AG32" s="33"/>
      <c r="AH32" s="33"/>
      <c r="AI32" s="33"/>
      <c r="AJ32" s="36" t="s">
        <v>151</v>
      </c>
      <c r="AK32" s="32"/>
      <c r="AL32" s="33"/>
      <c r="AM32" s="33"/>
      <c r="AN32" s="33"/>
      <c r="AO32" s="33"/>
      <c r="AP32" s="33"/>
      <c r="AQ32" s="33"/>
      <c r="AR32" s="33"/>
      <c r="AS32" s="33"/>
      <c r="AT32" s="34" t="s">
        <v>151</v>
      </c>
      <c r="AU32" s="66" t="s">
        <v>81</v>
      </c>
      <c r="AV32" s="67">
        <v>63500000</v>
      </c>
      <c r="AW32" s="68">
        <v>19</v>
      </c>
      <c r="AX32" s="67">
        <v>12065000</v>
      </c>
      <c r="AY32" s="67">
        <v>12065000</v>
      </c>
      <c r="AZ32" s="67">
        <v>63500000</v>
      </c>
      <c r="BA32" s="67">
        <v>75565000</v>
      </c>
      <c r="BB32" s="67">
        <v>90</v>
      </c>
      <c r="BC32" s="67">
        <v>1</v>
      </c>
      <c r="BD32" s="64" t="s">
        <v>152</v>
      </c>
      <c r="BE32" s="66" t="s">
        <v>81</v>
      </c>
      <c r="BF32" s="41">
        <v>59363000</v>
      </c>
      <c r="BG32" s="41">
        <v>19</v>
      </c>
      <c r="BH32" s="41">
        <v>11278970</v>
      </c>
      <c r="BI32" s="41">
        <v>11278970</v>
      </c>
      <c r="BJ32" s="41">
        <v>59363000</v>
      </c>
      <c r="BK32" s="41">
        <v>70641970</v>
      </c>
      <c r="BL32" s="41" t="s">
        <v>131</v>
      </c>
      <c r="BM32" s="41" t="s">
        <v>123</v>
      </c>
      <c r="BN32" s="54" t="s">
        <v>152</v>
      </c>
      <c r="BO32" s="32"/>
      <c r="BP32" s="33"/>
      <c r="BQ32" s="33"/>
      <c r="BR32" s="33"/>
      <c r="BS32" s="33"/>
      <c r="BT32" s="33"/>
      <c r="BU32" s="33"/>
      <c r="BV32" s="33"/>
      <c r="BW32" s="33"/>
      <c r="BX32" s="36" t="s">
        <v>151</v>
      </c>
      <c r="BY32" s="40">
        <f>MIN(M32,W32,AG32,AQ32,BA32,BK32,BU32)</f>
        <v>52749368</v>
      </c>
      <c r="BZ32" s="41" t="s">
        <v>111</v>
      </c>
    </row>
    <row r="33" spans="1:78" ht="111" customHeight="1" x14ac:dyDescent="0.2">
      <c r="A33" s="19">
        <v>23</v>
      </c>
      <c r="B33" s="61" t="s">
        <v>82</v>
      </c>
      <c r="C33" s="57" t="s">
        <v>83</v>
      </c>
      <c r="D33" s="57" t="s">
        <v>20</v>
      </c>
      <c r="E33" s="57" t="s">
        <v>84</v>
      </c>
      <c r="F33" s="59">
        <v>1</v>
      </c>
      <c r="G33" s="48"/>
      <c r="H33" s="49"/>
      <c r="I33" s="50"/>
      <c r="J33" s="40"/>
      <c r="K33" s="40"/>
      <c r="L33" s="40"/>
      <c r="M33" s="40"/>
      <c r="N33" s="51"/>
      <c r="O33" s="52"/>
      <c r="P33" s="71" t="s">
        <v>151</v>
      </c>
      <c r="Q33" s="32"/>
      <c r="R33" s="33"/>
      <c r="S33" s="33"/>
      <c r="T33" s="33"/>
      <c r="U33" s="33"/>
      <c r="V33" s="33"/>
      <c r="W33" s="33"/>
      <c r="X33" s="33"/>
      <c r="Y33" s="33"/>
      <c r="Z33" s="34" t="s">
        <v>151</v>
      </c>
      <c r="AA33" s="35"/>
      <c r="AB33" s="33"/>
      <c r="AC33" s="33"/>
      <c r="AD33" s="33"/>
      <c r="AE33" s="33"/>
      <c r="AF33" s="33"/>
      <c r="AG33" s="33"/>
      <c r="AH33" s="33"/>
      <c r="AI33" s="33"/>
      <c r="AJ33" s="36" t="s">
        <v>151</v>
      </c>
      <c r="AK33" s="32"/>
      <c r="AL33" s="33"/>
      <c r="AM33" s="33"/>
      <c r="AN33" s="33"/>
      <c r="AO33" s="33"/>
      <c r="AP33" s="33"/>
      <c r="AQ33" s="33"/>
      <c r="AR33" s="33"/>
      <c r="AS33" s="33"/>
      <c r="AT33" s="34" t="s">
        <v>151</v>
      </c>
      <c r="AU33" s="66" t="s">
        <v>129</v>
      </c>
      <c r="AV33" s="67">
        <v>4000000</v>
      </c>
      <c r="AW33" s="68">
        <v>19</v>
      </c>
      <c r="AX33" s="67">
        <v>760000</v>
      </c>
      <c r="AY33" s="67">
        <v>760000</v>
      </c>
      <c r="AZ33" s="67">
        <v>4000000</v>
      </c>
      <c r="BA33" s="67">
        <v>4760000</v>
      </c>
      <c r="BB33" s="67">
        <v>90</v>
      </c>
      <c r="BC33" s="67">
        <v>1</v>
      </c>
      <c r="BD33" s="64" t="s">
        <v>152</v>
      </c>
      <c r="BE33" s="32"/>
      <c r="BF33" s="33"/>
      <c r="BG33" s="33"/>
      <c r="BH33" s="33"/>
      <c r="BI33" s="33"/>
      <c r="BJ33" s="33"/>
      <c r="BK33" s="33"/>
      <c r="BL33" s="33"/>
      <c r="BM33" s="33"/>
      <c r="BN33" s="34" t="s">
        <v>151</v>
      </c>
      <c r="BO33" s="32"/>
      <c r="BP33" s="33"/>
      <c r="BQ33" s="33"/>
      <c r="BR33" s="33"/>
      <c r="BS33" s="33"/>
      <c r="BT33" s="33"/>
      <c r="BU33" s="33"/>
      <c r="BV33" s="33"/>
      <c r="BW33" s="33"/>
      <c r="BX33" s="36" t="s">
        <v>151</v>
      </c>
      <c r="BY33" s="40">
        <f t="shared" si="0"/>
        <v>4760000</v>
      </c>
      <c r="BZ33" s="41" t="str">
        <f t="shared" si="1"/>
        <v xml:space="preserve">INSTRUMENTOS Y MEDICIONES INDUSTRIALES SAS NIT 8 3 0 5 1 2 3 3 8 -2 </v>
      </c>
    </row>
    <row r="34" spans="1:78" ht="409.5" customHeight="1" thickBot="1" x14ac:dyDescent="0.25">
      <c r="A34" s="42">
        <v>24</v>
      </c>
      <c r="B34" s="61" t="s">
        <v>85</v>
      </c>
      <c r="C34" s="58" t="s">
        <v>86</v>
      </c>
      <c r="D34" s="58" t="s">
        <v>20</v>
      </c>
      <c r="E34" s="58" t="s">
        <v>87</v>
      </c>
      <c r="F34" s="59">
        <v>1</v>
      </c>
      <c r="G34" s="48"/>
      <c r="H34" s="49"/>
      <c r="I34" s="50"/>
      <c r="J34" s="40"/>
      <c r="K34" s="40"/>
      <c r="L34" s="40"/>
      <c r="M34" s="40"/>
      <c r="N34" s="51"/>
      <c r="O34" s="52"/>
      <c r="P34" s="71" t="s">
        <v>151</v>
      </c>
      <c r="Q34" s="32"/>
      <c r="R34" s="33"/>
      <c r="S34" s="33"/>
      <c r="T34" s="33"/>
      <c r="U34" s="33"/>
      <c r="V34" s="33"/>
      <c r="W34" s="33"/>
      <c r="X34" s="33"/>
      <c r="Y34" s="33"/>
      <c r="Z34" s="34" t="s">
        <v>151</v>
      </c>
      <c r="AA34" s="35"/>
      <c r="AB34" s="33"/>
      <c r="AC34" s="33"/>
      <c r="AD34" s="33"/>
      <c r="AE34" s="33"/>
      <c r="AF34" s="33"/>
      <c r="AG34" s="33"/>
      <c r="AH34" s="33"/>
      <c r="AI34" s="33"/>
      <c r="AJ34" s="36" t="s">
        <v>151</v>
      </c>
      <c r="AK34" s="32"/>
      <c r="AL34" s="33"/>
      <c r="AM34" s="33"/>
      <c r="AN34" s="33"/>
      <c r="AO34" s="33"/>
      <c r="AP34" s="33"/>
      <c r="AQ34" s="33"/>
      <c r="AR34" s="33"/>
      <c r="AS34" s="33"/>
      <c r="AT34" s="34" t="s">
        <v>151</v>
      </c>
      <c r="AU34" s="37"/>
      <c r="AV34" s="33"/>
      <c r="AW34" s="38"/>
      <c r="AX34" s="33"/>
      <c r="AY34" s="33"/>
      <c r="AZ34" s="33"/>
      <c r="BA34" s="33"/>
      <c r="BB34" s="33"/>
      <c r="BC34" s="33"/>
      <c r="BD34" s="39" t="s">
        <v>151</v>
      </c>
      <c r="BE34" s="32"/>
      <c r="BF34" s="33"/>
      <c r="BG34" s="33">
        <v>0.19</v>
      </c>
      <c r="BH34" s="33">
        <v>0</v>
      </c>
      <c r="BI34" s="33">
        <v>0</v>
      </c>
      <c r="BJ34" s="33">
        <v>0</v>
      </c>
      <c r="BK34" s="33">
        <v>0</v>
      </c>
      <c r="BL34" s="33"/>
      <c r="BM34" s="33"/>
      <c r="BN34" s="34" t="s">
        <v>151</v>
      </c>
      <c r="BO34" s="32"/>
      <c r="BP34" s="33"/>
      <c r="BQ34" s="33"/>
      <c r="BR34" s="33"/>
      <c r="BS34" s="33"/>
      <c r="BT34" s="33"/>
      <c r="BU34" s="33"/>
      <c r="BV34" s="33"/>
      <c r="BW34" s="33"/>
      <c r="BX34" s="36" t="s">
        <v>151</v>
      </c>
      <c r="BY34" s="40"/>
      <c r="BZ34" s="41"/>
    </row>
    <row r="35" spans="1:78" ht="211.5" customHeight="1" x14ac:dyDescent="0.2">
      <c r="A35" s="19">
        <v>25</v>
      </c>
      <c r="B35" s="61" t="s">
        <v>88</v>
      </c>
      <c r="C35" s="83" t="s">
        <v>89</v>
      </c>
      <c r="D35" s="58" t="s">
        <v>20</v>
      </c>
      <c r="E35" s="58" t="s">
        <v>90</v>
      </c>
      <c r="F35" s="59">
        <v>2</v>
      </c>
      <c r="G35" s="48"/>
      <c r="H35" s="49"/>
      <c r="I35" s="50"/>
      <c r="J35" s="40"/>
      <c r="K35" s="40"/>
      <c r="L35" s="40"/>
      <c r="M35" s="40"/>
      <c r="N35" s="51"/>
      <c r="O35" s="52"/>
      <c r="P35" s="71" t="s">
        <v>151</v>
      </c>
      <c r="Q35" s="32"/>
      <c r="R35" s="33"/>
      <c r="S35" s="33"/>
      <c r="T35" s="33"/>
      <c r="U35" s="33"/>
      <c r="V35" s="33"/>
      <c r="W35" s="33"/>
      <c r="X35" s="33"/>
      <c r="Y35" s="33"/>
      <c r="Z35" s="34" t="s">
        <v>151</v>
      </c>
      <c r="AA35" s="35"/>
      <c r="AB35" s="33"/>
      <c r="AC35" s="33"/>
      <c r="AD35" s="33"/>
      <c r="AE35" s="33"/>
      <c r="AF35" s="33"/>
      <c r="AG35" s="33"/>
      <c r="AH35" s="33"/>
      <c r="AI35" s="33"/>
      <c r="AJ35" s="36" t="s">
        <v>151</v>
      </c>
      <c r="AK35" s="32"/>
      <c r="AL35" s="33"/>
      <c r="AM35" s="33"/>
      <c r="AN35" s="33"/>
      <c r="AO35" s="33"/>
      <c r="AP35" s="33"/>
      <c r="AQ35" s="33"/>
      <c r="AR35" s="33"/>
      <c r="AS35" s="33"/>
      <c r="AT35" s="34" t="s">
        <v>151</v>
      </c>
      <c r="AU35" s="37"/>
      <c r="AV35" s="33"/>
      <c r="AW35" s="38"/>
      <c r="AX35" s="33"/>
      <c r="AY35" s="33"/>
      <c r="AZ35" s="33"/>
      <c r="BA35" s="33"/>
      <c r="BB35" s="33"/>
      <c r="BC35" s="33"/>
      <c r="BD35" s="39" t="s">
        <v>151</v>
      </c>
      <c r="BE35" s="66" t="s">
        <v>90</v>
      </c>
      <c r="BF35" s="67">
        <v>4989000</v>
      </c>
      <c r="BG35" s="67">
        <v>19</v>
      </c>
      <c r="BH35" s="67">
        <v>947910</v>
      </c>
      <c r="BI35" s="67">
        <v>1895820</v>
      </c>
      <c r="BJ35" s="67">
        <v>9978000</v>
      </c>
      <c r="BK35" s="67">
        <v>11873820</v>
      </c>
      <c r="BL35" s="67" t="s">
        <v>133</v>
      </c>
      <c r="BM35" s="67" t="s">
        <v>123</v>
      </c>
      <c r="BN35" s="54" t="s">
        <v>152</v>
      </c>
      <c r="BO35" s="32"/>
      <c r="BP35" s="33"/>
      <c r="BQ35" s="33"/>
      <c r="BR35" s="33"/>
      <c r="BS35" s="33"/>
      <c r="BT35" s="33"/>
      <c r="BU35" s="33"/>
      <c r="BV35" s="33"/>
      <c r="BW35" s="33"/>
      <c r="BX35" s="36" t="s">
        <v>151</v>
      </c>
      <c r="BY35" s="40">
        <f t="shared" si="0"/>
        <v>11873820</v>
      </c>
      <c r="BZ35" s="41" t="str">
        <f t="shared" si="1"/>
        <v xml:space="preserve">INTEK GROUP S.A.S. NIT 9 0 0 8 0 4 3 6 8 -0 </v>
      </c>
    </row>
    <row r="36" spans="1:78" ht="90" thickBot="1" x14ac:dyDescent="0.25">
      <c r="A36" s="42">
        <v>26</v>
      </c>
      <c r="B36" s="61" t="s">
        <v>91</v>
      </c>
      <c r="C36" s="57" t="s">
        <v>92</v>
      </c>
      <c r="D36" s="57" t="s">
        <v>20</v>
      </c>
      <c r="E36" s="57" t="s">
        <v>93</v>
      </c>
      <c r="F36" s="59">
        <v>1</v>
      </c>
      <c r="G36" s="48"/>
      <c r="H36" s="49"/>
      <c r="I36" s="50"/>
      <c r="J36" s="40"/>
      <c r="K36" s="40"/>
      <c r="L36" s="40"/>
      <c r="M36" s="40"/>
      <c r="N36" s="51"/>
      <c r="O36" s="52"/>
      <c r="P36" s="71" t="s">
        <v>151</v>
      </c>
      <c r="Q36" s="66" t="s">
        <v>93</v>
      </c>
      <c r="R36" s="67">
        <v>4700000</v>
      </c>
      <c r="S36" s="67">
        <v>19</v>
      </c>
      <c r="T36" s="67">
        <v>893000</v>
      </c>
      <c r="U36" s="67">
        <v>893000</v>
      </c>
      <c r="V36" s="67">
        <v>4700000</v>
      </c>
      <c r="W36" s="67">
        <v>5593000</v>
      </c>
      <c r="X36" s="67" t="s">
        <v>119</v>
      </c>
      <c r="Y36" s="41" t="s">
        <v>120</v>
      </c>
      <c r="Z36" s="34" t="s">
        <v>152</v>
      </c>
      <c r="AA36" s="35"/>
      <c r="AB36" s="33"/>
      <c r="AC36" s="33"/>
      <c r="AD36" s="33"/>
      <c r="AE36" s="33"/>
      <c r="AF36" s="33"/>
      <c r="AG36" s="33"/>
      <c r="AH36" s="33"/>
      <c r="AI36" s="33"/>
      <c r="AJ36" s="36" t="s">
        <v>151</v>
      </c>
      <c r="AK36" s="32"/>
      <c r="AL36" s="33"/>
      <c r="AM36" s="33"/>
      <c r="AN36" s="33"/>
      <c r="AO36" s="33"/>
      <c r="AP36" s="33"/>
      <c r="AQ36" s="33"/>
      <c r="AR36" s="33"/>
      <c r="AS36" s="33"/>
      <c r="AT36" s="34" t="s">
        <v>151</v>
      </c>
      <c r="AU36" s="37"/>
      <c r="AV36" s="33"/>
      <c r="AW36" s="38"/>
      <c r="AX36" s="33"/>
      <c r="AY36" s="33"/>
      <c r="AZ36" s="33"/>
      <c r="BA36" s="33"/>
      <c r="BB36" s="33"/>
      <c r="BC36" s="33"/>
      <c r="BD36" s="39" t="s">
        <v>151</v>
      </c>
      <c r="BE36" s="32"/>
      <c r="BF36" s="33"/>
      <c r="BG36" s="33"/>
      <c r="BH36" s="33"/>
      <c r="BI36" s="33"/>
      <c r="BJ36" s="33"/>
      <c r="BK36" s="33"/>
      <c r="BL36" s="33"/>
      <c r="BM36" s="33"/>
      <c r="BN36" s="34" t="s">
        <v>151</v>
      </c>
      <c r="BO36" s="66" t="s">
        <v>140</v>
      </c>
      <c r="BP36" s="67">
        <v>4147692</v>
      </c>
      <c r="BQ36" s="67">
        <v>19</v>
      </c>
      <c r="BR36" s="67">
        <v>788061.48</v>
      </c>
      <c r="BS36" s="67">
        <v>788061.48</v>
      </c>
      <c r="BT36" s="67">
        <v>4147692</v>
      </c>
      <c r="BU36" s="67">
        <v>4935753</v>
      </c>
      <c r="BV36" s="67" t="s">
        <v>135</v>
      </c>
      <c r="BW36" s="67" t="s">
        <v>139</v>
      </c>
      <c r="BX36" s="60" t="s">
        <v>152</v>
      </c>
      <c r="BY36" s="40">
        <f t="shared" si="0"/>
        <v>4935753</v>
      </c>
      <c r="BZ36" s="41" t="s">
        <v>117</v>
      </c>
    </row>
    <row r="37" spans="1:78" ht="357" customHeight="1" x14ac:dyDescent="0.2">
      <c r="A37" s="19">
        <v>27</v>
      </c>
      <c r="B37" s="61" t="s">
        <v>94</v>
      </c>
      <c r="C37" s="57" t="s">
        <v>95</v>
      </c>
      <c r="D37" s="57" t="s">
        <v>20</v>
      </c>
      <c r="E37" s="57" t="s">
        <v>96</v>
      </c>
      <c r="F37" s="59">
        <v>1</v>
      </c>
      <c r="G37" s="48"/>
      <c r="H37" s="49"/>
      <c r="I37" s="50"/>
      <c r="J37" s="40"/>
      <c r="K37" s="40"/>
      <c r="L37" s="40"/>
      <c r="M37" s="40"/>
      <c r="N37" s="51"/>
      <c r="O37" s="52"/>
      <c r="P37" s="53" t="s">
        <v>151</v>
      </c>
      <c r="Q37" s="32"/>
      <c r="R37" s="33"/>
      <c r="S37" s="33"/>
      <c r="T37" s="33"/>
      <c r="U37" s="33"/>
      <c r="V37" s="33"/>
      <c r="W37" s="33"/>
      <c r="X37" s="33"/>
      <c r="Y37" s="33"/>
      <c r="Z37" s="34" t="s">
        <v>151</v>
      </c>
      <c r="AA37" s="35"/>
      <c r="AB37" s="33"/>
      <c r="AC37" s="33"/>
      <c r="AD37" s="33"/>
      <c r="AE37" s="33"/>
      <c r="AF37" s="33"/>
      <c r="AG37" s="33"/>
      <c r="AH37" s="33"/>
      <c r="AI37" s="33"/>
      <c r="AJ37" s="36" t="s">
        <v>151</v>
      </c>
      <c r="AK37" s="32"/>
      <c r="AL37" s="33"/>
      <c r="AM37" s="33"/>
      <c r="AN37" s="33"/>
      <c r="AO37" s="33"/>
      <c r="AP37" s="33"/>
      <c r="AQ37" s="33"/>
      <c r="AR37" s="33"/>
      <c r="AS37" s="33"/>
      <c r="AT37" s="34" t="s">
        <v>151</v>
      </c>
      <c r="AU37" s="66"/>
      <c r="AV37" s="67"/>
      <c r="AW37" s="68"/>
      <c r="AX37" s="67"/>
      <c r="AY37" s="67"/>
      <c r="AZ37" s="67"/>
      <c r="BA37" s="67"/>
      <c r="BB37" s="67"/>
      <c r="BC37" s="67"/>
      <c r="BD37" s="81"/>
      <c r="BE37" s="37" t="s">
        <v>96</v>
      </c>
      <c r="BF37" s="33">
        <v>65049000</v>
      </c>
      <c r="BG37" s="33">
        <v>0.19</v>
      </c>
      <c r="BH37" s="33">
        <v>12359310</v>
      </c>
      <c r="BI37" s="33">
        <v>12359310</v>
      </c>
      <c r="BJ37" s="33">
        <v>65049000</v>
      </c>
      <c r="BK37" s="33">
        <v>77408310</v>
      </c>
      <c r="BL37" s="33" t="s">
        <v>133</v>
      </c>
      <c r="BM37" s="33" t="s">
        <v>123</v>
      </c>
      <c r="BN37" s="54" t="s">
        <v>152</v>
      </c>
      <c r="BO37" s="32"/>
      <c r="BP37" s="33"/>
      <c r="BQ37" s="33"/>
      <c r="BR37" s="33"/>
      <c r="BS37" s="33"/>
      <c r="BT37" s="33"/>
      <c r="BU37" s="33"/>
      <c r="BV37" s="33"/>
      <c r="BW37" s="33"/>
      <c r="BX37" s="36" t="s">
        <v>151</v>
      </c>
      <c r="BY37" s="40">
        <f t="shared" si="0"/>
        <v>77408310</v>
      </c>
      <c r="BZ37" s="41" t="str">
        <f t="shared" si="1"/>
        <v xml:space="preserve">INTEK GROUP S.A.S. NIT 9 0 0 8 0 4 3 6 8 -0 </v>
      </c>
    </row>
    <row r="38" spans="1:78" ht="396" thickBot="1" x14ac:dyDescent="0.25">
      <c r="A38" s="42">
        <v>28</v>
      </c>
      <c r="B38" s="61" t="s">
        <v>97</v>
      </c>
      <c r="C38" s="89" t="s">
        <v>158</v>
      </c>
      <c r="D38" s="57" t="s">
        <v>20</v>
      </c>
      <c r="E38" s="57" t="s">
        <v>98</v>
      </c>
      <c r="F38" s="90">
        <v>1</v>
      </c>
      <c r="G38" s="48"/>
      <c r="H38" s="49"/>
      <c r="I38" s="50"/>
      <c r="J38" s="40"/>
      <c r="K38" s="40"/>
      <c r="L38" s="40"/>
      <c r="M38" s="40"/>
      <c r="N38" s="51"/>
      <c r="O38" s="52"/>
      <c r="P38" s="53" t="s">
        <v>151</v>
      </c>
      <c r="Q38" s="32"/>
      <c r="R38" s="33"/>
      <c r="S38" s="33"/>
      <c r="T38" s="33"/>
      <c r="U38" s="33"/>
      <c r="V38" s="33"/>
      <c r="W38" s="33"/>
      <c r="X38" s="33"/>
      <c r="Y38" s="33"/>
      <c r="Z38" s="34" t="s">
        <v>151</v>
      </c>
      <c r="AA38" s="35"/>
      <c r="AB38" s="33"/>
      <c r="AC38" s="33"/>
      <c r="AD38" s="33"/>
      <c r="AE38" s="33"/>
      <c r="AF38" s="33"/>
      <c r="AG38" s="33"/>
      <c r="AH38" s="33"/>
      <c r="AI38" s="33"/>
      <c r="AJ38" s="36" t="s">
        <v>151</v>
      </c>
      <c r="AK38" s="32"/>
      <c r="AL38" s="33"/>
      <c r="AM38" s="33"/>
      <c r="AN38" s="33"/>
      <c r="AO38" s="33"/>
      <c r="AP38" s="33"/>
      <c r="AQ38" s="33"/>
      <c r="AR38" s="33"/>
      <c r="AS38" s="33"/>
      <c r="AT38" s="34" t="s">
        <v>151</v>
      </c>
      <c r="AU38" s="37"/>
      <c r="AV38" s="33"/>
      <c r="AW38" s="38"/>
      <c r="AX38" s="33"/>
      <c r="AY38" s="33"/>
      <c r="AZ38" s="33"/>
      <c r="BA38" s="33"/>
      <c r="BB38" s="33"/>
      <c r="BC38" s="33"/>
      <c r="BD38" s="39" t="s">
        <v>151</v>
      </c>
      <c r="BE38" s="32"/>
      <c r="BF38" s="33"/>
      <c r="BG38" s="33"/>
      <c r="BH38" s="33"/>
      <c r="BI38" s="33"/>
      <c r="BJ38" s="33"/>
      <c r="BK38" s="33"/>
      <c r="BL38" s="33"/>
      <c r="BM38" s="33"/>
      <c r="BN38" s="34" t="s">
        <v>151</v>
      </c>
      <c r="BO38" s="66" t="s">
        <v>141</v>
      </c>
      <c r="BP38" s="67">
        <v>67321670.849999994</v>
      </c>
      <c r="BQ38" s="67">
        <v>19</v>
      </c>
      <c r="BR38" s="67">
        <v>12791117.461499998</v>
      </c>
      <c r="BS38" s="67">
        <v>12791117.461499998</v>
      </c>
      <c r="BT38" s="67">
        <v>67321670.849999994</v>
      </c>
      <c r="BU38" s="67">
        <v>80112788</v>
      </c>
      <c r="BV38" s="67" t="s">
        <v>142</v>
      </c>
      <c r="BW38" s="67" t="s">
        <v>136</v>
      </c>
      <c r="BX38" s="122" t="s">
        <v>152</v>
      </c>
      <c r="BY38" s="40">
        <f t="shared" si="0"/>
        <v>80112788</v>
      </c>
      <c r="BZ38" s="41" t="str">
        <f t="shared" si="1"/>
        <v>PURIFICACION Y ANALISIS DE FLUIDOS S.A.S NIT 8 6 0 5 1 8 2 9 9 - 1</v>
      </c>
    </row>
    <row r="39" spans="1:78" ht="373.5" customHeight="1" x14ac:dyDescent="0.2">
      <c r="A39" s="19">
        <v>29</v>
      </c>
      <c r="B39" s="61" t="s">
        <v>99</v>
      </c>
      <c r="C39" s="89" t="s">
        <v>159</v>
      </c>
      <c r="D39" s="57" t="s">
        <v>20</v>
      </c>
      <c r="E39" s="91" t="s">
        <v>100</v>
      </c>
      <c r="F39" s="59">
        <v>1</v>
      </c>
      <c r="G39" s="48"/>
      <c r="H39" s="49"/>
      <c r="I39" s="50"/>
      <c r="J39" s="40"/>
      <c r="K39" s="40"/>
      <c r="L39" s="40"/>
      <c r="M39" s="40"/>
      <c r="N39" s="51"/>
      <c r="O39" s="52"/>
      <c r="P39" s="53" t="s">
        <v>151</v>
      </c>
      <c r="Q39" s="32"/>
      <c r="R39" s="33"/>
      <c r="S39" s="33"/>
      <c r="T39" s="33"/>
      <c r="U39" s="33"/>
      <c r="V39" s="33"/>
      <c r="W39" s="33"/>
      <c r="X39" s="33"/>
      <c r="Y39" s="33"/>
      <c r="Z39" s="34" t="s">
        <v>151</v>
      </c>
      <c r="AA39" s="35"/>
      <c r="AB39" s="33"/>
      <c r="AC39" s="33"/>
      <c r="AD39" s="33"/>
      <c r="AE39" s="33"/>
      <c r="AF39" s="33"/>
      <c r="AG39" s="33"/>
      <c r="AH39" s="33"/>
      <c r="AI39" s="33"/>
      <c r="AJ39" s="36" t="s">
        <v>151</v>
      </c>
      <c r="AK39" s="32"/>
      <c r="AL39" s="33"/>
      <c r="AM39" s="33"/>
      <c r="AN39" s="33"/>
      <c r="AO39" s="33"/>
      <c r="AP39" s="33"/>
      <c r="AQ39" s="33"/>
      <c r="AR39" s="33"/>
      <c r="AS39" s="33"/>
      <c r="AT39" s="34" t="s">
        <v>151</v>
      </c>
      <c r="AU39" s="37"/>
      <c r="AV39" s="33"/>
      <c r="AW39" s="38"/>
      <c r="AX39" s="33"/>
      <c r="AY39" s="33"/>
      <c r="AZ39" s="33"/>
      <c r="BA39" s="33"/>
      <c r="BB39" s="33"/>
      <c r="BC39" s="33"/>
      <c r="BD39" s="39" t="s">
        <v>151</v>
      </c>
      <c r="BE39" s="32"/>
      <c r="BF39" s="33"/>
      <c r="BG39" s="33"/>
      <c r="BH39" s="33"/>
      <c r="BI39" s="33"/>
      <c r="BJ39" s="33"/>
      <c r="BK39" s="33"/>
      <c r="BL39" s="33"/>
      <c r="BM39" s="33"/>
      <c r="BN39" s="34" t="s">
        <v>151</v>
      </c>
      <c r="BO39" s="66" t="s">
        <v>143</v>
      </c>
      <c r="BP39" s="67">
        <v>34717542.079999998</v>
      </c>
      <c r="BQ39" s="67">
        <v>0.19</v>
      </c>
      <c r="BR39" s="67">
        <v>6596332.9951999998</v>
      </c>
      <c r="BS39" s="67">
        <v>6596332.9951999998</v>
      </c>
      <c r="BT39" s="67">
        <v>34717542.079999998</v>
      </c>
      <c r="BU39" s="67">
        <v>41313875</v>
      </c>
      <c r="BV39" s="67" t="s">
        <v>142</v>
      </c>
      <c r="BW39" s="67" t="s">
        <v>136</v>
      </c>
      <c r="BX39" s="60" t="s">
        <v>152</v>
      </c>
      <c r="BY39" s="40">
        <f t="shared" ref="BY39" si="6">MIN(M39,W39,AG39,AQ39,BA39,BK39,BU39)</f>
        <v>41313875</v>
      </c>
      <c r="BZ39" s="41" t="str">
        <f t="shared" ref="BZ39" si="7">IF(BY39=M39,$G$9,IF(BY39=W39,$Q$9,IF(BY39=AG39,$AA$9,IF(BY39=AQ39,$AK$9,IF(BY39=BA39,$AU$9,IF(BY39=BK39,$BE$9,IF(BY39=BU39,$BO$9,"")))))))</f>
        <v>PURIFICACION Y ANALISIS DE FLUIDOS S.A.S NIT 8 6 0 5 1 8 2 9 9 - 1</v>
      </c>
    </row>
    <row r="40" spans="1:78" ht="174.75" customHeight="1" x14ac:dyDescent="0.2">
      <c r="A40" s="92">
        <v>30</v>
      </c>
      <c r="B40" s="61" t="s">
        <v>101</v>
      </c>
      <c r="C40" s="89" t="s">
        <v>160</v>
      </c>
      <c r="D40" s="57" t="s">
        <v>20</v>
      </c>
      <c r="E40" s="57" t="s">
        <v>102</v>
      </c>
      <c r="F40" s="59">
        <v>1</v>
      </c>
      <c r="G40" s="48"/>
      <c r="H40" s="49"/>
      <c r="I40" s="50"/>
      <c r="J40" s="40"/>
      <c r="K40" s="40"/>
      <c r="L40" s="40"/>
      <c r="M40" s="40"/>
      <c r="N40" s="51"/>
      <c r="O40" s="52"/>
      <c r="P40" s="53" t="s">
        <v>151</v>
      </c>
      <c r="Q40" s="32"/>
      <c r="R40" s="33"/>
      <c r="S40" s="33"/>
      <c r="T40" s="33"/>
      <c r="U40" s="33"/>
      <c r="V40" s="33"/>
      <c r="W40" s="33"/>
      <c r="X40" s="33"/>
      <c r="Y40" s="33"/>
      <c r="Z40" s="34" t="s">
        <v>151</v>
      </c>
      <c r="AA40" s="35"/>
      <c r="AB40" s="33"/>
      <c r="AC40" s="33"/>
      <c r="AD40" s="33"/>
      <c r="AE40" s="33"/>
      <c r="AF40" s="33"/>
      <c r="AG40" s="33"/>
      <c r="AH40" s="33"/>
      <c r="AI40" s="33"/>
      <c r="AJ40" s="36" t="s">
        <v>151</v>
      </c>
      <c r="AK40" s="32"/>
      <c r="AL40" s="33"/>
      <c r="AM40" s="33"/>
      <c r="AN40" s="33"/>
      <c r="AO40" s="33"/>
      <c r="AP40" s="33"/>
      <c r="AQ40" s="33"/>
      <c r="AR40" s="33"/>
      <c r="AS40" s="33"/>
      <c r="AT40" s="34" t="s">
        <v>151</v>
      </c>
      <c r="AU40" s="37"/>
      <c r="AV40" s="33"/>
      <c r="AW40" s="38"/>
      <c r="AX40" s="33"/>
      <c r="AY40" s="33"/>
      <c r="AZ40" s="33"/>
      <c r="BA40" s="33"/>
      <c r="BB40" s="33"/>
      <c r="BC40" s="33"/>
      <c r="BD40" s="39" t="s">
        <v>151</v>
      </c>
      <c r="BE40" s="66" t="s">
        <v>102</v>
      </c>
      <c r="BF40" s="67">
        <v>9948000</v>
      </c>
      <c r="BG40" s="67">
        <v>19</v>
      </c>
      <c r="BH40" s="67">
        <v>1890120</v>
      </c>
      <c r="BI40" s="67">
        <v>1890120</v>
      </c>
      <c r="BJ40" s="67">
        <v>9948000</v>
      </c>
      <c r="BK40" s="67">
        <v>11838120</v>
      </c>
      <c r="BL40" s="67" t="s">
        <v>133</v>
      </c>
      <c r="BM40" s="67" t="s">
        <v>123</v>
      </c>
      <c r="BN40" s="54" t="s">
        <v>152</v>
      </c>
      <c r="BO40" s="32"/>
      <c r="BP40" s="33"/>
      <c r="BQ40" s="33"/>
      <c r="BR40" s="33"/>
      <c r="BS40" s="33"/>
      <c r="BT40" s="33"/>
      <c r="BU40" s="33"/>
      <c r="BV40" s="33"/>
      <c r="BW40" s="33"/>
      <c r="BX40" s="36" t="s">
        <v>151</v>
      </c>
      <c r="BY40" s="40">
        <f t="shared" si="0"/>
        <v>11838120</v>
      </c>
      <c r="BZ40" s="41" t="str">
        <f t="shared" si="1"/>
        <v xml:space="preserve">INTEK GROUP S.A.S. NIT 9 0 0 8 0 4 3 6 8 -0 </v>
      </c>
    </row>
    <row r="41" spans="1:78" ht="282.75" customHeight="1" thickBot="1" x14ac:dyDescent="0.25">
      <c r="A41" s="93">
        <v>31</v>
      </c>
      <c r="B41" s="43" t="s">
        <v>103</v>
      </c>
      <c r="C41" s="94" t="s">
        <v>104</v>
      </c>
      <c r="D41" s="62" t="s">
        <v>20</v>
      </c>
      <c r="E41" s="62" t="s">
        <v>105</v>
      </c>
      <c r="F41" s="47">
        <v>1</v>
      </c>
      <c r="G41" s="95"/>
      <c r="H41" s="96"/>
      <c r="I41" s="97"/>
      <c r="J41" s="98"/>
      <c r="K41" s="98"/>
      <c r="L41" s="98"/>
      <c r="M41" s="98"/>
      <c r="N41" s="99"/>
      <c r="O41" s="100"/>
      <c r="P41" s="53" t="s">
        <v>151</v>
      </c>
      <c r="Q41" s="101"/>
      <c r="R41" s="102"/>
      <c r="S41" s="102"/>
      <c r="T41" s="102"/>
      <c r="U41" s="102"/>
      <c r="V41" s="102"/>
      <c r="W41" s="102"/>
      <c r="X41" s="102"/>
      <c r="Y41" s="102"/>
      <c r="Z41" s="103" t="s">
        <v>151</v>
      </c>
      <c r="AA41" s="35"/>
      <c r="AB41" s="33"/>
      <c r="AC41" s="33"/>
      <c r="AD41" s="33"/>
      <c r="AE41" s="33"/>
      <c r="AF41" s="33"/>
      <c r="AG41" s="33"/>
      <c r="AH41" s="33"/>
      <c r="AI41" s="33"/>
      <c r="AJ41" s="36" t="s">
        <v>151</v>
      </c>
      <c r="AK41" s="101"/>
      <c r="AL41" s="102"/>
      <c r="AM41" s="102"/>
      <c r="AN41" s="102"/>
      <c r="AO41" s="102"/>
      <c r="AP41" s="102"/>
      <c r="AQ41" s="102"/>
      <c r="AR41" s="102"/>
      <c r="AS41" s="102"/>
      <c r="AT41" s="103" t="s">
        <v>151</v>
      </c>
      <c r="AU41" s="104"/>
      <c r="AV41" s="102"/>
      <c r="AW41" s="105"/>
      <c r="AX41" s="102"/>
      <c r="AY41" s="102"/>
      <c r="AZ41" s="102"/>
      <c r="BA41" s="102"/>
      <c r="BB41" s="102"/>
      <c r="BC41" s="102"/>
      <c r="BD41" s="106" t="s">
        <v>151</v>
      </c>
      <c r="BE41" s="107" t="s">
        <v>105</v>
      </c>
      <c r="BF41" s="108">
        <v>36014000</v>
      </c>
      <c r="BG41" s="108">
        <v>19</v>
      </c>
      <c r="BH41" s="108">
        <v>6842660</v>
      </c>
      <c r="BI41" s="108">
        <v>6842660</v>
      </c>
      <c r="BJ41" s="108">
        <v>36014000</v>
      </c>
      <c r="BK41" s="108">
        <v>42856660</v>
      </c>
      <c r="BL41" s="108" t="s">
        <v>133</v>
      </c>
      <c r="BM41" s="108" t="s">
        <v>123</v>
      </c>
      <c r="BN41" s="109" t="s">
        <v>152</v>
      </c>
      <c r="BO41" s="101"/>
      <c r="BP41" s="102"/>
      <c r="BQ41" s="102"/>
      <c r="BR41" s="102"/>
      <c r="BS41" s="102"/>
      <c r="BT41" s="102"/>
      <c r="BU41" s="102"/>
      <c r="BV41" s="102"/>
      <c r="BW41" s="102"/>
      <c r="BX41" s="110" t="s">
        <v>151</v>
      </c>
      <c r="BY41" s="40">
        <f t="shared" si="0"/>
        <v>42856660</v>
      </c>
      <c r="BZ41" s="41" t="s">
        <v>116</v>
      </c>
    </row>
    <row r="42" spans="1:78" x14ac:dyDescent="0.2">
      <c r="BY42" s="111">
        <f>SUM(BY11:BY41)</f>
        <v>1082065779</v>
      </c>
    </row>
    <row r="47" spans="1:78" x14ac:dyDescent="0.2">
      <c r="C47" s="112" t="s">
        <v>145</v>
      </c>
      <c r="D47" s="112" t="s">
        <v>147</v>
      </c>
      <c r="E47" s="112" t="s">
        <v>144</v>
      </c>
    </row>
    <row r="48" spans="1:78" x14ac:dyDescent="0.2">
      <c r="C48" s="33" t="s">
        <v>111</v>
      </c>
      <c r="D48" s="68" t="s">
        <v>148</v>
      </c>
      <c r="E48" s="113">
        <f>+BY32+BY18+BY11</f>
        <v>124652262</v>
      </c>
    </row>
    <row r="49" spans="1:5" ht="15" hidden="1" customHeight="1" x14ac:dyDescent="0.2">
      <c r="A49" s="114">
        <v>0</v>
      </c>
      <c r="C49" s="33"/>
      <c r="D49" s="68"/>
      <c r="E49" s="33"/>
    </row>
    <row r="50" spans="1:5" ht="15" hidden="1" customHeight="1" x14ac:dyDescent="0.2">
      <c r="A50" s="114">
        <v>0.05</v>
      </c>
      <c r="C50" s="33"/>
      <c r="D50" s="68"/>
      <c r="E50" s="33"/>
    </row>
    <row r="51" spans="1:5" ht="15" hidden="1" customHeight="1" x14ac:dyDescent="0.2">
      <c r="A51" s="114">
        <v>0.1</v>
      </c>
      <c r="C51" s="33"/>
      <c r="D51" s="68"/>
      <c r="E51" s="33"/>
    </row>
    <row r="52" spans="1:5" ht="15" hidden="1" customHeight="1" x14ac:dyDescent="0.2">
      <c r="A52" s="114">
        <v>0.19</v>
      </c>
      <c r="C52" s="33"/>
      <c r="D52" s="68"/>
      <c r="E52" s="33"/>
    </row>
    <row r="53" spans="1:5" x14ac:dyDescent="0.2">
      <c r="C53" s="33" t="s">
        <v>113</v>
      </c>
      <c r="D53" s="68" t="s">
        <v>163</v>
      </c>
      <c r="E53" s="113">
        <f>+BY22+BY21</f>
        <v>46243400</v>
      </c>
    </row>
    <row r="54" spans="1:5" x14ac:dyDescent="0.2">
      <c r="C54" s="33" t="s">
        <v>115</v>
      </c>
      <c r="D54" s="68" t="s">
        <v>164</v>
      </c>
      <c r="E54" s="113">
        <f>+BY30+BY33</f>
        <v>98651000</v>
      </c>
    </row>
    <row r="55" spans="1:5" ht="38.25" x14ac:dyDescent="0.2">
      <c r="C55" s="33" t="s">
        <v>116</v>
      </c>
      <c r="D55" s="56" t="s">
        <v>165</v>
      </c>
      <c r="E55" s="113">
        <f>+BY41+BY40+BY37+BY35+BY31+BY28+BY27+BY26+BY25+BY24+BY23+BY20+BY13</f>
        <v>426125910</v>
      </c>
    </row>
    <row r="56" spans="1:5" ht="13.5" thickBot="1" x14ac:dyDescent="0.25">
      <c r="C56" s="115" t="s">
        <v>117</v>
      </c>
      <c r="D56" s="116" t="s">
        <v>166</v>
      </c>
      <c r="E56" s="117">
        <f>+BY39+BY38+BY36+BY15+BY14</f>
        <v>386393207</v>
      </c>
    </row>
    <row r="57" spans="1:5" ht="13.5" thickBot="1" x14ac:dyDescent="0.25">
      <c r="C57" s="127" t="s">
        <v>146</v>
      </c>
      <c r="D57" s="128"/>
      <c r="E57" s="118">
        <f>SUBTOTAL(9,E48:E56)</f>
        <v>1082065779</v>
      </c>
    </row>
    <row r="59" spans="1:5" x14ac:dyDescent="0.2">
      <c r="C59" s="119" t="s">
        <v>149</v>
      </c>
      <c r="D59" s="120" t="s">
        <v>167</v>
      </c>
    </row>
  </sheetData>
  <sheetProtection formatColumns="0" formatRows="0"/>
  <autoFilter ref="A10:BZ42" xr:uid="{00000000-0009-0000-0000-000001000000}"/>
  <mergeCells count="15">
    <mergeCell ref="A2:O2"/>
    <mergeCell ref="A1:O1"/>
    <mergeCell ref="BO9:BX9"/>
    <mergeCell ref="Q9:Z9"/>
    <mergeCell ref="AA9:AJ9"/>
    <mergeCell ref="AK9:AT9"/>
    <mergeCell ref="AU9:BD9"/>
    <mergeCell ref="BE9:BN9"/>
    <mergeCell ref="A6:O6"/>
    <mergeCell ref="G9:P9"/>
    <mergeCell ref="BY9:BZ9"/>
    <mergeCell ref="C57:D57"/>
    <mergeCell ref="A5:O5"/>
    <mergeCell ref="A4:O4"/>
    <mergeCell ref="A3:O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Gráficos</vt:lpstr>
      </vt:variant>
      <vt:variant>
        <vt:i4>1</vt:i4>
      </vt:variant>
    </vt:vector>
  </HeadingPairs>
  <TitlesOfParts>
    <vt:vector size="2" baseType="lpstr">
      <vt:lpstr>Hoja1</vt:lpstr>
      <vt:lpstr>Gráfico1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yudy García</cp:lastModifiedBy>
  <dcterms:created xsi:type="dcterms:W3CDTF">2022-10-26T15:05:49Z</dcterms:created>
  <dcterms:modified xsi:type="dcterms:W3CDTF">2022-11-30T23:48:18Z</dcterms:modified>
</cp:coreProperties>
</file>