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6975"/>
  </bookViews>
  <sheets>
    <sheet name="COMPATIVO ECONÓMICO PARA PUBLIC" sheetId="1" r:id="rId1"/>
  </sheets>
  <definedNames>
    <definedName name="_xlnm._FilterDatabase" localSheetId="0" hidden="1">'COMPATIVO ECONÓMICO PARA PUBLIC'!#REF!</definedName>
  </definedNames>
  <calcPr calcId="144525"/>
</workbook>
</file>

<file path=xl/calcChain.xml><?xml version="1.0" encoding="utf-8"?>
<calcChain xmlns="http://schemas.openxmlformats.org/spreadsheetml/2006/main">
  <c r="CX36" i="1" l="1"/>
  <c r="AM36" i="1"/>
  <c r="DZ35" i="1"/>
  <c r="DS35" i="1"/>
  <c r="DL35" i="1"/>
  <c r="DE35" i="1"/>
  <c r="CQ35" i="1"/>
  <c r="CJ35" i="1"/>
  <c r="CC35" i="1"/>
  <c r="BV35" i="1"/>
  <c r="BO35" i="1"/>
  <c r="BH35" i="1"/>
  <c r="BA35" i="1"/>
  <c r="AT35" i="1"/>
  <c r="AF34" i="1"/>
  <c r="Y34" i="1"/>
  <c r="W34" i="1"/>
  <c r="R34" i="1"/>
  <c r="P34" i="1"/>
  <c r="K34" i="1"/>
  <c r="I34" i="1"/>
  <c r="AF33" i="1"/>
  <c r="Y33" i="1"/>
  <c r="W33" i="1"/>
  <c r="R33" i="1"/>
  <c r="P33" i="1"/>
  <c r="K33" i="1"/>
  <c r="I33" i="1"/>
  <c r="AF32" i="1"/>
  <c r="Y32" i="1"/>
  <c r="W32" i="1"/>
  <c r="R32" i="1"/>
  <c r="P32" i="1"/>
  <c r="K32" i="1"/>
  <c r="I32" i="1"/>
  <c r="AF31" i="1"/>
  <c r="Y31" i="1"/>
  <c r="W31" i="1"/>
  <c r="R31" i="1"/>
  <c r="P31" i="1"/>
  <c r="K31" i="1"/>
  <c r="I31" i="1"/>
  <c r="AF30" i="1"/>
  <c r="Y30" i="1"/>
  <c r="W30" i="1"/>
  <c r="R30" i="1"/>
  <c r="P30" i="1"/>
  <c r="K30" i="1"/>
  <c r="I30" i="1"/>
  <c r="AF29" i="1"/>
  <c r="Y29" i="1"/>
  <c r="W29" i="1"/>
  <c r="R29" i="1"/>
  <c r="P29" i="1"/>
  <c r="K29" i="1"/>
  <c r="I29" i="1"/>
  <c r="AF28" i="1"/>
  <c r="Y28" i="1"/>
  <c r="W28" i="1"/>
  <c r="R28" i="1"/>
  <c r="P28" i="1"/>
  <c r="K28" i="1"/>
  <c r="I28" i="1"/>
  <c r="AF27" i="1"/>
  <c r="Y27" i="1"/>
  <c r="W27" i="1"/>
  <c r="R27" i="1"/>
  <c r="P27" i="1"/>
  <c r="K27" i="1"/>
  <c r="I27" i="1"/>
  <c r="AF26" i="1"/>
  <c r="Y26" i="1"/>
  <c r="W26" i="1"/>
  <c r="R26" i="1"/>
  <c r="P26" i="1"/>
  <c r="K26" i="1"/>
  <c r="I26" i="1"/>
  <c r="AF25" i="1"/>
  <c r="Y25" i="1"/>
  <c r="W25" i="1"/>
  <c r="R25" i="1"/>
  <c r="P25" i="1"/>
  <c r="K25" i="1"/>
  <c r="I25" i="1"/>
  <c r="AF24" i="1"/>
  <c r="Y24" i="1"/>
  <c r="W24" i="1"/>
  <c r="R24" i="1"/>
  <c r="P24" i="1"/>
  <c r="K24" i="1"/>
  <c r="I24" i="1"/>
  <c r="AF23" i="1"/>
  <c r="Y23" i="1"/>
  <c r="W23" i="1"/>
  <c r="R23" i="1"/>
  <c r="P23" i="1"/>
  <c r="K23" i="1"/>
  <c r="I23" i="1"/>
  <c r="AF22" i="1"/>
  <c r="Y22" i="1"/>
  <c r="W22" i="1"/>
  <c r="R22" i="1"/>
  <c r="P22" i="1"/>
  <c r="K22" i="1"/>
  <c r="I22" i="1"/>
  <c r="AF21" i="1"/>
  <c r="Y21" i="1"/>
  <c r="W21" i="1"/>
  <c r="R21" i="1"/>
  <c r="P21" i="1"/>
  <c r="K21" i="1"/>
  <c r="I21" i="1"/>
  <c r="AF20" i="1"/>
  <c r="Y20" i="1"/>
  <c r="W20" i="1"/>
  <c r="R20" i="1"/>
  <c r="P20" i="1"/>
  <c r="K20" i="1"/>
  <c r="I20" i="1"/>
  <c r="R19" i="1"/>
  <c r="AF18" i="1"/>
  <c r="AD18" i="1"/>
  <c r="Y18" i="1"/>
  <c r="W18" i="1"/>
  <c r="R18" i="1"/>
  <c r="P18" i="1"/>
  <c r="K18" i="1"/>
  <c r="I18" i="1"/>
  <c r="AF17" i="1"/>
  <c r="AC17" i="1"/>
  <c r="AD17" i="1" s="1"/>
  <c r="W17" i="1"/>
  <c r="X17" i="1" s="1"/>
  <c r="R17" i="1"/>
  <c r="P17" i="1"/>
  <c r="K17" i="1"/>
  <c r="I17" i="1"/>
  <c r="AF16" i="1"/>
  <c r="R16" i="1"/>
  <c r="AF15" i="1"/>
  <c r="Y15" i="1"/>
  <c r="W15" i="1"/>
  <c r="R15" i="1"/>
  <c r="P15" i="1"/>
  <c r="K15" i="1"/>
  <c r="I15" i="1"/>
  <c r="AF14" i="1"/>
  <c r="W14" i="1"/>
  <c r="X14" i="1" s="1"/>
  <c r="R14" i="1"/>
  <c r="P14" i="1"/>
  <c r="K14" i="1"/>
  <c r="I14" i="1"/>
  <c r="AF13" i="1"/>
  <c r="Y13" i="1"/>
  <c r="W13" i="1"/>
  <c r="R13" i="1"/>
  <c r="P13" i="1"/>
  <c r="K13" i="1"/>
  <c r="I13" i="1"/>
  <c r="AF12" i="1"/>
  <c r="Y12" i="1"/>
  <c r="W12" i="1"/>
  <c r="R12" i="1"/>
  <c r="P12" i="1"/>
  <c r="K12" i="1"/>
  <c r="I12" i="1"/>
  <c r="AF11" i="1"/>
  <c r="Y11" i="1"/>
  <c r="W11" i="1"/>
  <c r="R11" i="1"/>
  <c r="P11" i="1"/>
  <c r="K11" i="1"/>
  <c r="I11" i="1"/>
  <c r="AF10" i="1"/>
  <c r="Y10" i="1"/>
  <c r="W10" i="1"/>
  <c r="R10" i="1"/>
  <c r="P10" i="1"/>
  <c r="K10" i="1"/>
  <c r="I10" i="1"/>
  <c r="AF9" i="1"/>
  <c r="Y9" i="1"/>
  <c r="W9" i="1"/>
  <c r="R9" i="1"/>
  <c r="P9" i="1"/>
  <c r="K9" i="1"/>
  <c r="I9" i="1"/>
  <c r="AF8" i="1"/>
  <c r="Y8" i="1"/>
  <c r="W8" i="1"/>
  <c r="R8" i="1"/>
  <c r="P8" i="1"/>
  <c r="K8" i="1"/>
  <c r="I8" i="1"/>
  <c r="AC5" i="1"/>
  <c r="AD5" i="1" s="1"/>
  <c r="AE5" i="1" s="1"/>
  <c r="AF5" i="1" s="1"/>
  <c r="W5" i="1"/>
  <c r="X5" i="1" s="1"/>
  <c r="Y5" i="1" s="1"/>
  <c r="P5" i="1"/>
  <c r="Q5" i="1" s="1"/>
  <c r="K5" i="1"/>
  <c r="I5" i="1"/>
  <c r="AF35" i="1" l="1"/>
  <c r="K35" i="1"/>
  <c r="Y14" i="1"/>
  <c r="Y17" i="1"/>
  <c r="R5" i="1"/>
  <c r="R35" i="1" s="1"/>
  <c r="Y35" i="1" l="1"/>
  <c r="ED32" i="1"/>
</calcChain>
</file>

<file path=xl/sharedStrings.xml><?xml version="1.0" encoding="utf-8"?>
<sst xmlns="http://schemas.openxmlformats.org/spreadsheetml/2006/main" count="1024" uniqueCount="312">
  <si>
    <t>PROVEEDOR</t>
  </si>
  <si>
    <t>1 NOVOTECHNO DE COLOMBIA SAS</t>
  </si>
  <si>
    <t>2 INNVECTOR SAS</t>
  </si>
  <si>
    <t>3 AMG SAS</t>
  </si>
  <si>
    <t>4 RED COMPUTO</t>
  </si>
  <si>
    <t>5 SISTRETRONICS LTDA</t>
  </si>
  <si>
    <t>6 CONTROLES EMPRESARIALES SAS</t>
  </si>
  <si>
    <t>7 TECNOPHONE SAS</t>
  </si>
  <si>
    <t>8 SUMIMAS SAS</t>
  </si>
  <si>
    <t>9 DISTRICOM</t>
  </si>
  <si>
    <t>10 GTI</t>
  </si>
  <si>
    <t>11 OFIBOD SAS</t>
  </si>
  <si>
    <t>12 ECOMIL SAS</t>
  </si>
  <si>
    <t>13 NUEVA ERA SOLUCIONS</t>
  </si>
  <si>
    <t>14 TES LTDA</t>
  </si>
  <si>
    <t>15 MERGE SAS</t>
  </si>
  <si>
    <t>16 ANDIVISION</t>
  </si>
  <si>
    <t>17 IGENIERIA AUDIOVISUAL</t>
  </si>
  <si>
    <t>18 AACOL</t>
  </si>
  <si>
    <t>ÍTEM 1</t>
  </si>
  <si>
    <t>SUB ÍTEM</t>
  </si>
  <si>
    <t>NOMBRE DEL ELEMENTO</t>
  </si>
  <si>
    <t>ESPECIFICACIÓN Y/O REFERENCIA</t>
  </si>
  <si>
    <t>UNIDAD DE MEDIDA</t>
  </si>
  <si>
    <t>CANTIDAD</t>
  </si>
  <si>
    <t xml:space="preserve">MARCA / REFERENCIA </t>
  </si>
  <si>
    <t>MARCA OFERTADA</t>
  </si>
  <si>
    <t>PRECIO UNITARIO ANTES DE IVA</t>
  </si>
  <si>
    <t xml:space="preserve">IVA </t>
  </si>
  <si>
    <t>PRECIO UNITARIO IVA INCLUIDO</t>
  </si>
  <si>
    <t>TOTAL</t>
  </si>
  <si>
    <t>TIEMPO DE ENTREGA</t>
  </si>
  <si>
    <t>GARANTÍA</t>
  </si>
  <si>
    <t>TIEMPO DE ENTREGA EN DIAS CALENDARIO</t>
  </si>
  <si>
    <r>
      <rPr>
        <b/>
        <sz val="8"/>
        <color rgb="FFFF0000"/>
        <rFont val="Calibri"/>
        <family val="2"/>
        <scheme val="minor"/>
      </rPr>
      <t xml:space="preserve">TIEMPO DE </t>
    </r>
    <r>
      <rPr>
        <b/>
        <sz val="8"/>
        <rFont val="Calibri"/>
        <family val="2"/>
        <scheme val="minor"/>
      </rPr>
      <t>GARANTÍA</t>
    </r>
  </si>
  <si>
    <t>TIEMPO DE GARANTÍA</t>
  </si>
  <si>
    <r>
      <rPr>
        <b/>
        <sz val="8"/>
        <color rgb="FFFF0000"/>
        <rFont val="Calibri"/>
        <family val="2"/>
      </rPr>
      <t xml:space="preserve">TIEMPO DE </t>
    </r>
    <r>
      <rPr>
        <b/>
        <sz val="8"/>
        <rFont val="Calibri"/>
        <family val="2"/>
      </rPr>
      <t>GARANTÍA</t>
    </r>
  </si>
  <si>
    <t>Video Proyector  XGA X41</t>
  </si>
  <si>
    <t xml:space="preserve">X-41 3600 Lumens. Resolución XGA.Tecnología: 3LCD/(3.600 lumens en Blanco y Color - Resolución XGA 1024 x 768) INCLUYE: Módulo inalámbrico y maletin. </t>
  </si>
  <si>
    <t>UN</t>
  </si>
  <si>
    <t>EPSON</t>
  </si>
  <si>
    <t>15 DÍAS En la UTP</t>
  </si>
  <si>
    <t>2 AÑOs</t>
  </si>
  <si>
    <t>30 DÍAS</t>
  </si>
  <si>
    <t>1 AÑO</t>
  </si>
  <si>
    <t>EPSON POWERLITE X41</t>
  </si>
  <si>
    <t xml:space="preserve">45 Dias Calendario </t>
  </si>
  <si>
    <t>1 Año de Garantía por Defecto de Fábrica</t>
  </si>
  <si>
    <t>EPSON POWERLITE X41+</t>
  </si>
  <si>
    <t>60 DIAS</t>
  </si>
  <si>
    <t>2 años y 6 meses la lampara</t>
  </si>
  <si>
    <t>Epson  X41+</t>
  </si>
  <si>
    <t>50 días</t>
  </si>
  <si>
    <t>1 año</t>
  </si>
  <si>
    <t>Marca: EPSON
Referencia: X-41 3600 Lumens</t>
  </si>
  <si>
    <t>21 DIAS</t>
  </si>
  <si>
    <t>2 AÑOS EN EL PROYECTOR Y 3 MESES EN LA LAMPARA.</t>
  </si>
  <si>
    <t>20 DIAS CALENDARIO</t>
  </si>
  <si>
    <t xml:space="preserve"> 45 DIAS </t>
  </si>
  <si>
    <t>2 AÑOS EQUIPO
3 MESES LAMPARA</t>
  </si>
  <si>
    <t>5 DIAS</t>
  </si>
  <si>
    <t xml:space="preserve">1 AÑO </t>
  </si>
  <si>
    <t>2 años</t>
  </si>
  <si>
    <t>INMEDIATO</t>
  </si>
  <si>
    <t>DOS AÑOS</t>
  </si>
  <si>
    <t>20 días</t>
  </si>
  <si>
    <t>12 meses</t>
  </si>
  <si>
    <t>EPSON x41</t>
  </si>
  <si>
    <t>30 DIAS</t>
  </si>
  <si>
    <t>12 MESES</t>
  </si>
  <si>
    <t>15 dias habiles, entrega en las instalaciones de la Universidad Tecnológica de Pereira</t>
  </si>
  <si>
    <t>24 meses</t>
  </si>
  <si>
    <t>3 Días calendario</t>
  </si>
  <si>
    <t>2 Años Garantía</t>
  </si>
  <si>
    <t>EPSON X41</t>
  </si>
  <si>
    <t>3 AÑOS</t>
  </si>
  <si>
    <t>EPSON X41+</t>
  </si>
  <si>
    <t xml:space="preserve">8 DIAS </t>
  </si>
  <si>
    <t>2 AÑOS</t>
  </si>
  <si>
    <t xml:space="preserve">Videoproyector XGA NP MC372X </t>
  </si>
  <si>
    <t>Marca: NEC - Modelo: NP-MC372X - Luminosidad: 3700 ANSI Lumens - Resolución: XGA (1024 x 768) - Duración de las lámparas de hasta 15.000 horas en ECO.  - Conectividad digital: HDMI x 2. - Conectividad análoga: VGA x 1.  - Salida para monitor VGA x 1.  - Entrada y salida des-embebida de audio 3.5 mm. - Relación de Contraste 16.000:1</t>
  </si>
  <si>
    <t>NEC</t>
  </si>
  <si>
    <t>2 Años</t>
  </si>
  <si>
    <t>NEC - NP-MC372X</t>
  </si>
  <si>
    <t xml:space="preserve">NEC NP-MC372X </t>
  </si>
  <si>
    <t xml:space="preserve"> NEC  NP-MC372X</t>
  </si>
  <si>
    <t>60 días</t>
  </si>
  <si>
    <t>Marca: NEC
Referencia: NP-MC372X</t>
  </si>
  <si>
    <t>50 DIAS</t>
  </si>
  <si>
    <t>75 DIAS</t>
  </si>
  <si>
    <t>6 DIAS</t>
  </si>
  <si>
    <t>3 años</t>
  </si>
  <si>
    <t>NEC  NP-MC372X</t>
  </si>
  <si>
    <t>30 DIAS CALENDARIO</t>
  </si>
  <si>
    <t>TRES AÑOS</t>
  </si>
  <si>
    <t>45 días</t>
  </si>
  <si>
    <t>NEC NP MC372X</t>
  </si>
  <si>
    <t>20 Días Calendario</t>
  </si>
  <si>
    <t>3 Años Garantía</t>
  </si>
  <si>
    <t>NEC MC372X</t>
  </si>
  <si>
    <t>NEC NP-MC372X</t>
  </si>
  <si>
    <t xml:space="preserve">30 DIAS </t>
  </si>
  <si>
    <t xml:space="preserve">3 AÑOS </t>
  </si>
  <si>
    <t>ÍTEM 2</t>
  </si>
  <si>
    <t>Camara Fotográfica  Profesional</t>
  </si>
  <si>
    <t>Cámara Nikon D3500+18-55 24,2mpx Full Hd + 32GB 
Sensor CMOS de formato DX de 24.2MP.
Procesador de imágenes EXPEED 4.
Sin filtro óptico de paso bajo.
ISO nativo 100-25600; Disparos a 5 fps.
Monitor LCD 3.0 "921k-Dot.
Grabación de video Full HD 1080p a 60 fps.
Sistema de AF de 11 puntos Multi-CAM 1000.
Conectividad Bluetooth SnapBridge.
Modo guía y efectos especiales.
AF-P DX 18-55 mm f / 3.5-5.6G VR Lens.</t>
  </si>
  <si>
    <t>Nikon</t>
  </si>
  <si>
    <t>30 Días en la UTP</t>
  </si>
  <si>
    <t>5 DÍAS</t>
  </si>
  <si>
    <t>NIKON D3500 + 18-55mm  + Memoria Sandisk SD 32GB</t>
  </si>
  <si>
    <t>Nikon  D3500 + accesorios</t>
  </si>
  <si>
    <t>NIKON</t>
  </si>
  <si>
    <t>8 DIAS</t>
  </si>
  <si>
    <t>NIKON D3500</t>
  </si>
  <si>
    <t>3 Días Calendario</t>
  </si>
  <si>
    <t>1 año Garantía</t>
  </si>
  <si>
    <t>Nikon D3500</t>
  </si>
  <si>
    <t>Cámara de mano</t>
  </si>
  <si>
    <t>Cámara de mano DJI Osmo Pocket. Pantalla táctil de 1.08". 12.0MP 1 / 2.3 "sensor CMOS. ensor de 1 / 2.3 ", 80 ° FOV y apertura f / 2.0. Cardán mecánico de tres ejes.Para capturar imágenes en resolución 4K.</t>
  </si>
  <si>
    <t>Unidad</t>
  </si>
  <si>
    <t>DJI</t>
  </si>
  <si>
    <t xml:space="preserve">DJI OSMO POCKET  4K </t>
  </si>
  <si>
    <t>Marca: DJI
Referencia: OSMO POCKET
N/P: CP.ZM.00000097.01</t>
  </si>
  <si>
    <t>Cardan y Cámara: 12 MESES
Soporte: 12 meses
Batería: 6 meses</t>
  </si>
  <si>
    <t>9 DIAS</t>
  </si>
  <si>
    <t>DJI OSMO POCKET</t>
  </si>
  <si>
    <t>DJI  OSMO POCKET CAMERA</t>
  </si>
  <si>
    <t xml:space="preserve">45 DIAS </t>
  </si>
  <si>
    <t xml:space="preserve">Cámara </t>
  </si>
  <si>
    <t>Go Pro Hero 8 Black Bundle Combo:Mounting buckle, curved, Shorty,  32 GM memory, Battery x 2,  Shorty, Thumb Screw, Typy C USB cable, Head strap</t>
  </si>
  <si>
    <t>GO PRO</t>
  </si>
  <si>
    <t>1año</t>
  </si>
  <si>
    <t>GO PRO HERO 8 BLACK + Sandisk 32GB Battery x 2, shorty, thumb screw, Typy C Usb cable, Head strap</t>
  </si>
  <si>
    <t>Marca: GO PRO
Referencia: Cámara Dji Osmo Action
N/P: CP.OS.00000020.01</t>
  </si>
  <si>
    <t>45 DIAS</t>
  </si>
  <si>
    <t>GO PRO HERO 8</t>
  </si>
  <si>
    <t>GOPRO HERO 8</t>
  </si>
  <si>
    <t xml:space="preserve">GO PRO </t>
  </si>
  <si>
    <t xml:space="preserve">Cámara fotográfica </t>
  </si>
  <si>
    <t>Nikon D7500 4K con lente 18-140mm Incluye
Memoria 64Gb de 80Mb/s + Bolso</t>
  </si>
  <si>
    <t xml:space="preserve">NIKON D7500 Lente 18-140mm  Sandisk SD 64GB  + bolso </t>
  </si>
  <si>
    <t>NIKON D7500 + accesorios</t>
  </si>
  <si>
    <t>90 DIAS</t>
  </si>
  <si>
    <t>11 DIAS</t>
  </si>
  <si>
    <t>NIKON  D7500 CON LENTE           18-140mm</t>
  </si>
  <si>
    <t>UN AÑO</t>
  </si>
  <si>
    <t>NIKON D7500</t>
  </si>
  <si>
    <t>NKON D 7500</t>
  </si>
  <si>
    <t>30  DIAS</t>
  </si>
  <si>
    <t xml:space="preserve">NIKON </t>
  </si>
  <si>
    <t>Cámara de Video Profesional UHD - 4K</t>
  </si>
  <si>
    <t>Cámara JVC GY-HC500,Lente integrado
• 1" CMOS Sensor, 20x Optical Zoom
• 3840 x 2160 60p/50p/30p/25p/24p
• UHD 4K, HD, SD, SD-Proxy Recording
• HDR via HLG or J-Log1 (10-Bit)
• ProRes, MOV, MP4 Recording, IP Streaming
• 3 x Manual Lens Rings: Focus, Iris, Zoom
• LCOS Quad VGA EVF, LCD Viewfinder
• IFB &amp; Return Video Over IP, Auto FTP
• 2 x SDHC/SDXC Card Slots</t>
  </si>
  <si>
    <t>Cámara JVC GY-HC500</t>
  </si>
  <si>
    <t>JVC GY-HC500 con lente integrado</t>
  </si>
  <si>
    <t>JVC</t>
  </si>
  <si>
    <t>JVC GY -HC500</t>
  </si>
  <si>
    <t>JVC GY-HC500</t>
  </si>
  <si>
    <t>Cámara JVC GY-HC500  4K</t>
  </si>
  <si>
    <t>VIDEO CÁMARA HDR-CX405</t>
  </si>
  <si>
    <t>CÁMARA DE VIDEO:
 Resoluciones de video 1920x1080,1440x1080,1280x720
 Tipo de lente Gran angular
 Sensor de imagen CMOS
 Zoom óptico 30x
 A prueba de agua No
 Tipo de cámara Handycam
 Principales accesorios incluidos Batería recargable (NP-BX1),Adaptador CA, Guía de
funcionamiento, Cable Micro HDMI, Cable USB
 Tipo de resolución Full HD
 Formatos de señal de video NTSC,PAL
 Formatos de grabación de video AVCHD,MP4,XAVC S</t>
  </si>
  <si>
    <t>SONY</t>
  </si>
  <si>
    <t>SONY - HDR-CX405</t>
  </si>
  <si>
    <t>13 DIAS</t>
  </si>
  <si>
    <t>SONY HDR-CX405</t>
  </si>
  <si>
    <t>SONY CX 405</t>
  </si>
  <si>
    <t xml:space="preserve">SONY </t>
  </si>
  <si>
    <t>Cámara tipo domo</t>
  </si>
  <si>
    <t>Cámara IP 4 MP Mini domo infrarojo día/noche color, IR, Sony CCD, Alta Resolución, IP66, WDR Pro, anti vandálica, 30 fps, 4-9 mm, Lens F/1.4, 12VDC-250mA, Max cobertura 30m</t>
  </si>
  <si>
    <t>Vivotek</t>
  </si>
  <si>
    <t>Honeywell</t>
  </si>
  <si>
    <t>VIVOTEK FD9387 HTV</t>
  </si>
  <si>
    <t>MARCA: Hikvision
MODELO: DS-2CD1143G0E-I Minidomo IP 4 MP 2,8mm H.265+</t>
  </si>
  <si>
    <t>HIKVISION</t>
  </si>
  <si>
    <t>VIVOTEK</t>
  </si>
  <si>
    <t>HIKVISION DS-2CD1743G0-IZ</t>
  </si>
  <si>
    <t>Cámara tipo bala</t>
  </si>
  <si>
    <t>Cámara IP 4 MP tipo bala día/noche color, IR, Sony CCD, Alta Resolución, IP66, WDR Pro, anti vandálica, 30 fps, 4-9 mm, Lens F/1.4, 12VDC-250mA, Max cobertura 30m</t>
  </si>
  <si>
    <t>VIVOTEK IB9381 HT 5</t>
  </si>
  <si>
    <t>MARCA: Hikvision 
MODELO: DS-2CD1043G0-I(4.0mm)
Bala 4MP 4mm (ideal para cobertura en exteriores)</t>
  </si>
  <si>
    <t>HIKVISION DS-2CD1643G0-IZ</t>
  </si>
  <si>
    <t>ÍTEM 3</t>
  </si>
  <si>
    <t>PANTALLAS</t>
  </si>
  <si>
    <t>PANTALAS SMART TV DE
   55 PULGADAS
  MARCA SAMSUMG 
   smart
   UN55TU7000</t>
  </si>
  <si>
    <t xml:space="preserve">  
  PANTALAS SMART TV DE
   55 PULGADAS
  MARCA SAMSUMG 
   smart
   UN55TU7000
</t>
  </si>
  <si>
    <t>Otro</t>
  </si>
  <si>
    <t>SAMSUNG</t>
  </si>
  <si>
    <t>SAMSUMG</t>
  </si>
  <si>
    <t>SAMSUNG SMART UN55TU7000</t>
  </si>
  <si>
    <t>SAMSUNG UN55TU7000</t>
  </si>
  <si>
    <t xml:space="preserve">30 DÍAS </t>
  </si>
  <si>
    <t>SAMSUNG / 55TU8500 LED 4K-UHD</t>
  </si>
  <si>
    <t>Marca: SAMSUNG
MODELO: UN55TU7000KXZL 
Samsung FLAT LED Smart TV 55 pulgadas UHD 4K</t>
  </si>
  <si>
    <t>17 DIAS</t>
  </si>
  <si>
    <t>SAMSUMG UN55TU7000KXZL</t>
  </si>
  <si>
    <t xml:space="preserve">
   SAMSUMG 
   smart
   UN55TU7000 </t>
  </si>
  <si>
    <t xml:space="preserve">SAMSUNG </t>
  </si>
  <si>
    <t xml:space="preserve">Pantalla con tripode 180 mt.  marca traulux </t>
  </si>
  <si>
    <t xml:space="preserve">Pantalla con  tripodes para camara marca wt6663 </t>
  </si>
  <si>
    <t>EL SONIDO.NET</t>
  </si>
  <si>
    <t xml:space="preserve">traulux </t>
  </si>
  <si>
    <t>TRAULUX 180X180cm</t>
  </si>
  <si>
    <t xml:space="preserve">TRAULUX TLKW240 </t>
  </si>
  <si>
    <t>TRAULUX</t>
  </si>
  <si>
    <t>ÍTEM 4</t>
  </si>
  <si>
    <t>ACCESORIOS</t>
  </si>
  <si>
    <t>BASE PARA TELEVISOR</t>
  </si>
  <si>
    <t>Base metálica móvil para televisor de 60"</t>
  </si>
  <si>
    <t>Northdayou</t>
  </si>
  <si>
    <t>North Bayou</t>
  </si>
  <si>
    <t xml:space="preserve">BASE METALICA MOVIL DE PARED PARA TV DE 60" </t>
  </si>
  <si>
    <t>AG  -1000</t>
  </si>
  <si>
    <t>MARCAR</t>
  </si>
  <si>
    <t>NORT BAYOU</t>
  </si>
  <si>
    <t>20 DIAS</t>
  </si>
  <si>
    <t>seis meses</t>
  </si>
  <si>
    <t xml:space="preserve">NACIONAL </t>
  </si>
  <si>
    <t>NORTH BAYOU</t>
  </si>
  <si>
    <t>6 Meses garantía</t>
  </si>
  <si>
    <t>NORTH BAYOU     AVA 1500</t>
  </si>
  <si>
    <t>NB</t>
  </si>
  <si>
    <t xml:space="preserve">INMEDIATA </t>
  </si>
  <si>
    <t>GENERICA</t>
  </si>
  <si>
    <t>EMPATE CON ANDIVISION POR SORTEO SE ADJUDICA A ANDIVISIÓN</t>
  </si>
  <si>
    <t>Amplificador de sonido</t>
  </si>
  <si>
    <t>Cabina Activa Kohlt Usa Kmas 15 320 Wts Con Base Stand</t>
  </si>
  <si>
    <t>Kohlt</t>
  </si>
  <si>
    <t>45 DÍAS</t>
  </si>
  <si>
    <t>KOHIT USA KMAS 15 CON BASE STAND</t>
  </si>
  <si>
    <t>KOHLT</t>
  </si>
  <si>
    <t>KOHLT KMAS 15</t>
  </si>
  <si>
    <t>Estabilizador de tres ejes</t>
  </si>
  <si>
    <t>Estbilizador de tres ejes RONIN SC DJI, para uso a mano, 1, 1 kg. Compatible ocn diversas cámaras y objetivos, apto para realizar vídeos fluidos y de gran calidad con una carga de hasta 2 kg. con controles intuitivos y accesibles del obturador y del enfoque para la mayoría de marcas de cámara. Rotació nde 36 grados sin limite.</t>
  </si>
  <si>
    <t xml:space="preserve">DJI RONIN SC </t>
  </si>
  <si>
    <t>Marca: DJI RONIN SC
MODELO: Ronin SC. Estabilizador en 3 ejes</t>
  </si>
  <si>
    <t>Mecánica del Estabilizador	12 Meses
Motores del Estabilizador	6 Meses
Empuñadura	6 Meses
Empuñadura secundaria	12 Meses
Rueda de enfoque	12 Meses
Cargador de la Batería	12 Meses</t>
  </si>
  <si>
    <t>30 dias</t>
  </si>
  <si>
    <t>DJI RONIN SC</t>
  </si>
  <si>
    <t>RONIN SC DJI</t>
  </si>
  <si>
    <t>Estabilizador de tres ejes  ligero y portatil. Osmo movile 3 DJI. Portatil y plegable. 405 gramos, oara capturar escenas completas con panorámicas automáticas 3x3 y de 180 grados.</t>
  </si>
  <si>
    <t>DJI OSMO MOBILE 3</t>
  </si>
  <si>
    <t>Marca: DJI RONIN SC
MODELO: Estabilizador Dji Osmo Mobile 3</t>
  </si>
  <si>
    <t>Osmo Mobile 3  batería incluida	12 meses
Osmo Estuche rígido, Osmo Tipode	3 meses
USB-C Cable de poder	Sin garantía</t>
  </si>
  <si>
    <t>DJI OSMO MOVILE 3</t>
  </si>
  <si>
    <t xml:space="preserve">OSMO MOBILE 3 DJI  </t>
  </si>
  <si>
    <t>Micrófono</t>
  </si>
  <si>
    <t>Micrófono sm8b</t>
  </si>
  <si>
    <t>TAKSTAR</t>
  </si>
  <si>
    <t>TAKSTAR SM8B</t>
  </si>
  <si>
    <t>24 DIAS</t>
  </si>
  <si>
    <t>TAKSTAR SM-8B</t>
  </si>
  <si>
    <t xml:space="preserve">INMEADITA </t>
  </si>
  <si>
    <t>Filtro</t>
  </si>
  <si>
    <t>Antipop</t>
  </si>
  <si>
    <t>15 DÍAS</t>
  </si>
  <si>
    <t>TAKSTAR PS2</t>
  </si>
  <si>
    <t>25 DIAS</t>
  </si>
  <si>
    <t>N/A</t>
  </si>
  <si>
    <t>Base para micrófono</t>
  </si>
  <si>
    <t>Base para micrófono tipo araña de mesa</t>
  </si>
  <si>
    <t>TAKSTAR SH100</t>
  </si>
  <si>
    <t>TAKSTAR SH-200</t>
  </si>
  <si>
    <t>Base de mesa</t>
  </si>
  <si>
    <t>Base de mesa para micrófono</t>
  </si>
  <si>
    <t>PROEL</t>
  </si>
  <si>
    <t xml:space="preserve">PROEL DST40TL </t>
  </si>
  <si>
    <t xml:space="preserve">PROEL DST-40TL </t>
  </si>
  <si>
    <t xml:space="preserve">PROEL </t>
  </si>
  <si>
    <t>Trípode</t>
  </si>
  <si>
    <t>Manfrotto 608 Nitrotech Fluid Video Head and Aluminum Twin Leg Tripod with Middle Spreader. Load Capacity 0 to 17.6 lb / 0 to 7.98 kg at CoG 2.17" / cm. Pan Bar. 504PLONGR-1 Camera Plate. Half Ball.Padded Tripod Bag. Flat Base Head; Half Ball IncludedNitrogen Piston Counterbalance MechanismContinuous Counterbalance up to 17.6 lbContinuous Variable Pan and Tilt Drag3-Section Tripod, Removable Spreader66" Maximum Height / 29" Minimum HeightTwin Spiked Feet with Rubber OvershoesSide Lock Camera Plate SystemRosette Mounts with 3/8"-16 PortManfrotto and ARRI Anti-Rotation Slots</t>
  </si>
  <si>
    <t>Manfrotto, MVK608TWINMAUS</t>
  </si>
  <si>
    <t>MANFROTTO MVK608TWINMAUS</t>
  </si>
  <si>
    <t>MANFROTTO</t>
  </si>
  <si>
    <t>MANFROTTOMVK608TWINMAUS</t>
  </si>
  <si>
    <t>MAFROTTO</t>
  </si>
  <si>
    <t>TRIPODE MANFROTTO 608</t>
  </si>
  <si>
    <t>Soporte Movil De Piso Para Televisor 55"</t>
  </si>
  <si>
    <t xml:space="preserve">Peso: 15 kg, Material: Tubos de aceroo. Altura máxima de 1,50 metros. 
 Se ajusta a un televisor de 32" a 55"
 Soporta una carga de 50 kilogramos.
 Trae bandeja de cámara, montaje universal.Gira 90 grados. </t>
  </si>
  <si>
    <t>SOPORTE MOVIL DE PISO PARA TV DE 55"</t>
  </si>
  <si>
    <t>BASES Y SOPORTES</t>
  </si>
  <si>
    <t>5 días Calendario</t>
  </si>
  <si>
    <t xml:space="preserve">Micrófono de Solapa </t>
  </si>
  <si>
    <t xml:space="preserve">MICROFONO DE SOLAPA AUDIOTECHNICA ATR 3350: CONDENSADOR
4 MTS DE CABLE, ESECIAL PARA MOBIL Y CAMARA
</t>
  </si>
  <si>
    <t>AUDIOTECHNICA</t>
  </si>
  <si>
    <t>Boya</t>
  </si>
  <si>
    <t>AUDIOTECHNICA ATR 3350 IS</t>
  </si>
  <si>
    <t>AUDIOTECHNICA ATR 3350</t>
  </si>
  <si>
    <t>AUDIOTECHNICA  ATR 3350</t>
  </si>
  <si>
    <t>Parlante auto potenciado</t>
  </si>
  <si>
    <t>Modelo SEP 207</t>
  </si>
  <si>
    <t>Phonic</t>
  </si>
  <si>
    <t>PHONIC SEP 207</t>
  </si>
  <si>
    <t>PHONIC</t>
  </si>
  <si>
    <t>PRODJ</t>
  </si>
  <si>
    <t>PHONIC SEP-207</t>
  </si>
  <si>
    <t>Cables</t>
  </si>
  <si>
    <t xml:space="preserve">Cables xlr de 15 mts </t>
  </si>
  <si>
    <t>Mol</t>
  </si>
  <si>
    <t>VENTO</t>
  </si>
  <si>
    <t xml:space="preserve">VENTO CABLE XLR DE 15 METROS </t>
  </si>
  <si>
    <t>32 DIAS</t>
  </si>
  <si>
    <t>Cables de Líneas de 1/4 de 10 mts</t>
  </si>
  <si>
    <t>Monoprice</t>
  </si>
  <si>
    <t xml:space="preserve">TAKSTAR CABLE DE LINEA PLUG 1/4 DE 10 mts </t>
  </si>
  <si>
    <t>6 MESES</t>
  </si>
  <si>
    <t xml:space="preserve">TAKSTAR </t>
  </si>
  <si>
    <t xml:space="preserve">Cables </t>
  </si>
  <si>
    <t>Cables Líneas  xlr de 2 mts</t>
  </si>
  <si>
    <t>Kamyl</t>
  </si>
  <si>
    <t>TAKSTAR CABLE DE LINEA XLR DE 2 MTS</t>
  </si>
  <si>
    <t>TOTAL OFERTA</t>
  </si>
  <si>
    <t>NO CUMPLE</t>
  </si>
  <si>
    <t>COMPARATIVO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</si>
</sst>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\ * #,##0_);_(&quot;$&quot;\ * \(#,##0\);_(&quot;$&quot;\ * &quot;-&quot;_);_(@_)"/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00"/>
      <name val="Calibri"/>
      <family val="2"/>
    </font>
    <font>
      <sz val="10"/>
      <name val="Arial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/>
  </cellStyleXfs>
  <cellXfs count="153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6" borderId="4" xfId="0" applyFont="1" applyFill="1" applyBorder="1"/>
    <xf numFmtId="0" fontId="4" fillId="2" borderId="4" xfId="0" applyFont="1" applyFill="1" applyBorder="1"/>
    <xf numFmtId="0" fontId="4" fillId="5" borderId="4" xfId="0" applyFont="1" applyFill="1" applyBorder="1"/>
    <xf numFmtId="0" fontId="4" fillId="10" borderId="4" xfId="0" applyFont="1" applyFill="1" applyBorder="1"/>
    <xf numFmtId="0" fontId="4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42" fontId="6" fillId="0" borderId="4" xfId="2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11" borderId="11" xfId="3" applyFont="1" applyFill="1" applyBorder="1" applyAlignment="1" applyProtection="1">
      <alignment horizontal="center" vertical="center" wrapText="1"/>
    </xf>
    <xf numFmtId="0" fontId="3" fillId="11" borderId="4" xfId="3" applyFont="1" applyFill="1" applyBorder="1" applyAlignment="1" applyProtection="1">
      <alignment horizontal="center" vertical="center" wrapText="1"/>
    </xf>
    <xf numFmtId="3" fontId="3" fillId="11" borderId="4" xfId="0" applyNumberFormat="1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42" fontId="3" fillId="0" borderId="4" xfId="2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42" fontId="12" fillId="0" borderId="4" xfId="2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164" fontId="3" fillId="11" borderId="4" xfId="1" applyNumberFormat="1" applyFont="1" applyFill="1" applyBorder="1" applyAlignment="1" applyProtection="1">
      <alignment horizontal="center" vertical="center" wrapText="1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Border="1" applyAlignment="1">
      <alignment horizontal="center" vertical="center"/>
    </xf>
    <xf numFmtId="164" fontId="4" fillId="12" borderId="4" xfId="1" applyNumberFormat="1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 wrapText="1"/>
    </xf>
    <xf numFmtId="164" fontId="3" fillId="12" borderId="4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2" fontId="3" fillId="3" borderId="4" xfId="2" applyFont="1" applyFill="1" applyBorder="1" applyAlignment="1">
      <alignment horizontal="right" vertical="center"/>
    </xf>
    <xf numFmtId="164" fontId="3" fillId="5" borderId="6" xfId="0" applyNumberFormat="1" applyFont="1" applyFill="1" applyBorder="1" applyAlignment="1">
      <alignment horizontal="right" vertical="center"/>
    </xf>
    <xf numFmtId="42" fontId="12" fillId="6" borderId="4" xfId="2" applyFont="1" applyFill="1" applyBorder="1" applyAlignment="1">
      <alignment horizontal="right" vertical="center"/>
    </xf>
    <xf numFmtId="164" fontId="11" fillId="7" borderId="4" xfId="1" applyNumberFormat="1" applyFont="1" applyFill="1" applyBorder="1" applyAlignment="1">
      <alignment horizontal="center" vertical="center" wrapText="1"/>
    </xf>
    <xf numFmtId="164" fontId="3" fillId="13" borderId="4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164" fontId="3" fillId="9" borderId="4" xfId="0" applyNumberFormat="1" applyFont="1" applyFill="1" applyBorder="1" applyAlignment="1">
      <alignment horizontal="right" vertical="center"/>
    </xf>
    <xf numFmtId="164" fontId="3" fillId="14" borderId="4" xfId="1" applyNumberFormat="1" applyFont="1" applyFill="1" applyBorder="1" applyAlignment="1" applyProtection="1">
      <alignment horizontal="center" vertical="center" wrapText="1"/>
    </xf>
    <xf numFmtId="164" fontId="3" fillId="5" borderId="4" xfId="1" applyNumberFormat="1" applyFont="1" applyFill="1" applyBorder="1" applyAlignment="1" applyProtection="1">
      <alignment horizontal="center" vertical="center" wrapText="1"/>
    </xf>
    <xf numFmtId="164" fontId="3" fillId="9" borderId="4" xfId="1" applyNumberFormat="1" applyFont="1" applyFill="1" applyBorder="1" applyAlignment="1" applyProtection="1">
      <alignment horizontal="center" vertical="center" wrapText="1"/>
    </xf>
    <xf numFmtId="164" fontId="4" fillId="6" borderId="4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10" borderId="4" xfId="1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vertical="center"/>
    </xf>
    <xf numFmtId="0" fontId="2" fillId="11" borderId="4" xfId="3" applyFont="1" applyFill="1" applyBorder="1" applyAlignment="1" applyProtection="1">
      <alignment vertical="center" wrapText="1"/>
    </xf>
    <xf numFmtId="0" fontId="4" fillId="0" borderId="4" xfId="0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42" fontId="3" fillId="11" borderId="4" xfId="2" applyFont="1" applyFill="1" applyBorder="1" applyAlignment="1" applyProtection="1">
      <alignment horizontal="center" vertical="center" wrapText="1"/>
    </xf>
    <xf numFmtId="42" fontId="3" fillId="11" borderId="11" xfId="2" applyFont="1" applyFill="1" applyBorder="1" applyAlignment="1" applyProtection="1">
      <alignment horizontal="center" vertical="center" wrapText="1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164" fontId="10" fillId="0" borderId="4" xfId="1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right" vertical="center"/>
    </xf>
    <xf numFmtId="0" fontId="10" fillId="0" borderId="11" xfId="0" applyFont="1" applyBorder="1"/>
    <xf numFmtId="0" fontId="10" fillId="0" borderId="13" xfId="0" applyFont="1" applyBorder="1"/>
    <xf numFmtId="164" fontId="4" fillId="0" borderId="14" xfId="1" applyNumberFormat="1" applyFont="1" applyBorder="1" applyAlignment="1">
      <alignment horizontal="center" vertical="center"/>
    </xf>
    <xf numFmtId="164" fontId="4" fillId="5" borderId="4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8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right" vertical="center"/>
    </xf>
    <xf numFmtId="0" fontId="10" fillId="0" borderId="5" xfId="0" applyFont="1" applyBorder="1"/>
    <xf numFmtId="164" fontId="4" fillId="0" borderId="15" xfId="1" applyNumberFormat="1" applyFont="1" applyBorder="1" applyAlignment="1">
      <alignment horizontal="center" vertical="center"/>
    </xf>
    <xf numFmtId="0" fontId="10" fillId="0" borderId="0" xfId="0" applyFont="1" applyBorder="1"/>
    <xf numFmtId="164" fontId="4" fillId="0" borderId="16" xfId="1" applyNumberFormat="1" applyFont="1" applyBorder="1" applyAlignment="1">
      <alignment horizontal="center" vertical="center"/>
    </xf>
    <xf numFmtId="164" fontId="3" fillId="12" borderId="4" xfId="1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/>
    <xf numFmtId="0" fontId="8" fillId="8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wrapText="1"/>
    </xf>
    <xf numFmtId="0" fontId="8" fillId="11" borderId="1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/>
    </xf>
    <xf numFmtId="42" fontId="3" fillId="12" borderId="4" xfId="2" applyFont="1" applyFill="1" applyBorder="1" applyAlignment="1">
      <alignment horizontal="right" vertical="center"/>
    </xf>
    <xf numFmtId="164" fontId="3" fillId="12" borderId="6" xfId="0" applyNumberFormat="1" applyFont="1" applyFill="1" applyBorder="1" applyAlignment="1">
      <alignment horizontal="right" vertical="center"/>
    </xf>
    <xf numFmtId="164" fontId="10" fillId="0" borderId="4" xfId="1" applyNumberFormat="1" applyFont="1" applyBorder="1" applyAlignment="1">
      <alignment horizontal="center" vertical="center" wrapText="1"/>
    </xf>
    <xf numFmtId="0" fontId="4" fillId="15" borderId="4" xfId="0" applyFont="1" applyFill="1" applyBorder="1" applyAlignment="1">
      <alignment wrapText="1"/>
    </xf>
    <xf numFmtId="42" fontId="13" fillId="0" borderId="4" xfId="2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3" fillId="11" borderId="4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8" fillId="0" borderId="4" xfId="0" applyNumberFormat="1" applyFont="1" applyBorder="1"/>
    <xf numFmtId="0" fontId="4" fillId="4" borderId="0" xfId="0" applyFont="1" applyFill="1"/>
    <xf numFmtId="42" fontId="15" fillId="0" borderId="4" xfId="0" applyNumberFormat="1" applyFont="1" applyBorder="1"/>
    <xf numFmtId="164" fontId="15" fillId="0" borderId="4" xfId="0" applyNumberFormat="1" applyFont="1" applyBorder="1"/>
    <xf numFmtId="164" fontId="4" fillId="12" borderId="4" xfId="1" applyNumberFormat="1" applyFont="1" applyFill="1" applyBorder="1"/>
    <xf numFmtId="164" fontId="15" fillId="0" borderId="4" xfId="1" applyNumberFormat="1" applyFont="1" applyBorder="1"/>
    <xf numFmtId="164" fontId="7" fillId="12" borderId="4" xfId="0" applyNumberFormat="1" applyFont="1" applyFill="1" applyBorder="1"/>
    <xf numFmtId="164" fontId="15" fillId="0" borderId="11" xfId="0" applyNumberFormat="1" applyFont="1" applyBorder="1"/>
    <xf numFmtId="0" fontId="4" fillId="12" borderId="0" xfId="0" applyFont="1" applyFill="1"/>
    <xf numFmtId="0" fontId="16" fillId="0" borderId="19" xfId="0" applyFont="1" applyBorder="1" applyAlignment="1">
      <alignment horizontal="center" vertical="center"/>
    </xf>
  </cellXfs>
  <cellStyles count="4">
    <cellStyle name="Moneda" xfId="1" builtinId="4"/>
    <cellStyle name="Moneda [0]" xfId="2" builtinId="7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40"/>
  <sheetViews>
    <sheetView tabSelected="1" zoomScale="78" zoomScaleNormal="78" workbookViewId="0">
      <pane ySplit="2" topLeftCell="A3" activePane="bottomLeft" state="frozen"/>
      <selection pane="bottomLeft" activeCell="C45" sqref="C45"/>
    </sheetView>
  </sheetViews>
  <sheetFormatPr baseColWidth="10" defaultRowHeight="11.25" x14ac:dyDescent="0.2"/>
  <cols>
    <col min="1" max="2" width="11.42578125" style="25"/>
    <col min="3" max="3" width="22.5703125" style="25" customWidth="1"/>
    <col min="4" max="7" width="11.42578125" style="25"/>
    <col min="8" max="8" width="12" style="25" bestFit="1" customWidth="1"/>
    <col min="9" max="9" width="11.42578125" style="25"/>
    <col min="10" max="10" width="12" style="25" bestFit="1" customWidth="1"/>
    <col min="11" max="11" width="16.42578125" style="25" bestFit="1" customWidth="1"/>
    <col min="12" max="13" width="11.42578125" style="25"/>
    <col min="14" max="14" width="10.42578125" style="25" bestFit="1" customWidth="1"/>
    <col min="15" max="15" width="12" style="144" bestFit="1" customWidth="1"/>
    <col min="16" max="17" width="12" style="25" bestFit="1" customWidth="1"/>
    <col min="18" max="18" width="16" style="25" bestFit="1" customWidth="1"/>
    <col min="19" max="21" width="11.42578125" style="25"/>
    <col min="22" max="22" width="12" style="25" bestFit="1" customWidth="1"/>
    <col min="23" max="23" width="11.42578125" style="25"/>
    <col min="24" max="24" width="12" style="25" bestFit="1" customWidth="1"/>
    <col min="25" max="25" width="16.85546875" style="25" bestFit="1" customWidth="1"/>
    <col min="26" max="31" width="11.42578125" style="25"/>
    <col min="32" max="32" width="15.85546875" style="25" bestFit="1" customWidth="1"/>
    <col min="33" max="35" width="11.42578125" style="25"/>
    <col min="36" max="36" width="12.5703125" style="25" bestFit="1" customWidth="1"/>
    <col min="37" max="38" width="11.42578125" style="25"/>
    <col min="39" max="39" width="16" style="25" bestFit="1" customWidth="1"/>
    <col min="40" max="45" width="11.42578125" style="25"/>
    <col min="46" max="46" width="16.42578125" style="25" bestFit="1" customWidth="1"/>
    <col min="47" max="52" width="11.42578125" style="25"/>
    <col min="53" max="53" width="16.5703125" style="25" bestFit="1" customWidth="1"/>
    <col min="54" max="58" width="11.42578125" style="25"/>
    <col min="59" max="59" width="13.42578125" style="25" bestFit="1" customWidth="1"/>
    <col min="60" max="60" width="16.5703125" style="25" bestFit="1" customWidth="1"/>
    <col min="61" max="63" width="11.42578125" style="25"/>
    <col min="64" max="64" width="12.85546875" style="25" bestFit="1" customWidth="1"/>
    <col min="65" max="66" width="11.42578125" style="25"/>
    <col min="67" max="67" width="16.28515625" style="25" bestFit="1" customWidth="1"/>
    <col min="68" max="70" width="11.42578125" style="25"/>
    <col min="71" max="71" width="12.42578125" style="25" bestFit="1" customWidth="1"/>
    <col min="72" max="73" width="11.42578125" style="25"/>
    <col min="74" max="74" width="15.5703125" style="25" bestFit="1" customWidth="1"/>
    <col min="75" max="77" width="11.42578125" style="25"/>
    <col min="78" max="78" width="13.28515625" style="25" bestFit="1" customWidth="1"/>
    <col min="79" max="80" width="11.42578125" style="25"/>
    <col min="81" max="81" width="16.85546875" style="25" bestFit="1" customWidth="1"/>
    <col min="82" max="84" width="11.42578125" style="25"/>
    <col min="85" max="85" width="13" style="25" bestFit="1" customWidth="1"/>
    <col min="86" max="87" width="11.42578125" style="25"/>
    <col min="88" max="88" width="16.42578125" style="25" bestFit="1" customWidth="1"/>
    <col min="89" max="91" width="11.42578125" style="25"/>
    <col min="92" max="92" width="13.5703125" style="25" bestFit="1" customWidth="1"/>
    <col min="93" max="94" width="11.42578125" style="25"/>
    <col min="95" max="95" width="16.85546875" style="25" bestFit="1" customWidth="1"/>
    <col min="96" max="98" width="11.42578125" style="25"/>
    <col min="99" max="99" width="12.28515625" style="25" bestFit="1" customWidth="1"/>
    <col min="100" max="101" width="11.42578125" style="25"/>
    <col min="102" max="102" width="15" style="25" bestFit="1" customWidth="1"/>
    <col min="103" max="104" width="11.42578125" style="25"/>
    <col min="105" max="105" width="14.5703125" style="25" bestFit="1" customWidth="1"/>
    <col min="106" max="108" width="14.5703125" style="25" customWidth="1"/>
    <col min="109" max="109" width="16.42578125" style="25" bestFit="1" customWidth="1"/>
    <col min="110" max="115" width="14.5703125" style="25" customWidth="1"/>
    <col min="116" max="116" width="16.85546875" style="25" bestFit="1" customWidth="1"/>
    <col min="117" max="122" width="14.5703125" style="25" customWidth="1"/>
    <col min="123" max="123" width="16.28515625" style="25" bestFit="1" customWidth="1"/>
    <col min="124" max="129" width="14.5703125" style="25" customWidth="1"/>
    <col min="130" max="130" width="16.42578125" style="25" bestFit="1" customWidth="1"/>
    <col min="131" max="132" width="14.5703125" style="25" customWidth="1"/>
    <col min="133" max="133" width="21" style="25" customWidth="1"/>
    <col min="134" max="16384" width="11.42578125" style="25"/>
  </cols>
  <sheetData>
    <row r="1" spans="1:132" ht="35.25" customHeight="1" thickBot="1" x14ac:dyDescent="0.25">
      <c r="A1" s="152" t="s">
        <v>311</v>
      </c>
      <c r="B1" s="152"/>
      <c r="C1" s="152"/>
      <c r="D1" s="152"/>
      <c r="E1" s="152"/>
      <c r="F1" s="152"/>
    </row>
    <row r="2" spans="1:132" ht="34.5" customHeight="1" thickBot="1" x14ac:dyDescent="0.25">
      <c r="A2" s="1" t="s">
        <v>0</v>
      </c>
      <c r="B2" s="2"/>
      <c r="C2" s="2"/>
      <c r="D2" s="2"/>
      <c r="E2" s="2"/>
      <c r="F2" s="3"/>
      <c r="G2" s="4" t="s">
        <v>1</v>
      </c>
      <c r="H2" s="5"/>
      <c r="I2" s="5"/>
      <c r="J2" s="5"/>
      <c r="K2" s="5"/>
      <c r="L2" s="5"/>
      <c r="M2" s="6"/>
      <c r="N2" s="7" t="s">
        <v>2</v>
      </c>
      <c r="O2" s="8"/>
      <c r="P2" s="9"/>
      <c r="Q2" s="9"/>
      <c r="R2" s="9"/>
      <c r="S2" s="9"/>
      <c r="T2" s="10"/>
      <c r="U2" s="11" t="s">
        <v>3</v>
      </c>
      <c r="V2" s="12"/>
      <c r="W2" s="12"/>
      <c r="X2" s="12"/>
      <c r="Y2" s="12"/>
      <c r="Z2" s="12"/>
      <c r="AA2" s="12"/>
      <c r="AB2" s="13" t="s">
        <v>4</v>
      </c>
      <c r="AC2" s="13"/>
      <c r="AD2" s="13"/>
      <c r="AE2" s="13"/>
      <c r="AF2" s="13"/>
      <c r="AG2" s="13"/>
      <c r="AH2" s="13"/>
      <c r="AI2" s="14" t="s">
        <v>5</v>
      </c>
      <c r="AJ2" s="14"/>
      <c r="AK2" s="14"/>
      <c r="AL2" s="14"/>
      <c r="AM2" s="14"/>
      <c r="AN2" s="14"/>
      <c r="AO2" s="14"/>
      <c r="AP2" s="15" t="s">
        <v>6</v>
      </c>
      <c r="AQ2" s="15"/>
      <c r="AR2" s="15"/>
      <c r="AS2" s="15"/>
      <c r="AT2" s="15"/>
      <c r="AU2" s="15"/>
      <c r="AV2" s="15"/>
      <c r="AW2" s="16" t="s">
        <v>7</v>
      </c>
      <c r="AX2" s="16"/>
      <c r="AY2" s="16"/>
      <c r="AZ2" s="16"/>
      <c r="BA2" s="16"/>
      <c r="BB2" s="16"/>
      <c r="BC2" s="16"/>
      <c r="BD2" s="15" t="s">
        <v>8</v>
      </c>
      <c r="BE2" s="15"/>
      <c r="BF2" s="15"/>
      <c r="BG2" s="15"/>
      <c r="BH2" s="15"/>
      <c r="BI2" s="15"/>
      <c r="BJ2" s="15"/>
      <c r="BK2" s="17" t="s">
        <v>9</v>
      </c>
      <c r="BL2" s="17"/>
      <c r="BM2" s="17"/>
      <c r="BN2" s="17"/>
      <c r="BO2" s="17"/>
      <c r="BP2" s="17"/>
      <c r="BQ2" s="17"/>
      <c r="BR2" s="18" t="s">
        <v>10</v>
      </c>
      <c r="BS2" s="18"/>
      <c r="BT2" s="18"/>
      <c r="BU2" s="18"/>
      <c r="BV2" s="18"/>
      <c r="BW2" s="18"/>
      <c r="BX2" s="18"/>
      <c r="BY2" s="19" t="s">
        <v>11</v>
      </c>
      <c r="BZ2" s="19"/>
      <c r="CA2" s="19"/>
      <c r="CB2" s="19"/>
      <c r="CC2" s="19"/>
      <c r="CD2" s="19"/>
      <c r="CE2" s="19"/>
      <c r="CF2" s="17" t="s">
        <v>12</v>
      </c>
      <c r="CG2" s="17"/>
      <c r="CH2" s="17"/>
      <c r="CI2" s="17"/>
      <c r="CJ2" s="17"/>
      <c r="CK2" s="17"/>
      <c r="CL2" s="17"/>
      <c r="CM2" s="18" t="s">
        <v>13</v>
      </c>
      <c r="CN2" s="18"/>
      <c r="CO2" s="18"/>
      <c r="CP2" s="18"/>
      <c r="CQ2" s="18"/>
      <c r="CR2" s="18"/>
      <c r="CS2" s="18"/>
      <c r="CT2" s="20" t="s">
        <v>14</v>
      </c>
      <c r="CU2" s="20"/>
      <c r="CV2" s="20"/>
      <c r="CW2" s="20"/>
      <c r="CX2" s="20"/>
      <c r="CY2" s="20"/>
      <c r="CZ2" s="20"/>
      <c r="DA2" s="21" t="s">
        <v>15</v>
      </c>
      <c r="DB2" s="21"/>
      <c r="DC2" s="21"/>
      <c r="DD2" s="21"/>
      <c r="DE2" s="21"/>
      <c r="DF2" s="21"/>
      <c r="DG2" s="21"/>
      <c r="DH2" s="22" t="s">
        <v>16</v>
      </c>
      <c r="DI2" s="22"/>
      <c r="DJ2" s="22"/>
      <c r="DK2" s="22"/>
      <c r="DL2" s="22"/>
      <c r="DM2" s="22"/>
      <c r="DN2" s="22"/>
      <c r="DO2" s="23" t="s">
        <v>17</v>
      </c>
      <c r="DP2" s="23"/>
      <c r="DQ2" s="23"/>
      <c r="DR2" s="23"/>
      <c r="DS2" s="23"/>
      <c r="DT2" s="23"/>
      <c r="DU2" s="23"/>
      <c r="DV2" s="24" t="s">
        <v>18</v>
      </c>
      <c r="DW2" s="24"/>
      <c r="DX2" s="24"/>
      <c r="DY2" s="24"/>
      <c r="DZ2" s="24"/>
      <c r="EA2" s="24"/>
      <c r="EB2" s="24"/>
    </row>
    <row r="3" spans="1:132" x14ac:dyDescent="0.2">
      <c r="A3" s="26" t="s">
        <v>19</v>
      </c>
      <c r="B3" s="27"/>
      <c r="C3" s="27"/>
      <c r="D3" s="27"/>
      <c r="E3" s="27"/>
      <c r="F3" s="27"/>
      <c r="G3" s="28"/>
      <c r="H3" s="28"/>
      <c r="I3" s="28"/>
      <c r="J3" s="28"/>
      <c r="K3" s="28"/>
      <c r="L3" s="28"/>
      <c r="M3" s="28"/>
      <c r="N3" s="29"/>
      <c r="O3" s="30"/>
      <c r="P3" s="29"/>
      <c r="Q3" s="29"/>
      <c r="R3" s="29"/>
      <c r="S3" s="29"/>
      <c r="T3" s="29"/>
      <c r="U3" s="31"/>
      <c r="V3" s="31"/>
      <c r="W3" s="31"/>
      <c r="X3" s="31"/>
      <c r="Y3" s="31"/>
      <c r="Z3" s="31"/>
      <c r="AA3" s="31"/>
      <c r="AB3" s="32"/>
      <c r="AC3" s="32"/>
      <c r="AD3" s="32"/>
      <c r="AE3" s="32"/>
      <c r="AF3" s="32"/>
      <c r="AG3" s="32"/>
      <c r="AH3" s="32"/>
      <c r="AI3" s="33"/>
      <c r="AJ3" s="33"/>
      <c r="AK3" s="33"/>
      <c r="AL3" s="33"/>
      <c r="AM3" s="33"/>
      <c r="AN3" s="33"/>
      <c r="AO3" s="33"/>
      <c r="AP3" s="34"/>
      <c r="AQ3" s="34"/>
      <c r="AR3" s="34"/>
      <c r="AS3" s="34"/>
      <c r="AT3" s="34"/>
      <c r="AU3" s="34"/>
      <c r="AV3" s="34"/>
      <c r="AW3" s="35"/>
      <c r="AX3" s="35"/>
      <c r="AY3" s="35"/>
      <c r="AZ3" s="35"/>
      <c r="BA3" s="35"/>
      <c r="BB3" s="16"/>
      <c r="BC3" s="16"/>
      <c r="BD3" s="34"/>
      <c r="BE3" s="34"/>
      <c r="BF3" s="34"/>
      <c r="BG3" s="34"/>
      <c r="BH3" s="34"/>
      <c r="BI3" s="34"/>
      <c r="BJ3" s="34"/>
      <c r="BK3" s="36"/>
      <c r="BL3" s="36"/>
      <c r="BM3" s="36"/>
      <c r="BN3" s="36"/>
      <c r="BO3" s="36"/>
      <c r="BP3" s="36"/>
      <c r="BQ3" s="36"/>
      <c r="BR3" s="37"/>
      <c r="BS3" s="37"/>
      <c r="BT3" s="37"/>
      <c r="BU3" s="37"/>
      <c r="BV3" s="37"/>
      <c r="BW3" s="37"/>
      <c r="BX3" s="37"/>
      <c r="BY3" s="38"/>
      <c r="BZ3" s="38"/>
      <c r="CA3" s="38"/>
      <c r="CB3" s="38"/>
      <c r="CC3" s="38"/>
      <c r="CD3" s="38"/>
      <c r="CE3" s="38"/>
      <c r="CF3" s="36"/>
      <c r="CG3" s="36"/>
      <c r="CH3" s="36"/>
      <c r="CI3" s="36"/>
      <c r="CJ3" s="36"/>
      <c r="CK3" s="36"/>
      <c r="CL3" s="36"/>
      <c r="CM3" s="37"/>
      <c r="CN3" s="37"/>
      <c r="CO3" s="37"/>
      <c r="CP3" s="37"/>
      <c r="CQ3" s="37"/>
      <c r="CR3" s="37"/>
      <c r="CS3" s="39"/>
      <c r="CT3" s="38"/>
      <c r="CU3" s="38"/>
      <c r="CV3" s="38"/>
      <c r="CW3" s="38"/>
      <c r="CX3" s="38"/>
      <c r="CY3" s="38"/>
      <c r="CZ3" s="38"/>
      <c r="DA3" s="21"/>
      <c r="DB3" s="21"/>
      <c r="DC3" s="21"/>
      <c r="DD3" s="21"/>
      <c r="DE3" s="21"/>
      <c r="DF3" s="21"/>
      <c r="DG3" s="21"/>
      <c r="DH3" s="22"/>
      <c r="DI3" s="22"/>
      <c r="DJ3" s="22"/>
      <c r="DK3" s="22"/>
      <c r="DL3" s="22"/>
      <c r="DM3" s="22"/>
      <c r="DN3" s="22"/>
      <c r="DO3" s="23"/>
      <c r="DP3" s="23"/>
      <c r="DQ3" s="23"/>
      <c r="DR3" s="23"/>
      <c r="DS3" s="23"/>
      <c r="DT3" s="23"/>
      <c r="DU3" s="23"/>
      <c r="DV3" s="24"/>
      <c r="DW3" s="24"/>
      <c r="DX3" s="24"/>
      <c r="DY3" s="24"/>
      <c r="DZ3" s="24"/>
      <c r="EA3" s="24"/>
      <c r="EB3" s="24"/>
    </row>
    <row r="4" spans="1:132" ht="45" x14ac:dyDescent="0.2">
      <c r="A4" s="40" t="s">
        <v>20</v>
      </c>
      <c r="B4" s="41" t="s">
        <v>21</v>
      </c>
      <c r="C4" s="41" t="s">
        <v>22</v>
      </c>
      <c r="D4" s="41" t="s">
        <v>23</v>
      </c>
      <c r="E4" s="41" t="s">
        <v>24</v>
      </c>
      <c r="F4" s="41" t="s">
        <v>25</v>
      </c>
      <c r="G4" s="42" t="s">
        <v>26</v>
      </c>
      <c r="H4" s="43" t="s">
        <v>27</v>
      </c>
      <c r="I4" s="44" t="s">
        <v>28</v>
      </c>
      <c r="J4" s="40" t="s">
        <v>29</v>
      </c>
      <c r="K4" s="45" t="s">
        <v>30</v>
      </c>
      <c r="L4" s="42" t="s">
        <v>31</v>
      </c>
      <c r="M4" s="42" t="s">
        <v>32</v>
      </c>
      <c r="N4" s="42" t="s">
        <v>26</v>
      </c>
      <c r="O4" s="46" t="s">
        <v>27</v>
      </c>
      <c r="P4" s="44" t="s">
        <v>28</v>
      </c>
      <c r="Q4" s="40" t="s">
        <v>29</v>
      </c>
      <c r="R4" s="45" t="s">
        <v>30</v>
      </c>
      <c r="S4" s="42" t="s">
        <v>31</v>
      </c>
      <c r="T4" s="42" t="s">
        <v>32</v>
      </c>
      <c r="U4" s="42" t="s">
        <v>26</v>
      </c>
      <c r="V4" s="43" t="s">
        <v>27</v>
      </c>
      <c r="W4" s="44" t="s">
        <v>28</v>
      </c>
      <c r="X4" s="40" t="s">
        <v>29</v>
      </c>
      <c r="Y4" s="45" t="s">
        <v>30</v>
      </c>
      <c r="Z4" s="42" t="s">
        <v>31</v>
      </c>
      <c r="AA4" s="47" t="s">
        <v>32</v>
      </c>
      <c r="AB4" s="48" t="s">
        <v>26</v>
      </c>
      <c r="AC4" s="49" t="s">
        <v>27</v>
      </c>
      <c r="AD4" s="49" t="s">
        <v>28</v>
      </c>
      <c r="AE4" s="49" t="s">
        <v>29</v>
      </c>
      <c r="AF4" s="49" t="s">
        <v>30</v>
      </c>
      <c r="AG4" s="48" t="s">
        <v>33</v>
      </c>
      <c r="AH4" s="48" t="s">
        <v>34</v>
      </c>
      <c r="AI4" s="48" t="s">
        <v>26</v>
      </c>
      <c r="AJ4" s="48" t="s">
        <v>27</v>
      </c>
      <c r="AK4" s="48" t="s">
        <v>28</v>
      </c>
      <c r="AL4" s="48" t="s">
        <v>29</v>
      </c>
      <c r="AM4" s="48" t="s">
        <v>30</v>
      </c>
      <c r="AN4" s="48" t="s">
        <v>33</v>
      </c>
      <c r="AO4" s="48" t="s">
        <v>35</v>
      </c>
      <c r="AP4" s="41" t="s">
        <v>26</v>
      </c>
      <c r="AQ4" s="41" t="s">
        <v>27</v>
      </c>
      <c r="AR4" s="41" t="s">
        <v>28</v>
      </c>
      <c r="AS4" s="41" t="s">
        <v>29</v>
      </c>
      <c r="AT4" s="41" t="s">
        <v>30</v>
      </c>
      <c r="AU4" s="41" t="s">
        <v>33</v>
      </c>
      <c r="AV4" s="41" t="s">
        <v>36</v>
      </c>
      <c r="AW4" s="41" t="s">
        <v>26</v>
      </c>
      <c r="AX4" s="41" t="s">
        <v>27</v>
      </c>
      <c r="AY4" s="41" t="s">
        <v>28</v>
      </c>
      <c r="AZ4" s="41" t="s">
        <v>29</v>
      </c>
      <c r="BA4" s="41" t="s">
        <v>30</v>
      </c>
      <c r="BB4" s="41" t="s">
        <v>33</v>
      </c>
      <c r="BC4" s="41" t="s">
        <v>35</v>
      </c>
      <c r="BD4" s="41" t="s">
        <v>26</v>
      </c>
      <c r="BE4" s="41" t="s">
        <v>27</v>
      </c>
      <c r="BF4" s="41" t="s">
        <v>28</v>
      </c>
      <c r="BG4" s="41" t="s">
        <v>29</v>
      </c>
      <c r="BH4" s="41" t="s">
        <v>30</v>
      </c>
      <c r="BI4" s="41" t="s">
        <v>33</v>
      </c>
      <c r="BJ4" s="41" t="s">
        <v>35</v>
      </c>
      <c r="BK4" s="41" t="s">
        <v>26</v>
      </c>
      <c r="BL4" s="41" t="s">
        <v>27</v>
      </c>
      <c r="BM4" s="41" t="s">
        <v>28</v>
      </c>
      <c r="BN4" s="41" t="s">
        <v>29</v>
      </c>
      <c r="BO4" s="41" t="s">
        <v>30</v>
      </c>
      <c r="BP4" s="41" t="s">
        <v>33</v>
      </c>
      <c r="BQ4" s="41" t="s">
        <v>35</v>
      </c>
      <c r="BR4" s="41" t="s">
        <v>26</v>
      </c>
      <c r="BS4" s="41" t="s">
        <v>27</v>
      </c>
      <c r="BT4" s="41" t="s">
        <v>28</v>
      </c>
      <c r="BU4" s="41" t="s">
        <v>29</v>
      </c>
      <c r="BV4" s="41" t="s">
        <v>30</v>
      </c>
      <c r="BW4" s="41" t="s">
        <v>33</v>
      </c>
      <c r="BX4" s="41" t="s">
        <v>35</v>
      </c>
      <c r="BY4" s="41" t="s">
        <v>26</v>
      </c>
      <c r="BZ4" s="41" t="s">
        <v>27</v>
      </c>
      <c r="CA4" s="41" t="s">
        <v>28</v>
      </c>
      <c r="CB4" s="41" t="s">
        <v>29</v>
      </c>
      <c r="CC4" s="41" t="s">
        <v>30</v>
      </c>
      <c r="CD4" s="41" t="s">
        <v>33</v>
      </c>
      <c r="CE4" s="41" t="s">
        <v>35</v>
      </c>
      <c r="CF4" s="41" t="s">
        <v>26</v>
      </c>
      <c r="CG4" s="41" t="s">
        <v>27</v>
      </c>
      <c r="CH4" s="41" t="s">
        <v>28</v>
      </c>
      <c r="CI4" s="41" t="s">
        <v>29</v>
      </c>
      <c r="CJ4" s="41" t="s">
        <v>30</v>
      </c>
      <c r="CK4" s="41" t="s">
        <v>33</v>
      </c>
      <c r="CL4" s="41" t="s">
        <v>35</v>
      </c>
      <c r="CM4" s="41" t="s">
        <v>26</v>
      </c>
      <c r="CN4" s="41" t="s">
        <v>27</v>
      </c>
      <c r="CO4" s="41" t="s">
        <v>28</v>
      </c>
      <c r="CP4" s="41" t="s">
        <v>29</v>
      </c>
      <c r="CQ4" s="41" t="s">
        <v>30</v>
      </c>
      <c r="CR4" s="41" t="s">
        <v>33</v>
      </c>
      <c r="CS4" s="41" t="s">
        <v>35</v>
      </c>
      <c r="CT4" s="41" t="s">
        <v>26</v>
      </c>
      <c r="CU4" s="41" t="s">
        <v>27</v>
      </c>
      <c r="CV4" s="41" t="s">
        <v>28</v>
      </c>
      <c r="CW4" s="41" t="s">
        <v>29</v>
      </c>
      <c r="CX4" s="41" t="s">
        <v>30</v>
      </c>
      <c r="CY4" s="41" t="s">
        <v>33</v>
      </c>
      <c r="CZ4" s="41" t="s">
        <v>35</v>
      </c>
      <c r="DA4" s="50" t="s">
        <v>26</v>
      </c>
      <c r="DB4" s="50" t="s">
        <v>27</v>
      </c>
      <c r="DC4" s="50" t="s">
        <v>28</v>
      </c>
      <c r="DD4" s="50" t="s">
        <v>29</v>
      </c>
      <c r="DE4" s="50" t="s">
        <v>30</v>
      </c>
      <c r="DF4" s="50" t="s">
        <v>33</v>
      </c>
      <c r="DG4" s="50" t="s">
        <v>35</v>
      </c>
      <c r="DH4" s="50" t="s">
        <v>26</v>
      </c>
      <c r="DI4" s="50" t="s">
        <v>27</v>
      </c>
      <c r="DJ4" s="50" t="s">
        <v>28</v>
      </c>
      <c r="DK4" s="50" t="s">
        <v>29</v>
      </c>
      <c r="DL4" s="50" t="s">
        <v>30</v>
      </c>
      <c r="DM4" s="50" t="s">
        <v>33</v>
      </c>
      <c r="DN4" s="50" t="s">
        <v>35</v>
      </c>
      <c r="DO4" s="50" t="s">
        <v>26</v>
      </c>
      <c r="DP4" s="50" t="s">
        <v>27</v>
      </c>
      <c r="DQ4" s="50" t="s">
        <v>28</v>
      </c>
      <c r="DR4" s="50" t="s">
        <v>29</v>
      </c>
      <c r="DS4" s="50" t="s">
        <v>30</v>
      </c>
      <c r="DT4" s="50" t="s">
        <v>33</v>
      </c>
      <c r="DU4" s="50" t="s">
        <v>35</v>
      </c>
      <c r="DV4" s="50" t="s">
        <v>26</v>
      </c>
      <c r="DW4" s="50" t="s">
        <v>27</v>
      </c>
      <c r="DX4" s="50" t="s">
        <v>28</v>
      </c>
      <c r="DY4" s="50" t="s">
        <v>29</v>
      </c>
      <c r="DZ4" s="50" t="s">
        <v>30</v>
      </c>
      <c r="EA4" s="50" t="s">
        <v>33</v>
      </c>
      <c r="EB4" s="50" t="s">
        <v>35</v>
      </c>
    </row>
    <row r="5" spans="1:132" ht="91.5" customHeight="1" x14ac:dyDescent="0.2">
      <c r="A5" s="51">
        <v>1</v>
      </c>
      <c r="B5" s="52" t="s">
        <v>37</v>
      </c>
      <c r="C5" s="52" t="s">
        <v>38</v>
      </c>
      <c r="D5" s="53" t="s">
        <v>39</v>
      </c>
      <c r="E5" s="54">
        <v>27</v>
      </c>
      <c r="F5" s="53" t="s">
        <v>40</v>
      </c>
      <c r="G5" s="55" t="s">
        <v>40</v>
      </c>
      <c r="H5" s="56">
        <v>2206522</v>
      </c>
      <c r="I5" s="57">
        <f>+H5*19%</f>
        <v>419239.18</v>
      </c>
      <c r="J5" s="58">
        <v>2625761.1800000002</v>
      </c>
      <c r="K5" s="58">
        <f>+E5*J5</f>
        <v>70895551.859999999</v>
      </c>
      <c r="L5" s="59" t="s">
        <v>41</v>
      </c>
      <c r="M5" s="60" t="s">
        <v>42</v>
      </c>
      <c r="N5" s="55" t="s">
        <v>40</v>
      </c>
      <c r="O5" s="61">
        <v>2560976</v>
      </c>
      <c r="P5" s="61">
        <f>+O5*19%</f>
        <v>486585.44</v>
      </c>
      <c r="Q5" s="61">
        <f>+P5+O5</f>
        <v>3047561.44</v>
      </c>
      <c r="R5" s="61">
        <f>Q5*E5</f>
        <v>82284158.879999995</v>
      </c>
      <c r="S5" s="62" t="s">
        <v>43</v>
      </c>
      <c r="T5" s="62" t="s">
        <v>44</v>
      </c>
      <c r="U5" s="55" t="s">
        <v>45</v>
      </c>
      <c r="V5" s="63">
        <v>2140000</v>
      </c>
      <c r="W5" s="64">
        <f>V5*0.19</f>
        <v>406600</v>
      </c>
      <c r="X5" s="64">
        <f>V5+W5</f>
        <v>2546600</v>
      </c>
      <c r="Y5" s="64">
        <f>X5*E5</f>
        <v>68758200</v>
      </c>
      <c r="Z5" s="62" t="s">
        <v>46</v>
      </c>
      <c r="AA5" s="65" t="s">
        <v>47</v>
      </c>
      <c r="AB5" s="66" t="s">
        <v>48</v>
      </c>
      <c r="AC5" s="67">
        <f>EVEN(2094000/0.88)</f>
        <v>2379546</v>
      </c>
      <c r="AD5" s="67">
        <f>+AC5*19%</f>
        <v>452113.74</v>
      </c>
      <c r="AE5" s="67">
        <f>+AC5+AD5</f>
        <v>2831659.74</v>
      </c>
      <c r="AF5" s="67">
        <f>AE5*E5</f>
        <v>76454812.980000004</v>
      </c>
      <c r="AG5" s="68" t="s">
        <v>49</v>
      </c>
      <c r="AH5" s="69" t="s">
        <v>50</v>
      </c>
      <c r="AI5" s="69" t="s">
        <v>51</v>
      </c>
      <c r="AJ5" s="70">
        <v>2115200</v>
      </c>
      <c r="AK5" s="70">
        <v>401888</v>
      </c>
      <c r="AL5" s="70">
        <v>2517088</v>
      </c>
      <c r="AM5" s="70">
        <v>67961376</v>
      </c>
      <c r="AN5" s="69" t="s">
        <v>52</v>
      </c>
      <c r="AO5" s="69" t="s">
        <v>53</v>
      </c>
      <c r="AP5" s="53" t="s">
        <v>54</v>
      </c>
      <c r="AQ5" s="56">
        <v>1980987</v>
      </c>
      <c r="AR5" s="57">
        <v>376381</v>
      </c>
      <c r="AS5" s="58">
        <v>2357375</v>
      </c>
      <c r="AT5" s="58">
        <v>63649125</v>
      </c>
      <c r="AU5" s="62" t="s">
        <v>55</v>
      </c>
      <c r="AV5" s="71" t="s">
        <v>56</v>
      </c>
      <c r="AW5" s="53" t="s">
        <v>40</v>
      </c>
      <c r="AX5" s="64">
        <v>1990000</v>
      </c>
      <c r="AY5" s="64">
        <v>378100</v>
      </c>
      <c r="AZ5" s="64">
        <v>2368100</v>
      </c>
      <c r="BA5" s="64">
        <v>63938700</v>
      </c>
      <c r="BB5" s="53" t="s">
        <v>57</v>
      </c>
      <c r="BC5" s="53" t="s">
        <v>44</v>
      </c>
      <c r="BD5" s="53" t="s">
        <v>40</v>
      </c>
      <c r="BE5" s="53">
        <v>2360000</v>
      </c>
      <c r="BF5" s="53">
        <v>448400</v>
      </c>
      <c r="BG5" s="53">
        <v>2808400</v>
      </c>
      <c r="BH5" s="53">
        <v>75826800</v>
      </c>
      <c r="BI5" s="53" t="s">
        <v>58</v>
      </c>
      <c r="BJ5" s="53" t="s">
        <v>59</v>
      </c>
      <c r="BK5" s="53" t="s">
        <v>40</v>
      </c>
      <c r="BL5" s="72">
        <v>1776960.4166666667</v>
      </c>
      <c r="BM5" s="72">
        <v>337622.47916666669</v>
      </c>
      <c r="BN5" s="72">
        <v>2114582.8958333335</v>
      </c>
      <c r="BO5" s="72">
        <v>57093738.187500007</v>
      </c>
      <c r="BP5" s="53" t="s">
        <v>60</v>
      </c>
      <c r="BQ5" s="53" t="s">
        <v>61</v>
      </c>
      <c r="BR5" s="53" t="s">
        <v>40</v>
      </c>
      <c r="BS5" s="72">
        <v>1788172.0430107526</v>
      </c>
      <c r="BT5" s="72">
        <v>339752.68817204301</v>
      </c>
      <c r="BU5" s="72">
        <v>2127924.7311827955</v>
      </c>
      <c r="BV5" s="72">
        <v>57453967.741935477</v>
      </c>
      <c r="BW5" s="53">
        <v>10</v>
      </c>
      <c r="BX5" s="53" t="s">
        <v>62</v>
      </c>
      <c r="BY5" s="53" t="s">
        <v>48</v>
      </c>
      <c r="BZ5" s="72">
        <v>2091000</v>
      </c>
      <c r="CA5" s="72">
        <v>397290</v>
      </c>
      <c r="CB5" s="72">
        <v>2488290</v>
      </c>
      <c r="CC5" s="72">
        <v>67183830</v>
      </c>
      <c r="CD5" s="53" t="s">
        <v>63</v>
      </c>
      <c r="CE5" s="53" t="s">
        <v>64</v>
      </c>
      <c r="CF5" s="53" t="s">
        <v>40</v>
      </c>
      <c r="CG5" s="72">
        <v>2457500</v>
      </c>
      <c r="CH5" s="72">
        <v>466925</v>
      </c>
      <c r="CI5" s="72">
        <v>2924425</v>
      </c>
      <c r="CJ5" s="72">
        <v>78959475</v>
      </c>
      <c r="CK5" s="53" t="s">
        <v>65</v>
      </c>
      <c r="CL5" s="53" t="s">
        <v>66</v>
      </c>
      <c r="CM5" s="53" t="s">
        <v>67</v>
      </c>
      <c r="CN5" s="72">
        <v>2320000</v>
      </c>
      <c r="CO5" s="72">
        <v>440800</v>
      </c>
      <c r="CP5" s="72">
        <v>2760800</v>
      </c>
      <c r="CQ5" s="72">
        <v>74541600</v>
      </c>
      <c r="CR5" s="53" t="s">
        <v>68</v>
      </c>
      <c r="CS5" s="53" t="s">
        <v>69</v>
      </c>
      <c r="CT5" s="53" t="s">
        <v>45</v>
      </c>
      <c r="CU5" s="72">
        <v>1761916</v>
      </c>
      <c r="CV5" s="72">
        <v>334764</v>
      </c>
      <c r="CW5" s="73">
        <v>2096680</v>
      </c>
      <c r="CX5" s="72">
        <v>56610361</v>
      </c>
      <c r="CY5" s="53" t="s">
        <v>70</v>
      </c>
      <c r="CZ5" s="53" t="s">
        <v>71</v>
      </c>
      <c r="DA5" s="74" t="s">
        <v>40</v>
      </c>
      <c r="DB5" s="74">
        <v>2235879</v>
      </c>
      <c r="DC5" s="74">
        <v>424817.01</v>
      </c>
      <c r="DD5" s="74">
        <v>2660696.0099999998</v>
      </c>
      <c r="DE5" s="74">
        <v>71838792.269999996</v>
      </c>
      <c r="DF5" s="74" t="s">
        <v>72</v>
      </c>
      <c r="DG5" s="74" t="s">
        <v>73</v>
      </c>
      <c r="DH5" s="74" t="s">
        <v>74</v>
      </c>
      <c r="DI5" s="74">
        <v>2188480</v>
      </c>
      <c r="DJ5" s="74">
        <v>415811.2</v>
      </c>
      <c r="DK5" s="74">
        <v>2604291.2000000002</v>
      </c>
      <c r="DL5" s="74">
        <v>70315862.400000006</v>
      </c>
      <c r="DM5" s="74" t="s">
        <v>68</v>
      </c>
      <c r="DN5" s="74" t="s">
        <v>75</v>
      </c>
      <c r="DO5" s="74" t="s">
        <v>76</v>
      </c>
      <c r="DP5" s="74">
        <v>2100000</v>
      </c>
      <c r="DQ5" s="74">
        <v>399000</v>
      </c>
      <c r="DR5" s="75"/>
      <c r="DS5" s="74">
        <v>67473000</v>
      </c>
      <c r="DT5" s="74">
        <v>30</v>
      </c>
      <c r="DU5" s="74" t="s">
        <v>61</v>
      </c>
      <c r="DV5" s="74" t="s">
        <v>40</v>
      </c>
      <c r="DW5" s="74">
        <v>1870300</v>
      </c>
      <c r="DX5" s="74">
        <v>355357</v>
      </c>
      <c r="DY5" s="74">
        <v>2225657</v>
      </c>
      <c r="DZ5" s="74">
        <v>60092739</v>
      </c>
      <c r="EA5" s="74" t="s">
        <v>77</v>
      </c>
      <c r="EB5" s="74" t="s">
        <v>78</v>
      </c>
    </row>
    <row r="6" spans="1:132" ht="155.25" customHeight="1" x14ac:dyDescent="0.2">
      <c r="A6" s="52">
        <v>2</v>
      </c>
      <c r="B6" s="52" t="s">
        <v>79</v>
      </c>
      <c r="C6" s="52" t="s">
        <v>80</v>
      </c>
      <c r="D6" s="52" t="s">
        <v>39</v>
      </c>
      <c r="E6" s="52">
        <v>10</v>
      </c>
      <c r="F6" s="52" t="s">
        <v>81</v>
      </c>
      <c r="G6" s="76" t="s">
        <v>40</v>
      </c>
      <c r="H6" s="64">
        <v>2260000</v>
      </c>
      <c r="I6" s="64">
        <v>429400</v>
      </c>
      <c r="J6" s="77"/>
      <c r="K6" s="64">
        <v>26894000</v>
      </c>
      <c r="L6" s="78" t="s">
        <v>41</v>
      </c>
      <c r="M6" s="79" t="s">
        <v>82</v>
      </c>
      <c r="N6" s="55" t="s">
        <v>81</v>
      </c>
      <c r="O6" s="61">
        <v>3264053</v>
      </c>
      <c r="P6" s="61">
        <v>620170.07000000007</v>
      </c>
      <c r="Q6" s="80">
        <v>3884223.0700000003</v>
      </c>
      <c r="R6" s="61">
        <v>38842230.700000003</v>
      </c>
      <c r="S6" s="62" t="s">
        <v>43</v>
      </c>
      <c r="T6" s="62" t="s">
        <v>44</v>
      </c>
      <c r="U6" s="76" t="s">
        <v>83</v>
      </c>
      <c r="V6" s="64">
        <v>2200000</v>
      </c>
      <c r="W6" s="57">
        <v>418000</v>
      </c>
      <c r="X6" s="81">
        <v>2618000</v>
      </c>
      <c r="Y6" s="64">
        <v>26180000</v>
      </c>
      <c r="Z6" s="62" t="s">
        <v>46</v>
      </c>
      <c r="AA6" s="65" t="s">
        <v>47</v>
      </c>
      <c r="AB6" s="66" t="s">
        <v>84</v>
      </c>
      <c r="AC6" s="67">
        <v>2760227.2727272729</v>
      </c>
      <c r="AD6" s="67">
        <v>524443.18181818188</v>
      </c>
      <c r="AE6" s="82">
        <v>3284670.4545454551</v>
      </c>
      <c r="AF6" s="67">
        <v>32846704.545454551</v>
      </c>
      <c r="AG6" s="68" t="s">
        <v>49</v>
      </c>
      <c r="AH6" s="69" t="s">
        <v>50</v>
      </c>
      <c r="AI6" s="69" t="s">
        <v>85</v>
      </c>
      <c r="AJ6" s="69">
        <v>2689900</v>
      </c>
      <c r="AK6" s="70">
        <v>511081</v>
      </c>
      <c r="AL6" s="83">
        <v>3200981</v>
      </c>
      <c r="AM6" s="70">
        <v>32009810</v>
      </c>
      <c r="AN6" s="69" t="s">
        <v>86</v>
      </c>
      <c r="AO6" s="69" t="s">
        <v>53</v>
      </c>
      <c r="AP6" s="52" t="s">
        <v>87</v>
      </c>
      <c r="AQ6" s="64">
        <v>2169462</v>
      </c>
      <c r="AR6" s="64">
        <v>412198</v>
      </c>
      <c r="AS6" s="84">
        <v>2581660</v>
      </c>
      <c r="AT6" s="64">
        <v>25816600</v>
      </c>
      <c r="AU6" s="62" t="s">
        <v>88</v>
      </c>
      <c r="AV6" s="85" t="s">
        <v>75</v>
      </c>
      <c r="AW6" s="53" t="s">
        <v>81</v>
      </c>
      <c r="AX6" s="64">
        <v>2350000</v>
      </c>
      <c r="AY6" s="64">
        <v>446500</v>
      </c>
      <c r="AZ6" s="86">
        <v>2796500</v>
      </c>
      <c r="BA6" s="64">
        <v>27965000</v>
      </c>
      <c r="BB6" s="53" t="s">
        <v>57</v>
      </c>
      <c r="BC6" s="53" t="s">
        <v>44</v>
      </c>
      <c r="BD6" s="53" t="s">
        <v>81</v>
      </c>
      <c r="BE6" s="53">
        <v>2555000</v>
      </c>
      <c r="BF6" s="53">
        <v>485450</v>
      </c>
      <c r="BG6" s="87">
        <v>3040450</v>
      </c>
      <c r="BH6" s="72">
        <v>30404500</v>
      </c>
      <c r="BI6" s="53" t="s">
        <v>89</v>
      </c>
      <c r="BJ6" s="53" t="s">
        <v>75</v>
      </c>
      <c r="BK6" s="53" t="s">
        <v>81</v>
      </c>
      <c r="BL6" s="72">
        <v>2598968.75</v>
      </c>
      <c r="BM6" s="72">
        <v>493804.0625</v>
      </c>
      <c r="BN6" s="88">
        <v>3092772.8125</v>
      </c>
      <c r="BO6" s="72">
        <v>30927728.125</v>
      </c>
      <c r="BP6" s="53" t="s">
        <v>90</v>
      </c>
      <c r="BQ6" s="53" t="s">
        <v>61</v>
      </c>
      <c r="BR6" s="53" t="s">
        <v>81</v>
      </c>
      <c r="BS6" s="72">
        <v>2517610.2150537632</v>
      </c>
      <c r="BT6" s="72">
        <v>478345.94086021499</v>
      </c>
      <c r="BU6" s="89">
        <v>2995956.1559139802</v>
      </c>
      <c r="BV6" s="72">
        <v>29959561.559139784</v>
      </c>
      <c r="BW6" s="53">
        <v>45</v>
      </c>
      <c r="BX6" s="53" t="s">
        <v>91</v>
      </c>
      <c r="BY6" s="53" t="s">
        <v>92</v>
      </c>
      <c r="BZ6" s="72">
        <v>2857000</v>
      </c>
      <c r="CA6" s="72">
        <v>542830</v>
      </c>
      <c r="CB6" s="73">
        <v>3399830</v>
      </c>
      <c r="CC6" s="72">
        <v>33998300</v>
      </c>
      <c r="CD6" s="53" t="s">
        <v>93</v>
      </c>
      <c r="CE6" s="53" t="s">
        <v>94</v>
      </c>
      <c r="CF6" s="53" t="s">
        <v>81</v>
      </c>
      <c r="CG6" s="72">
        <v>3290000</v>
      </c>
      <c r="CH6" s="72">
        <v>625100</v>
      </c>
      <c r="CI6" s="88">
        <v>3915100</v>
      </c>
      <c r="CJ6" s="72">
        <v>39151000</v>
      </c>
      <c r="CK6" s="53" t="s">
        <v>95</v>
      </c>
      <c r="CL6" s="53" t="s">
        <v>66</v>
      </c>
      <c r="CM6" s="53" t="s">
        <v>96</v>
      </c>
      <c r="CN6" s="72">
        <v>2275000</v>
      </c>
      <c r="CO6" s="72">
        <v>432250</v>
      </c>
      <c r="CP6" s="89">
        <v>2707250</v>
      </c>
      <c r="CQ6" s="72">
        <v>27072500</v>
      </c>
      <c r="CR6" s="53" t="s">
        <v>68</v>
      </c>
      <c r="CS6" s="53" t="s">
        <v>69</v>
      </c>
      <c r="CT6" s="53"/>
      <c r="CU6" s="72"/>
      <c r="CV6" s="72"/>
      <c r="CW6" s="73"/>
      <c r="CX6" s="72"/>
      <c r="CY6" s="53"/>
      <c r="CZ6" s="53"/>
      <c r="DA6" s="74" t="s">
        <v>81</v>
      </c>
      <c r="DB6" s="74">
        <v>2466750</v>
      </c>
      <c r="DC6" s="74">
        <v>468682.5</v>
      </c>
      <c r="DD6" s="90">
        <v>2935432.5</v>
      </c>
      <c r="DE6" s="74">
        <v>29354325</v>
      </c>
      <c r="DF6" s="74" t="s">
        <v>97</v>
      </c>
      <c r="DG6" s="74" t="s">
        <v>98</v>
      </c>
      <c r="DH6" s="74" t="s">
        <v>99</v>
      </c>
      <c r="DI6" s="74">
        <v>2424500</v>
      </c>
      <c r="DJ6" s="74">
        <v>460655</v>
      </c>
      <c r="DK6" s="91">
        <v>2885155</v>
      </c>
      <c r="DL6" s="74">
        <v>28851550</v>
      </c>
      <c r="DM6" s="74" t="s">
        <v>68</v>
      </c>
      <c r="DN6" s="74" t="s">
        <v>75</v>
      </c>
      <c r="DO6" s="74" t="s">
        <v>100</v>
      </c>
      <c r="DP6" s="74">
        <v>2670000</v>
      </c>
      <c r="DQ6" s="74">
        <v>507300</v>
      </c>
      <c r="DR6" s="75"/>
      <c r="DS6" s="74">
        <v>31773000</v>
      </c>
      <c r="DT6" s="74">
        <v>30</v>
      </c>
      <c r="DU6" s="74" t="s">
        <v>78</v>
      </c>
      <c r="DV6" s="74" t="s">
        <v>81</v>
      </c>
      <c r="DW6" s="74">
        <v>2479700</v>
      </c>
      <c r="DX6" s="74">
        <v>471143</v>
      </c>
      <c r="DY6" s="92">
        <v>2950843</v>
      </c>
      <c r="DZ6" s="74">
        <v>29508430</v>
      </c>
      <c r="EA6" s="74" t="s">
        <v>101</v>
      </c>
      <c r="EB6" s="74" t="s">
        <v>102</v>
      </c>
    </row>
    <row r="7" spans="1:132" ht="24.75" customHeight="1" x14ac:dyDescent="0.2">
      <c r="A7" s="93" t="s">
        <v>103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70"/>
      <c r="AL7" s="70"/>
      <c r="AM7" s="70"/>
      <c r="AN7" s="93"/>
      <c r="AO7" s="93"/>
      <c r="AP7" s="94"/>
      <c r="AQ7" s="94"/>
      <c r="AR7" s="94"/>
      <c r="AS7" s="94"/>
      <c r="AT7" s="94"/>
      <c r="AU7" s="94"/>
      <c r="AV7" s="94"/>
      <c r="AW7" s="94"/>
      <c r="AX7" s="64"/>
      <c r="AY7" s="64"/>
      <c r="AZ7" s="64"/>
      <c r="BA7" s="64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72"/>
      <c r="BM7" s="72"/>
      <c r="BN7" s="72"/>
      <c r="BO7" s="72"/>
      <c r="BP7" s="53"/>
      <c r="BQ7" s="53"/>
      <c r="BR7" s="53"/>
      <c r="BS7" s="72"/>
      <c r="BT7" s="72"/>
      <c r="BU7" s="72"/>
      <c r="BV7" s="72"/>
      <c r="BW7" s="53"/>
      <c r="BX7" s="53"/>
      <c r="BY7" s="53"/>
      <c r="BZ7" s="72"/>
      <c r="CA7" s="72"/>
      <c r="CB7" s="72"/>
      <c r="CC7" s="72"/>
      <c r="CD7" s="53"/>
      <c r="CE7" s="53"/>
      <c r="CF7" s="53"/>
      <c r="CG7" s="72"/>
      <c r="CH7" s="72"/>
      <c r="CI7" s="72"/>
      <c r="CJ7" s="72"/>
      <c r="CK7" s="53"/>
      <c r="CL7" s="53"/>
      <c r="CM7" s="53"/>
      <c r="CN7" s="72"/>
      <c r="CO7" s="72"/>
      <c r="CP7" s="72"/>
      <c r="CQ7" s="72"/>
      <c r="CR7" s="53"/>
      <c r="CS7" s="53"/>
      <c r="CT7" s="53"/>
      <c r="CU7" s="72"/>
      <c r="CV7" s="72"/>
      <c r="CW7" s="72"/>
      <c r="CX7" s="72"/>
      <c r="CY7" s="53"/>
      <c r="CZ7" s="5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</row>
    <row r="8" spans="1:132" ht="273.75" customHeight="1" x14ac:dyDescent="0.2">
      <c r="A8" s="51">
        <v>1</v>
      </c>
      <c r="B8" s="52" t="s">
        <v>104</v>
      </c>
      <c r="C8" s="52" t="s">
        <v>105</v>
      </c>
      <c r="D8" s="52" t="s">
        <v>39</v>
      </c>
      <c r="E8" s="52">
        <v>1</v>
      </c>
      <c r="F8" s="52" t="s">
        <v>106</v>
      </c>
      <c r="G8" s="76" t="s">
        <v>106</v>
      </c>
      <c r="H8" s="56">
        <v>2100000</v>
      </c>
      <c r="I8" s="56">
        <f t="shared" ref="I8:I15" si="0">+H8*19%</f>
        <v>399000</v>
      </c>
      <c r="J8" s="96">
        <v>2499000</v>
      </c>
      <c r="K8" s="97">
        <f>+J8*E8</f>
        <v>2499000</v>
      </c>
      <c r="L8" s="98" t="s">
        <v>107</v>
      </c>
      <c r="M8" s="99" t="s">
        <v>53</v>
      </c>
      <c r="N8" s="55" t="s">
        <v>106</v>
      </c>
      <c r="O8" s="100">
        <v>1916377</v>
      </c>
      <c r="P8" s="61">
        <f t="shared" ref="P8:P15" si="1">+O8*19%</f>
        <v>364111.63</v>
      </c>
      <c r="Q8" s="80">
        <v>2280488.63</v>
      </c>
      <c r="R8" s="61">
        <f t="shared" ref="R8:R34" si="2">Q8*E8</f>
        <v>2280488.63</v>
      </c>
      <c r="S8" s="62" t="s">
        <v>108</v>
      </c>
      <c r="T8" s="62" t="s">
        <v>44</v>
      </c>
      <c r="U8" s="76" t="s">
        <v>109</v>
      </c>
      <c r="V8" s="101">
        <v>2500000</v>
      </c>
      <c r="W8" s="101">
        <f>V8*0.19</f>
        <v>475000</v>
      </c>
      <c r="X8" s="81">
        <v>2975000</v>
      </c>
      <c r="Y8" s="64">
        <f t="shared" ref="Y8:Y34" si="3">X8*E8</f>
        <v>2975000</v>
      </c>
      <c r="Z8" s="62" t="s">
        <v>46</v>
      </c>
      <c r="AA8" s="65" t="s">
        <v>47</v>
      </c>
      <c r="AB8" s="55"/>
      <c r="AC8" s="53"/>
      <c r="AD8" s="53"/>
      <c r="AE8" s="82"/>
      <c r="AF8" s="67">
        <f t="shared" ref="AF8:AF34" si="4">AE8*E8</f>
        <v>0</v>
      </c>
      <c r="AG8" s="102"/>
      <c r="AH8" s="103"/>
      <c r="AI8" s="103" t="s">
        <v>110</v>
      </c>
      <c r="AJ8" s="104">
        <v>2858200</v>
      </c>
      <c r="AK8" s="70">
        <v>543058</v>
      </c>
      <c r="AL8" s="83">
        <v>3401258</v>
      </c>
      <c r="AM8" s="70">
        <v>3401258</v>
      </c>
      <c r="AN8" s="65" t="s">
        <v>86</v>
      </c>
      <c r="AO8" s="103" t="s">
        <v>53</v>
      </c>
      <c r="AP8" s="76"/>
      <c r="AQ8" s="52"/>
      <c r="AR8" s="52"/>
      <c r="AS8" s="84"/>
      <c r="AT8" s="105"/>
      <c r="AU8" s="106"/>
      <c r="AV8" s="107"/>
      <c r="AW8" s="102" t="s">
        <v>111</v>
      </c>
      <c r="AX8" s="64">
        <v>1990000</v>
      </c>
      <c r="AY8" s="64">
        <v>378100</v>
      </c>
      <c r="AZ8" s="86">
        <v>2368100</v>
      </c>
      <c r="BA8" s="64">
        <v>2368100</v>
      </c>
      <c r="BB8" s="53" t="s">
        <v>57</v>
      </c>
      <c r="BC8" s="53" t="s">
        <v>44</v>
      </c>
      <c r="BD8" s="53"/>
      <c r="BE8" s="53"/>
      <c r="BF8" s="53"/>
      <c r="BG8" s="87"/>
      <c r="BH8" s="53"/>
      <c r="BI8" s="53"/>
      <c r="BJ8" s="53"/>
      <c r="BK8" s="53" t="s">
        <v>106</v>
      </c>
      <c r="BL8" s="72">
        <v>1946354.1666666667</v>
      </c>
      <c r="BM8" s="72">
        <v>369807.29166666669</v>
      </c>
      <c r="BN8" s="88">
        <v>2316161.4583333335</v>
      </c>
      <c r="BO8" s="72">
        <v>2316161.4583333335</v>
      </c>
      <c r="BP8" s="53" t="s">
        <v>112</v>
      </c>
      <c r="BQ8" s="53" t="s">
        <v>61</v>
      </c>
      <c r="BR8" s="53" t="s">
        <v>111</v>
      </c>
      <c r="BS8" s="72">
        <v>1671636.5591397849</v>
      </c>
      <c r="BT8" s="72">
        <v>317610.94623655913</v>
      </c>
      <c r="BU8" s="89">
        <v>1989247.5053763441</v>
      </c>
      <c r="BV8" s="72">
        <v>1989247.5053763441</v>
      </c>
      <c r="BW8" s="53">
        <v>10</v>
      </c>
      <c r="BX8" s="53" t="s">
        <v>53</v>
      </c>
      <c r="BY8" s="53"/>
      <c r="BZ8" s="72"/>
      <c r="CA8" s="72"/>
      <c r="CB8" s="73"/>
      <c r="CC8" s="72"/>
      <c r="CD8" s="53"/>
      <c r="CE8" s="53"/>
      <c r="CF8" s="53"/>
      <c r="CG8" s="72"/>
      <c r="CH8" s="72"/>
      <c r="CI8" s="88"/>
      <c r="CJ8" s="72"/>
      <c r="CK8" s="53"/>
      <c r="CL8" s="53"/>
      <c r="CM8" s="53" t="s">
        <v>113</v>
      </c>
      <c r="CN8" s="72">
        <v>1962000</v>
      </c>
      <c r="CO8" s="72">
        <v>372780</v>
      </c>
      <c r="CP8" s="89">
        <v>2334780</v>
      </c>
      <c r="CQ8" s="72">
        <v>2334780</v>
      </c>
      <c r="CR8" s="53" t="s">
        <v>68</v>
      </c>
      <c r="CS8" s="53" t="s">
        <v>69</v>
      </c>
      <c r="CT8" s="53"/>
      <c r="CU8" s="72"/>
      <c r="CV8" s="72"/>
      <c r="CW8" s="73"/>
      <c r="CX8" s="72"/>
      <c r="CY8" s="53"/>
      <c r="CZ8" s="53"/>
      <c r="DA8" s="74" t="s">
        <v>111</v>
      </c>
      <c r="DB8" s="74">
        <v>2720000</v>
      </c>
      <c r="DC8" s="74">
        <v>516800</v>
      </c>
      <c r="DD8" s="90">
        <v>3236800</v>
      </c>
      <c r="DE8" s="74">
        <v>3236800</v>
      </c>
      <c r="DF8" s="74" t="s">
        <v>114</v>
      </c>
      <c r="DG8" s="74" t="s">
        <v>115</v>
      </c>
      <c r="DH8" s="74" t="s">
        <v>116</v>
      </c>
      <c r="DI8" s="74">
        <v>2127800</v>
      </c>
      <c r="DJ8" s="74">
        <v>404282</v>
      </c>
      <c r="DK8" s="91">
        <v>2532082</v>
      </c>
      <c r="DL8" s="74">
        <v>2532082</v>
      </c>
      <c r="DM8" s="74" t="s">
        <v>68</v>
      </c>
      <c r="DN8" s="74" t="s">
        <v>44</v>
      </c>
      <c r="DO8" s="108"/>
      <c r="DP8" s="74"/>
      <c r="DQ8" s="74"/>
      <c r="DR8" s="109"/>
      <c r="DS8" s="74"/>
      <c r="DT8" s="108"/>
      <c r="DU8" s="108"/>
      <c r="DV8" s="108"/>
      <c r="DW8" s="108"/>
      <c r="DX8" s="108"/>
      <c r="DY8" s="92"/>
      <c r="DZ8" s="108"/>
      <c r="EA8" s="108"/>
      <c r="EB8" s="108"/>
    </row>
    <row r="9" spans="1:132" ht="126.75" customHeight="1" x14ac:dyDescent="0.2">
      <c r="A9" s="51">
        <v>2</v>
      </c>
      <c r="B9" s="52" t="s">
        <v>117</v>
      </c>
      <c r="C9" s="52" t="s">
        <v>118</v>
      </c>
      <c r="D9" s="52" t="s">
        <v>119</v>
      </c>
      <c r="E9" s="52">
        <v>2</v>
      </c>
      <c r="F9" s="52" t="s">
        <v>120</v>
      </c>
      <c r="G9" s="55" t="s">
        <v>120</v>
      </c>
      <c r="H9" s="63">
        <v>1660000</v>
      </c>
      <c r="I9" s="64">
        <f t="shared" si="0"/>
        <v>315400</v>
      </c>
      <c r="J9" s="96">
        <v>1975400</v>
      </c>
      <c r="K9" s="64">
        <f>+J9*E9</f>
        <v>3950800</v>
      </c>
      <c r="L9" s="98" t="s">
        <v>107</v>
      </c>
      <c r="M9" s="79" t="s">
        <v>53</v>
      </c>
      <c r="N9" s="55" t="s">
        <v>120</v>
      </c>
      <c r="O9" s="100">
        <v>1932169</v>
      </c>
      <c r="P9" s="61">
        <f t="shared" si="1"/>
        <v>367112.11</v>
      </c>
      <c r="Q9" s="80">
        <v>2299281.11</v>
      </c>
      <c r="R9" s="61">
        <f t="shared" si="2"/>
        <v>4598562.22</v>
      </c>
      <c r="S9" s="62" t="s">
        <v>108</v>
      </c>
      <c r="T9" s="62" t="s">
        <v>44</v>
      </c>
      <c r="U9" s="55" t="s">
        <v>121</v>
      </c>
      <c r="V9" s="100">
        <v>1540000</v>
      </c>
      <c r="W9" s="101">
        <f t="shared" ref="W9:W15" si="5">V9*0.19</f>
        <v>292600</v>
      </c>
      <c r="X9" s="81">
        <v>1832600</v>
      </c>
      <c r="Y9" s="64">
        <f t="shared" si="3"/>
        <v>3665200</v>
      </c>
      <c r="Z9" s="62" t="s">
        <v>46</v>
      </c>
      <c r="AA9" s="65" t="s">
        <v>47</v>
      </c>
      <c r="AB9" s="55"/>
      <c r="AC9" s="53"/>
      <c r="AD9" s="53"/>
      <c r="AE9" s="82"/>
      <c r="AF9" s="67">
        <f t="shared" si="4"/>
        <v>0</v>
      </c>
      <c r="AG9" s="102"/>
      <c r="AH9" s="103"/>
      <c r="AI9" s="103"/>
      <c r="AJ9" s="103">
        <v>0</v>
      </c>
      <c r="AK9" s="70">
        <v>0</v>
      </c>
      <c r="AL9" s="83"/>
      <c r="AM9" s="70">
        <v>0</v>
      </c>
      <c r="AN9" s="103"/>
      <c r="AO9" s="103"/>
      <c r="AP9" s="55" t="s">
        <v>122</v>
      </c>
      <c r="AQ9" s="64">
        <v>1174413</v>
      </c>
      <c r="AR9" s="64">
        <v>223139</v>
      </c>
      <c r="AS9" s="84">
        <v>1397551</v>
      </c>
      <c r="AT9" s="64">
        <v>2795102</v>
      </c>
      <c r="AU9" s="62" t="s">
        <v>55</v>
      </c>
      <c r="AV9" s="110" t="s">
        <v>123</v>
      </c>
      <c r="AW9" s="103" t="s">
        <v>120</v>
      </c>
      <c r="AX9" s="64">
        <v>1150000</v>
      </c>
      <c r="AY9" s="64">
        <v>218500</v>
      </c>
      <c r="AZ9" s="86">
        <v>1368500</v>
      </c>
      <c r="BA9" s="64">
        <v>2737000</v>
      </c>
      <c r="BB9" s="53" t="s">
        <v>57</v>
      </c>
      <c r="BC9" s="53" t="s">
        <v>44</v>
      </c>
      <c r="BD9" s="53"/>
      <c r="BE9" s="53"/>
      <c r="BF9" s="53"/>
      <c r="BG9" s="87"/>
      <c r="BH9" s="53"/>
      <c r="BI9" s="53"/>
      <c r="BJ9" s="53"/>
      <c r="BK9" s="53" t="s">
        <v>120</v>
      </c>
      <c r="BL9" s="72">
        <v>1092838.5416666667</v>
      </c>
      <c r="BM9" s="72">
        <v>207639.32291666669</v>
      </c>
      <c r="BN9" s="88">
        <v>1300477.8645833335</v>
      </c>
      <c r="BO9" s="72">
        <v>2600955.729166667</v>
      </c>
      <c r="BP9" s="53" t="s">
        <v>124</v>
      </c>
      <c r="BQ9" s="53" t="s">
        <v>61</v>
      </c>
      <c r="BR9" s="53" t="s">
        <v>120</v>
      </c>
      <c r="BS9" s="72">
        <v>1177810.2150537635</v>
      </c>
      <c r="BT9" s="72">
        <v>223783.94086021505</v>
      </c>
      <c r="BU9" s="89">
        <v>1401594.1559139786</v>
      </c>
      <c r="BV9" s="72">
        <v>2803188.3118279572</v>
      </c>
      <c r="BW9" s="53">
        <v>30</v>
      </c>
      <c r="BX9" s="53" t="s">
        <v>53</v>
      </c>
      <c r="BY9" s="53"/>
      <c r="BZ9" s="72"/>
      <c r="CA9" s="72"/>
      <c r="CB9" s="73"/>
      <c r="CC9" s="72"/>
      <c r="CD9" s="53"/>
      <c r="CE9" s="53"/>
      <c r="CF9" s="53"/>
      <c r="CG9" s="72"/>
      <c r="CH9" s="72"/>
      <c r="CI9" s="88"/>
      <c r="CJ9" s="72"/>
      <c r="CK9" s="53"/>
      <c r="CL9" s="53"/>
      <c r="CM9" s="53" t="s">
        <v>125</v>
      </c>
      <c r="CN9" s="72">
        <v>957000</v>
      </c>
      <c r="CO9" s="72">
        <v>181830</v>
      </c>
      <c r="CP9" s="89">
        <v>1138830</v>
      </c>
      <c r="CQ9" s="72">
        <v>2277660</v>
      </c>
      <c r="CR9" s="53" t="s">
        <v>68</v>
      </c>
      <c r="CS9" s="53" t="s">
        <v>69</v>
      </c>
      <c r="CT9" s="53"/>
      <c r="CU9" s="72"/>
      <c r="CV9" s="72"/>
      <c r="CW9" s="73"/>
      <c r="CX9" s="72"/>
      <c r="CY9" s="53"/>
      <c r="CZ9" s="53"/>
      <c r="DA9" s="74" t="s">
        <v>120</v>
      </c>
      <c r="DB9" s="74">
        <v>1317200</v>
      </c>
      <c r="DC9" s="74">
        <v>250268</v>
      </c>
      <c r="DD9" s="90">
        <v>1567468</v>
      </c>
      <c r="DE9" s="74">
        <v>3134936</v>
      </c>
      <c r="DF9" s="74" t="s">
        <v>72</v>
      </c>
      <c r="DG9" s="74" t="s">
        <v>115</v>
      </c>
      <c r="DH9" s="74" t="s">
        <v>126</v>
      </c>
      <c r="DI9" s="74">
        <v>1400000</v>
      </c>
      <c r="DJ9" s="74">
        <v>266000</v>
      </c>
      <c r="DK9" s="91">
        <v>1666000</v>
      </c>
      <c r="DL9" s="74">
        <v>3332000</v>
      </c>
      <c r="DM9" s="74" t="s">
        <v>68</v>
      </c>
      <c r="DN9" s="74" t="s">
        <v>44</v>
      </c>
      <c r="DO9" s="108"/>
      <c r="DP9" s="74"/>
      <c r="DQ9" s="74"/>
      <c r="DR9" s="109"/>
      <c r="DS9" s="74"/>
      <c r="DT9" s="108"/>
      <c r="DU9" s="108"/>
      <c r="DV9" s="108" t="s">
        <v>120</v>
      </c>
      <c r="DW9" s="108">
        <v>1582500</v>
      </c>
      <c r="DX9" s="108">
        <v>300675</v>
      </c>
      <c r="DY9" s="92">
        <v>1883175</v>
      </c>
      <c r="DZ9" s="108">
        <v>3766350</v>
      </c>
      <c r="EA9" s="108" t="s">
        <v>127</v>
      </c>
      <c r="EB9" s="108" t="s">
        <v>61</v>
      </c>
    </row>
    <row r="10" spans="1:132" ht="90" x14ac:dyDescent="0.2">
      <c r="A10" s="111">
        <v>3</v>
      </c>
      <c r="B10" s="112" t="s">
        <v>128</v>
      </c>
      <c r="C10" s="112" t="s">
        <v>129</v>
      </c>
      <c r="D10" s="112" t="s">
        <v>119</v>
      </c>
      <c r="E10" s="112">
        <v>2</v>
      </c>
      <c r="F10" s="112" t="s">
        <v>130</v>
      </c>
      <c r="G10" s="55" t="s">
        <v>130</v>
      </c>
      <c r="H10" s="64">
        <v>2770000</v>
      </c>
      <c r="I10" s="56">
        <f t="shared" si="0"/>
        <v>526300</v>
      </c>
      <c r="J10" s="96">
        <v>3296300</v>
      </c>
      <c r="K10" s="56">
        <f>+J10*E10</f>
        <v>6592600</v>
      </c>
      <c r="L10" s="98" t="s">
        <v>107</v>
      </c>
      <c r="M10" s="79" t="s">
        <v>131</v>
      </c>
      <c r="N10" s="55" t="s">
        <v>130</v>
      </c>
      <c r="O10" s="61">
        <v>1834393</v>
      </c>
      <c r="P10" s="61">
        <f t="shared" si="1"/>
        <v>348534.67</v>
      </c>
      <c r="Q10" s="80">
        <v>2182927.67</v>
      </c>
      <c r="R10" s="61">
        <f t="shared" si="2"/>
        <v>4365855.34</v>
      </c>
      <c r="S10" s="62" t="s">
        <v>108</v>
      </c>
      <c r="T10" s="62" t="s">
        <v>44</v>
      </c>
      <c r="U10" s="55" t="s">
        <v>132</v>
      </c>
      <c r="V10" s="64">
        <v>2260000</v>
      </c>
      <c r="W10" s="101">
        <f t="shared" si="5"/>
        <v>429400</v>
      </c>
      <c r="X10" s="81">
        <v>2689400</v>
      </c>
      <c r="Y10" s="64">
        <f t="shared" si="3"/>
        <v>5378800</v>
      </c>
      <c r="Z10" s="62" t="s">
        <v>46</v>
      </c>
      <c r="AA10" s="65" t="s">
        <v>47</v>
      </c>
      <c r="AB10" s="55"/>
      <c r="AC10" s="64"/>
      <c r="AD10" s="64"/>
      <c r="AE10" s="82"/>
      <c r="AF10" s="67">
        <f t="shared" si="4"/>
        <v>0</v>
      </c>
      <c r="AG10" s="102"/>
      <c r="AH10" s="103"/>
      <c r="AI10" s="103"/>
      <c r="AJ10" s="103">
        <v>0</v>
      </c>
      <c r="AK10" s="70">
        <v>0</v>
      </c>
      <c r="AL10" s="83"/>
      <c r="AM10" s="70">
        <v>0</v>
      </c>
      <c r="AN10" s="103"/>
      <c r="AO10" s="103"/>
      <c r="AP10" s="55" t="s">
        <v>133</v>
      </c>
      <c r="AQ10" s="64">
        <v>982236</v>
      </c>
      <c r="AR10" s="64">
        <v>186625</v>
      </c>
      <c r="AS10" s="77"/>
      <c r="AT10" s="64">
        <v>2237722</v>
      </c>
      <c r="AU10" s="62" t="s">
        <v>55</v>
      </c>
      <c r="AV10" s="113" t="s">
        <v>66</v>
      </c>
      <c r="AW10" s="62" t="s">
        <v>130</v>
      </c>
      <c r="AX10" s="64">
        <v>1850000</v>
      </c>
      <c r="AY10" s="64">
        <v>351500</v>
      </c>
      <c r="AZ10" s="86">
        <v>2201500</v>
      </c>
      <c r="BA10" s="64">
        <v>4403000</v>
      </c>
      <c r="BB10" s="53" t="s">
        <v>57</v>
      </c>
      <c r="BC10" s="53" t="s">
        <v>44</v>
      </c>
      <c r="BD10" s="53"/>
      <c r="BE10" s="53"/>
      <c r="BF10" s="53"/>
      <c r="BG10" s="87"/>
      <c r="BH10" s="53"/>
      <c r="BI10" s="53"/>
      <c r="BJ10" s="53"/>
      <c r="BK10" s="53" t="s">
        <v>130</v>
      </c>
      <c r="BL10" s="72">
        <v>2066458.3333333335</v>
      </c>
      <c r="BM10" s="72">
        <v>392627.08333333337</v>
      </c>
      <c r="BN10" s="88">
        <v>2459085.416666667</v>
      </c>
      <c r="BO10" s="72">
        <v>4918170.833333334</v>
      </c>
      <c r="BP10" s="53" t="s">
        <v>134</v>
      </c>
      <c r="BQ10" s="53" t="s">
        <v>61</v>
      </c>
      <c r="BR10" s="53" t="s">
        <v>130</v>
      </c>
      <c r="BS10" s="72">
        <v>1355290.3225806451</v>
      </c>
      <c r="BT10" s="72">
        <v>257505.16129032258</v>
      </c>
      <c r="BU10" s="89">
        <v>1612795.4838709678</v>
      </c>
      <c r="BV10" s="72">
        <v>3225590.9677419355</v>
      </c>
      <c r="BW10" s="53">
        <v>30</v>
      </c>
      <c r="BX10" s="53" t="s">
        <v>53</v>
      </c>
      <c r="BY10" s="53"/>
      <c r="BZ10" s="72"/>
      <c r="CA10" s="72"/>
      <c r="CB10" s="73"/>
      <c r="CC10" s="72"/>
      <c r="CD10" s="53"/>
      <c r="CE10" s="53"/>
      <c r="CF10" s="53"/>
      <c r="CG10" s="72"/>
      <c r="CH10" s="72"/>
      <c r="CI10" s="88"/>
      <c r="CJ10" s="72"/>
      <c r="CK10" s="53"/>
      <c r="CL10" s="53"/>
      <c r="CM10" s="53" t="s">
        <v>135</v>
      </c>
      <c r="CN10" s="72">
        <v>2030000</v>
      </c>
      <c r="CO10" s="72">
        <v>385700</v>
      </c>
      <c r="CP10" s="89">
        <v>2415700</v>
      </c>
      <c r="CQ10" s="72">
        <v>4831400</v>
      </c>
      <c r="CR10" s="53" t="s">
        <v>68</v>
      </c>
      <c r="CS10" s="53" t="s">
        <v>69</v>
      </c>
      <c r="CT10" s="53"/>
      <c r="CU10" s="72"/>
      <c r="CV10" s="72"/>
      <c r="CW10" s="73"/>
      <c r="CX10" s="72"/>
      <c r="CY10" s="53"/>
      <c r="CZ10" s="53"/>
      <c r="DA10" s="74"/>
      <c r="DB10" s="74"/>
      <c r="DC10" s="74"/>
      <c r="DD10" s="90"/>
      <c r="DE10" s="74"/>
      <c r="DF10" s="74"/>
      <c r="DG10" s="74"/>
      <c r="DH10" s="74" t="s">
        <v>136</v>
      </c>
      <c r="DI10" s="74">
        <v>1478400</v>
      </c>
      <c r="DJ10" s="74">
        <v>280896</v>
      </c>
      <c r="DK10" s="91">
        <v>1759296</v>
      </c>
      <c r="DL10" s="74">
        <v>3518592</v>
      </c>
      <c r="DM10" s="74" t="s">
        <v>101</v>
      </c>
      <c r="DN10" s="74" t="s">
        <v>44</v>
      </c>
      <c r="DO10" s="108"/>
      <c r="DP10" s="74"/>
      <c r="DQ10" s="74"/>
      <c r="DR10" s="109"/>
      <c r="DS10" s="74"/>
      <c r="DT10" s="108"/>
      <c r="DU10" s="108"/>
      <c r="DV10" s="108" t="s">
        <v>137</v>
      </c>
      <c r="DW10" s="108">
        <v>2042500</v>
      </c>
      <c r="DX10" s="108">
        <v>388075</v>
      </c>
      <c r="DY10" s="92">
        <v>2430575</v>
      </c>
      <c r="DZ10" s="108">
        <v>4861150</v>
      </c>
      <c r="EA10" s="108" t="s">
        <v>134</v>
      </c>
      <c r="EB10" s="108" t="s">
        <v>61</v>
      </c>
    </row>
    <row r="11" spans="1:132" ht="63.75" customHeight="1" x14ac:dyDescent="0.2">
      <c r="A11" s="114">
        <v>4</v>
      </c>
      <c r="B11" s="115" t="s">
        <v>138</v>
      </c>
      <c r="C11" s="115" t="s">
        <v>139</v>
      </c>
      <c r="D11" s="115" t="s">
        <v>119</v>
      </c>
      <c r="E11" s="115">
        <v>8</v>
      </c>
      <c r="F11" s="115" t="s">
        <v>111</v>
      </c>
      <c r="G11" s="55" t="s">
        <v>111</v>
      </c>
      <c r="H11" s="64">
        <v>4600000</v>
      </c>
      <c r="I11" s="64">
        <f t="shared" si="0"/>
        <v>874000</v>
      </c>
      <c r="J11" s="96">
        <v>5474000</v>
      </c>
      <c r="K11" s="64">
        <f t="shared" ref="K11:K13" si="6">+J11*E11</f>
        <v>43792000</v>
      </c>
      <c r="L11" s="98" t="s">
        <v>107</v>
      </c>
      <c r="M11" s="79" t="s">
        <v>44</v>
      </c>
      <c r="N11" s="55" t="s">
        <v>111</v>
      </c>
      <c r="O11" s="61">
        <v>4047951</v>
      </c>
      <c r="P11" s="61">
        <f t="shared" si="1"/>
        <v>769110.69000000006</v>
      </c>
      <c r="Q11" s="80">
        <v>4817061.6900000004</v>
      </c>
      <c r="R11" s="61">
        <f t="shared" si="2"/>
        <v>38536493.520000003</v>
      </c>
      <c r="S11" s="62" t="s">
        <v>43</v>
      </c>
      <c r="T11" s="62" t="s">
        <v>44</v>
      </c>
      <c r="U11" s="55" t="s">
        <v>140</v>
      </c>
      <c r="V11" s="64">
        <v>5840000</v>
      </c>
      <c r="W11" s="101">
        <f t="shared" si="5"/>
        <v>1109600</v>
      </c>
      <c r="X11" s="116">
        <v>6949600</v>
      </c>
      <c r="Y11" s="64">
        <f t="shared" si="3"/>
        <v>55596800</v>
      </c>
      <c r="Z11" s="62" t="s">
        <v>46</v>
      </c>
      <c r="AA11" s="65" t="s">
        <v>47</v>
      </c>
      <c r="AB11" s="55"/>
      <c r="AC11" s="64"/>
      <c r="AD11" s="64"/>
      <c r="AE11" s="82"/>
      <c r="AF11" s="67">
        <f t="shared" si="4"/>
        <v>0</v>
      </c>
      <c r="AG11" s="102"/>
      <c r="AH11" s="103"/>
      <c r="AI11" s="103" t="s">
        <v>141</v>
      </c>
      <c r="AJ11" s="104">
        <v>4572500</v>
      </c>
      <c r="AK11" s="70">
        <v>868775</v>
      </c>
      <c r="AL11" s="83">
        <v>5441275</v>
      </c>
      <c r="AM11" s="70">
        <v>43530200</v>
      </c>
      <c r="AN11" s="65" t="s">
        <v>86</v>
      </c>
      <c r="AO11" s="65" t="s">
        <v>53</v>
      </c>
      <c r="AP11" s="55"/>
      <c r="AQ11" s="64"/>
      <c r="AR11" s="64"/>
      <c r="AS11" s="84"/>
      <c r="AT11" s="64"/>
      <c r="AU11" s="102"/>
      <c r="AV11" s="117"/>
      <c r="AW11" s="62" t="s">
        <v>111</v>
      </c>
      <c r="AX11" s="64">
        <v>4550000</v>
      </c>
      <c r="AY11" s="64">
        <v>864500</v>
      </c>
      <c r="AZ11" s="86">
        <v>5414500</v>
      </c>
      <c r="BA11" s="64">
        <v>43316000</v>
      </c>
      <c r="BB11" s="53" t="s">
        <v>57</v>
      </c>
      <c r="BC11" s="53" t="s">
        <v>44</v>
      </c>
      <c r="BD11" s="53" t="s">
        <v>111</v>
      </c>
      <c r="BE11" s="53">
        <v>4880000</v>
      </c>
      <c r="BF11" s="53">
        <v>927200</v>
      </c>
      <c r="BG11" s="87">
        <v>5807200</v>
      </c>
      <c r="BH11" s="53">
        <v>46457600</v>
      </c>
      <c r="BI11" s="53" t="s">
        <v>142</v>
      </c>
      <c r="BJ11" s="53" t="s">
        <v>44</v>
      </c>
      <c r="BK11" s="53" t="s">
        <v>111</v>
      </c>
      <c r="BL11" s="72">
        <v>4187291.666666667</v>
      </c>
      <c r="BM11" s="72">
        <v>795585.41666666674</v>
      </c>
      <c r="BN11" s="88">
        <v>4982877.083333334</v>
      </c>
      <c r="BO11" s="72">
        <v>39863016.666666672</v>
      </c>
      <c r="BP11" s="53" t="s">
        <v>143</v>
      </c>
      <c r="BQ11" s="53" t="s">
        <v>61</v>
      </c>
      <c r="BR11" s="53" t="s">
        <v>111</v>
      </c>
      <c r="BS11" s="72">
        <v>3569169.8924731179</v>
      </c>
      <c r="BT11" s="72">
        <v>678142.27956989245</v>
      </c>
      <c r="BU11" s="89">
        <v>4247312.1720430106</v>
      </c>
      <c r="BV11" s="72">
        <v>33978497.376344085</v>
      </c>
      <c r="BW11" s="53">
        <v>10</v>
      </c>
      <c r="BX11" s="53" t="s">
        <v>53</v>
      </c>
      <c r="BY11" s="53" t="s">
        <v>144</v>
      </c>
      <c r="BZ11" s="72">
        <v>5672000</v>
      </c>
      <c r="CA11" s="72">
        <v>1077680</v>
      </c>
      <c r="CB11" s="73">
        <v>6749680</v>
      </c>
      <c r="CC11" s="72">
        <v>53997440</v>
      </c>
      <c r="CD11" s="53" t="s">
        <v>93</v>
      </c>
      <c r="CE11" s="53" t="s">
        <v>145</v>
      </c>
      <c r="CF11" s="53" t="s">
        <v>111</v>
      </c>
      <c r="CG11" s="72">
        <v>7761500</v>
      </c>
      <c r="CH11" s="72">
        <v>1474685</v>
      </c>
      <c r="CI11" s="88">
        <v>9236185</v>
      </c>
      <c r="CJ11" s="72">
        <v>73889480</v>
      </c>
      <c r="CK11" s="53" t="s">
        <v>95</v>
      </c>
      <c r="CL11" s="53" t="s">
        <v>66</v>
      </c>
      <c r="CM11" s="53" t="s">
        <v>146</v>
      </c>
      <c r="CN11" s="72">
        <v>5387000</v>
      </c>
      <c r="CO11" s="72">
        <v>1023530</v>
      </c>
      <c r="CP11" s="89">
        <v>6410530</v>
      </c>
      <c r="CQ11" s="72">
        <v>51284240</v>
      </c>
      <c r="CR11" s="53" t="s">
        <v>134</v>
      </c>
      <c r="CS11" s="53" t="s">
        <v>69</v>
      </c>
      <c r="CT11" s="53"/>
      <c r="CU11" s="72"/>
      <c r="CV11" s="72"/>
      <c r="CW11" s="73"/>
      <c r="CX11" s="72"/>
      <c r="CY11" s="53"/>
      <c r="CZ11" s="53"/>
      <c r="DA11" s="74" t="s">
        <v>111</v>
      </c>
      <c r="DB11" s="74">
        <v>7276000</v>
      </c>
      <c r="DC11" s="74">
        <v>1382440</v>
      </c>
      <c r="DD11" s="90">
        <v>8658440</v>
      </c>
      <c r="DE11" s="74">
        <v>69267520</v>
      </c>
      <c r="DF11" s="74" t="s">
        <v>97</v>
      </c>
      <c r="DG11" s="74" t="s">
        <v>115</v>
      </c>
      <c r="DH11" s="74" t="s">
        <v>147</v>
      </c>
      <c r="DI11" s="74">
        <v>5040000</v>
      </c>
      <c r="DJ11" s="74">
        <v>957600</v>
      </c>
      <c r="DK11" s="91">
        <v>5997600</v>
      </c>
      <c r="DL11" s="74">
        <v>47980800</v>
      </c>
      <c r="DM11" s="74" t="s">
        <v>148</v>
      </c>
      <c r="DN11" s="74" t="s">
        <v>44</v>
      </c>
      <c r="DO11" s="118"/>
      <c r="DP11" s="74"/>
      <c r="DQ11" s="74"/>
      <c r="DR11" s="109"/>
      <c r="DS11" s="74"/>
      <c r="DT11" s="118"/>
      <c r="DU11" s="118"/>
      <c r="DV11" s="118" t="s">
        <v>149</v>
      </c>
      <c r="DW11" s="118">
        <v>4572500</v>
      </c>
      <c r="DX11" s="118">
        <v>868775</v>
      </c>
      <c r="DY11" s="92">
        <v>5441275</v>
      </c>
      <c r="DZ11" s="118">
        <v>43530200</v>
      </c>
      <c r="EA11" s="118" t="s">
        <v>127</v>
      </c>
      <c r="EB11" s="118" t="s">
        <v>61</v>
      </c>
    </row>
    <row r="12" spans="1:132" ht="202.5" x14ac:dyDescent="0.2">
      <c r="A12" s="114">
        <v>5</v>
      </c>
      <c r="B12" s="115" t="s">
        <v>150</v>
      </c>
      <c r="C12" s="115" t="s">
        <v>151</v>
      </c>
      <c r="D12" s="115" t="s">
        <v>119</v>
      </c>
      <c r="E12" s="115">
        <v>2</v>
      </c>
      <c r="F12" s="115" t="s">
        <v>152</v>
      </c>
      <c r="G12" s="115" t="s">
        <v>152</v>
      </c>
      <c r="H12" s="64">
        <v>19500000</v>
      </c>
      <c r="I12" s="105">
        <f t="shared" si="0"/>
        <v>3705000</v>
      </c>
      <c r="J12" s="96">
        <v>23205000</v>
      </c>
      <c r="K12" s="56">
        <f t="shared" si="6"/>
        <v>46410000</v>
      </c>
      <c r="L12" s="98" t="s">
        <v>107</v>
      </c>
      <c r="M12" s="79" t="s">
        <v>44</v>
      </c>
      <c r="N12" s="55"/>
      <c r="O12" s="61">
        <v>0</v>
      </c>
      <c r="P12" s="61">
        <f t="shared" si="1"/>
        <v>0</v>
      </c>
      <c r="Q12" s="80"/>
      <c r="R12" s="61">
        <f t="shared" si="2"/>
        <v>0</v>
      </c>
      <c r="S12" s="62"/>
      <c r="T12" s="62"/>
      <c r="U12" s="55" t="s">
        <v>153</v>
      </c>
      <c r="V12" s="64">
        <v>7900000</v>
      </c>
      <c r="W12" s="101">
        <f t="shared" si="5"/>
        <v>1501000</v>
      </c>
      <c r="X12" s="116">
        <v>9401000</v>
      </c>
      <c r="Y12" s="64">
        <f t="shared" si="3"/>
        <v>18802000</v>
      </c>
      <c r="Z12" s="62" t="s">
        <v>46</v>
      </c>
      <c r="AA12" s="65" t="s">
        <v>47</v>
      </c>
      <c r="AB12" s="55"/>
      <c r="AC12" s="64"/>
      <c r="AD12" s="64"/>
      <c r="AE12" s="82"/>
      <c r="AF12" s="67">
        <f t="shared" si="4"/>
        <v>0</v>
      </c>
      <c r="AG12" s="102"/>
      <c r="AH12" s="103"/>
      <c r="AI12" s="103" t="s">
        <v>152</v>
      </c>
      <c r="AJ12" s="103">
        <v>20184600</v>
      </c>
      <c r="AK12" s="70">
        <v>3835074</v>
      </c>
      <c r="AL12" s="83">
        <v>24019674</v>
      </c>
      <c r="AM12" s="70">
        <v>48039348</v>
      </c>
      <c r="AN12" s="103" t="s">
        <v>86</v>
      </c>
      <c r="AO12" s="103" t="s">
        <v>53</v>
      </c>
      <c r="AP12" s="55"/>
      <c r="AQ12" s="64"/>
      <c r="AR12" s="64"/>
      <c r="AS12" s="84"/>
      <c r="AT12" s="64"/>
      <c r="AU12" s="102"/>
      <c r="AV12" s="119"/>
      <c r="AW12" s="102" t="s">
        <v>154</v>
      </c>
      <c r="AX12" s="64">
        <v>16699000</v>
      </c>
      <c r="AY12" s="64">
        <v>3172810</v>
      </c>
      <c r="AZ12" s="86">
        <v>19871810</v>
      </c>
      <c r="BA12" s="64">
        <v>39743620</v>
      </c>
      <c r="BB12" s="53" t="s">
        <v>57</v>
      </c>
      <c r="BC12" s="53" t="s">
        <v>44</v>
      </c>
      <c r="BD12" s="53"/>
      <c r="BE12" s="53"/>
      <c r="BF12" s="53"/>
      <c r="BG12" s="87"/>
      <c r="BH12" s="53"/>
      <c r="BI12" s="53"/>
      <c r="BJ12" s="53"/>
      <c r="BK12" s="53"/>
      <c r="BL12" s="72">
        <v>0</v>
      </c>
      <c r="BM12" s="72">
        <v>0</v>
      </c>
      <c r="BN12" s="88"/>
      <c r="BO12" s="72">
        <v>0</v>
      </c>
      <c r="BP12" s="53"/>
      <c r="BQ12" s="53" t="s">
        <v>61</v>
      </c>
      <c r="BR12" s="53"/>
      <c r="BS12" s="72">
        <v>19427125.806451611</v>
      </c>
      <c r="BT12" s="72">
        <v>3691153.9032258061</v>
      </c>
      <c r="BU12" s="89">
        <v>23118279.709677417</v>
      </c>
      <c r="BV12" s="72">
        <v>46236559.419354834</v>
      </c>
      <c r="BW12" s="53">
        <v>10</v>
      </c>
      <c r="BX12" s="53" t="s">
        <v>53</v>
      </c>
      <c r="BY12" s="53" t="s">
        <v>155</v>
      </c>
      <c r="BZ12" s="72">
        <v>20382000</v>
      </c>
      <c r="CA12" s="72">
        <v>3872580</v>
      </c>
      <c r="CB12" s="73">
        <v>24254580</v>
      </c>
      <c r="CC12" s="72">
        <v>48509160</v>
      </c>
      <c r="CD12" s="53" t="s">
        <v>93</v>
      </c>
      <c r="CE12" s="53" t="s">
        <v>145</v>
      </c>
      <c r="CF12" s="53" t="s">
        <v>154</v>
      </c>
      <c r="CG12" s="72">
        <v>20360600</v>
      </c>
      <c r="CH12" s="72">
        <v>3868514</v>
      </c>
      <c r="CI12" s="88">
        <v>24229114</v>
      </c>
      <c r="CJ12" s="72">
        <v>48458228</v>
      </c>
      <c r="CK12" s="53" t="s">
        <v>95</v>
      </c>
      <c r="CL12" s="53" t="s">
        <v>66</v>
      </c>
      <c r="CM12" s="53" t="s">
        <v>156</v>
      </c>
      <c r="CN12" s="72">
        <v>16625000</v>
      </c>
      <c r="CO12" s="72">
        <v>3158750</v>
      </c>
      <c r="CP12" s="89">
        <v>19783750</v>
      </c>
      <c r="CQ12" s="72">
        <v>39567500</v>
      </c>
      <c r="CR12" s="53" t="s">
        <v>134</v>
      </c>
      <c r="CS12" s="53" t="s">
        <v>69</v>
      </c>
      <c r="CT12" s="53"/>
      <c r="CU12" s="72"/>
      <c r="CV12" s="72"/>
      <c r="CW12" s="73"/>
      <c r="CX12" s="72"/>
      <c r="CY12" s="53"/>
      <c r="CZ12" s="53"/>
      <c r="DA12" s="74" t="s">
        <v>154</v>
      </c>
      <c r="DB12" s="74">
        <v>15422550</v>
      </c>
      <c r="DC12" s="74">
        <v>2930284.5</v>
      </c>
      <c r="DD12" s="90">
        <v>18352834.5</v>
      </c>
      <c r="DE12" s="74">
        <v>36705669</v>
      </c>
      <c r="DF12" s="74" t="s">
        <v>97</v>
      </c>
      <c r="DG12" s="74" t="s">
        <v>73</v>
      </c>
      <c r="DH12" s="74" t="s">
        <v>157</v>
      </c>
      <c r="DI12" s="74">
        <v>15848000</v>
      </c>
      <c r="DJ12" s="74">
        <v>3011120</v>
      </c>
      <c r="DK12" s="91">
        <v>18859120</v>
      </c>
      <c r="DL12" s="74">
        <v>37718240</v>
      </c>
      <c r="DM12" s="74" t="s">
        <v>68</v>
      </c>
      <c r="DN12" s="74" t="s">
        <v>44</v>
      </c>
      <c r="DO12" s="108"/>
      <c r="DP12" s="74"/>
      <c r="DQ12" s="74"/>
      <c r="DR12" s="109"/>
      <c r="DS12" s="74"/>
      <c r="DT12" s="108"/>
      <c r="DU12" s="108"/>
      <c r="DV12" s="108" t="s">
        <v>154</v>
      </c>
      <c r="DW12" s="108">
        <v>1755000</v>
      </c>
      <c r="DX12" s="108">
        <v>333450</v>
      </c>
      <c r="DY12" s="75"/>
      <c r="DZ12" s="108">
        <v>4176900</v>
      </c>
      <c r="EA12" s="108" t="s">
        <v>134</v>
      </c>
      <c r="EB12" s="108" t="s">
        <v>61</v>
      </c>
    </row>
    <row r="13" spans="1:132" ht="213.75" x14ac:dyDescent="0.2">
      <c r="A13" s="114">
        <v>6</v>
      </c>
      <c r="B13" s="115" t="s">
        <v>158</v>
      </c>
      <c r="C13" s="115" t="s">
        <v>159</v>
      </c>
      <c r="D13" s="115" t="s">
        <v>119</v>
      </c>
      <c r="E13" s="115">
        <v>1</v>
      </c>
      <c r="F13" s="115" t="s">
        <v>160</v>
      </c>
      <c r="G13" s="76" t="s">
        <v>160</v>
      </c>
      <c r="H13" s="105">
        <v>1270000</v>
      </c>
      <c r="I13" s="105">
        <f t="shared" si="0"/>
        <v>241300</v>
      </c>
      <c r="J13" s="96">
        <v>1511300</v>
      </c>
      <c r="K13" s="56">
        <f t="shared" si="6"/>
        <v>1511300</v>
      </c>
      <c r="L13" s="98" t="s">
        <v>107</v>
      </c>
      <c r="M13" s="79" t="s">
        <v>44</v>
      </c>
      <c r="N13" s="55" t="s">
        <v>160</v>
      </c>
      <c r="O13" s="61">
        <v>849560</v>
      </c>
      <c r="P13" s="61">
        <f t="shared" si="1"/>
        <v>161416.4</v>
      </c>
      <c r="Q13" s="80">
        <v>1010976.4</v>
      </c>
      <c r="R13" s="61">
        <f t="shared" si="2"/>
        <v>1010976.4</v>
      </c>
      <c r="S13" s="62" t="s">
        <v>108</v>
      </c>
      <c r="T13" s="62" t="s">
        <v>44</v>
      </c>
      <c r="U13" s="55" t="s">
        <v>161</v>
      </c>
      <c r="V13" s="105">
        <v>1545000</v>
      </c>
      <c r="W13" s="101">
        <f t="shared" si="5"/>
        <v>293550</v>
      </c>
      <c r="X13" s="81">
        <v>1838550</v>
      </c>
      <c r="Y13" s="64">
        <f t="shared" si="3"/>
        <v>1838550</v>
      </c>
      <c r="Z13" s="62" t="s">
        <v>46</v>
      </c>
      <c r="AA13" s="65" t="s">
        <v>47</v>
      </c>
      <c r="AB13" s="55"/>
      <c r="AC13" s="64"/>
      <c r="AD13" s="64"/>
      <c r="AE13" s="82"/>
      <c r="AF13" s="67">
        <f t="shared" si="4"/>
        <v>0</v>
      </c>
      <c r="AG13" s="102"/>
      <c r="AH13" s="103"/>
      <c r="AI13" s="103"/>
      <c r="AJ13" s="103">
        <v>0</v>
      </c>
      <c r="AK13" s="70">
        <v>0</v>
      </c>
      <c r="AL13" s="83"/>
      <c r="AM13" s="70">
        <v>0</v>
      </c>
      <c r="AN13" s="103"/>
      <c r="AO13" s="103"/>
      <c r="AP13" s="55"/>
      <c r="AQ13" s="105"/>
      <c r="AR13" s="105"/>
      <c r="AS13" s="84"/>
      <c r="AT13" s="63"/>
      <c r="AU13" s="119"/>
      <c r="AV13" s="119"/>
      <c r="AW13" s="102" t="s">
        <v>160</v>
      </c>
      <c r="AX13" s="64">
        <v>819000</v>
      </c>
      <c r="AY13" s="64">
        <v>155610</v>
      </c>
      <c r="AZ13" s="86">
        <v>974610</v>
      </c>
      <c r="BA13" s="64">
        <v>974610</v>
      </c>
      <c r="BB13" s="53" t="s">
        <v>57</v>
      </c>
      <c r="BC13" s="53" t="s">
        <v>44</v>
      </c>
      <c r="BD13" s="53"/>
      <c r="BE13" s="53"/>
      <c r="BF13" s="53"/>
      <c r="BG13" s="87"/>
      <c r="BH13" s="53"/>
      <c r="BI13" s="53"/>
      <c r="BJ13" s="53"/>
      <c r="BK13" s="53" t="s">
        <v>160</v>
      </c>
      <c r="BL13" s="72">
        <v>732921.875</v>
      </c>
      <c r="BM13" s="72">
        <v>139255.15625</v>
      </c>
      <c r="BN13" s="88">
        <v>872177.03125</v>
      </c>
      <c r="BO13" s="72">
        <v>872177.03125</v>
      </c>
      <c r="BP13" s="53" t="s">
        <v>162</v>
      </c>
      <c r="BQ13" s="53" t="s">
        <v>61</v>
      </c>
      <c r="BR13" s="53" t="s">
        <v>160</v>
      </c>
      <c r="BS13" s="72">
        <v>749072.04301075265</v>
      </c>
      <c r="BT13" s="72">
        <v>142323.68817204301</v>
      </c>
      <c r="BU13" s="89">
        <v>891395.73118279572</v>
      </c>
      <c r="BV13" s="72">
        <v>891395.73118279572</v>
      </c>
      <c r="BW13" s="53">
        <v>20</v>
      </c>
      <c r="BX13" s="53" t="s">
        <v>53</v>
      </c>
      <c r="BY13" s="53"/>
      <c r="BZ13" s="72"/>
      <c r="CA13" s="72"/>
      <c r="CB13" s="73"/>
      <c r="CC13" s="72"/>
      <c r="CD13" s="53"/>
      <c r="CE13" s="53"/>
      <c r="CF13" s="53"/>
      <c r="CG13" s="72"/>
      <c r="CH13" s="72"/>
      <c r="CI13" s="88"/>
      <c r="CJ13" s="72"/>
      <c r="CK13" s="53"/>
      <c r="CL13" s="53"/>
      <c r="CM13" s="53" t="s">
        <v>163</v>
      </c>
      <c r="CN13" s="72">
        <v>938000</v>
      </c>
      <c r="CO13" s="72">
        <v>178220</v>
      </c>
      <c r="CP13" s="89">
        <v>1116220</v>
      </c>
      <c r="CQ13" s="72">
        <v>1116220</v>
      </c>
      <c r="CR13" s="53" t="s">
        <v>134</v>
      </c>
      <c r="CS13" s="53" t="s">
        <v>69</v>
      </c>
      <c r="CT13" s="53"/>
      <c r="CU13" s="72"/>
      <c r="CV13" s="72"/>
      <c r="CW13" s="73"/>
      <c r="CX13" s="72"/>
      <c r="CY13" s="53"/>
      <c r="CZ13" s="53"/>
      <c r="DA13" s="74" t="s">
        <v>160</v>
      </c>
      <c r="DB13" s="74">
        <v>870700</v>
      </c>
      <c r="DC13" s="74">
        <v>165433</v>
      </c>
      <c r="DD13" s="90">
        <v>1036133</v>
      </c>
      <c r="DE13" s="74">
        <v>1036133</v>
      </c>
      <c r="DF13" s="74" t="s">
        <v>72</v>
      </c>
      <c r="DG13" s="74" t="s">
        <v>115</v>
      </c>
      <c r="DH13" s="74" t="s">
        <v>164</v>
      </c>
      <c r="DI13" s="74">
        <v>851200</v>
      </c>
      <c r="DJ13" s="74">
        <v>161728</v>
      </c>
      <c r="DK13" s="91">
        <v>1012928</v>
      </c>
      <c r="DL13" s="74">
        <v>1012928</v>
      </c>
      <c r="DM13" s="74" t="s">
        <v>68</v>
      </c>
      <c r="DN13" s="74" t="s">
        <v>44</v>
      </c>
      <c r="DO13" s="120"/>
      <c r="DP13" s="74"/>
      <c r="DQ13" s="74"/>
      <c r="DR13" s="109"/>
      <c r="DS13" s="74"/>
      <c r="DT13" s="120"/>
      <c r="DU13" s="120"/>
      <c r="DV13" s="120" t="s">
        <v>165</v>
      </c>
      <c r="DW13" s="120">
        <v>1117900</v>
      </c>
      <c r="DX13" s="120">
        <v>212401</v>
      </c>
      <c r="DY13" s="92">
        <v>1330301</v>
      </c>
      <c r="DZ13" s="120">
        <v>1330301</v>
      </c>
      <c r="EA13" s="120" t="s">
        <v>134</v>
      </c>
      <c r="EB13" s="120" t="s">
        <v>61</v>
      </c>
    </row>
    <row r="14" spans="1:132" ht="78.75" x14ac:dyDescent="0.2">
      <c r="A14" s="114">
        <v>7</v>
      </c>
      <c r="B14" s="115" t="s">
        <v>166</v>
      </c>
      <c r="C14" s="115" t="s">
        <v>167</v>
      </c>
      <c r="D14" s="115" t="s">
        <v>119</v>
      </c>
      <c r="E14" s="115">
        <v>3</v>
      </c>
      <c r="F14" s="115" t="s">
        <v>168</v>
      </c>
      <c r="G14" s="55" t="s">
        <v>169</v>
      </c>
      <c r="H14" s="105">
        <v>456225</v>
      </c>
      <c r="I14" s="105">
        <f t="shared" si="0"/>
        <v>86682.75</v>
      </c>
      <c r="J14" s="77"/>
      <c r="K14" s="64">
        <f>+E14*J14</f>
        <v>0</v>
      </c>
      <c r="L14" s="98" t="s">
        <v>107</v>
      </c>
      <c r="M14" s="79" t="s">
        <v>53</v>
      </c>
      <c r="N14" s="55" t="s">
        <v>168</v>
      </c>
      <c r="O14" s="61">
        <v>288275</v>
      </c>
      <c r="P14" s="61">
        <f t="shared" si="1"/>
        <v>54772.25</v>
      </c>
      <c r="Q14" s="80">
        <v>343047.25</v>
      </c>
      <c r="R14" s="61">
        <f t="shared" si="2"/>
        <v>1029141.75</v>
      </c>
      <c r="S14" s="62" t="s">
        <v>108</v>
      </c>
      <c r="T14" s="62" t="s">
        <v>44</v>
      </c>
      <c r="U14" s="76" t="s">
        <v>170</v>
      </c>
      <c r="V14" s="105">
        <v>3550000</v>
      </c>
      <c r="W14" s="101">
        <f t="shared" si="5"/>
        <v>674500</v>
      </c>
      <c r="X14" s="81">
        <f t="shared" ref="X14" si="7">V14+W14</f>
        <v>4224500</v>
      </c>
      <c r="Y14" s="64">
        <f t="shared" si="3"/>
        <v>12673500</v>
      </c>
      <c r="Z14" s="62" t="s">
        <v>46</v>
      </c>
      <c r="AA14" s="65" t="s">
        <v>47</v>
      </c>
      <c r="AB14" s="55"/>
      <c r="AC14" s="64"/>
      <c r="AD14" s="64"/>
      <c r="AE14" s="82"/>
      <c r="AF14" s="67">
        <f t="shared" si="4"/>
        <v>0</v>
      </c>
      <c r="AG14" s="102"/>
      <c r="AH14" s="103"/>
      <c r="AI14" s="103"/>
      <c r="AJ14" s="103">
        <v>0</v>
      </c>
      <c r="AK14" s="70">
        <v>0</v>
      </c>
      <c r="AL14" s="83"/>
      <c r="AM14" s="70">
        <v>0</v>
      </c>
      <c r="AN14" s="103"/>
      <c r="AO14" s="103"/>
      <c r="AP14" s="76" t="s">
        <v>171</v>
      </c>
      <c r="AQ14" s="105">
        <v>254936</v>
      </c>
      <c r="AR14" s="105">
        <v>48438</v>
      </c>
      <c r="AS14" s="77"/>
      <c r="AT14" s="64">
        <v>910122</v>
      </c>
      <c r="AU14" s="62" t="s">
        <v>55</v>
      </c>
      <c r="AV14" s="113" t="s">
        <v>66</v>
      </c>
      <c r="AW14" s="62" t="s">
        <v>172</v>
      </c>
      <c r="AX14" s="64">
        <v>435000</v>
      </c>
      <c r="AY14" s="64">
        <v>82650</v>
      </c>
      <c r="AZ14" s="77"/>
      <c r="BA14" s="64">
        <v>1552950</v>
      </c>
      <c r="BB14" s="53" t="s">
        <v>57</v>
      </c>
      <c r="BC14" s="53" t="s">
        <v>44</v>
      </c>
      <c r="BD14" s="53"/>
      <c r="BE14" s="53"/>
      <c r="BF14" s="53"/>
      <c r="BG14" s="87"/>
      <c r="BH14" s="53"/>
      <c r="BI14" s="53"/>
      <c r="BJ14" s="53"/>
      <c r="BK14" s="53"/>
      <c r="BL14" s="72">
        <v>0</v>
      </c>
      <c r="BM14" s="72">
        <v>0</v>
      </c>
      <c r="BN14" s="88"/>
      <c r="BO14" s="72">
        <v>0</v>
      </c>
      <c r="BP14" s="53"/>
      <c r="BQ14" s="53" t="s">
        <v>61</v>
      </c>
      <c r="BR14" s="53" t="s">
        <v>173</v>
      </c>
      <c r="BS14" s="72">
        <v>1572241.9354838708</v>
      </c>
      <c r="BT14" s="72">
        <v>298725.96774193546</v>
      </c>
      <c r="BU14" s="89">
        <v>1870967.9032258063</v>
      </c>
      <c r="BV14" s="72">
        <v>5612903.7096774187</v>
      </c>
      <c r="BW14" s="53">
        <v>10</v>
      </c>
      <c r="BX14" s="53" t="s">
        <v>53</v>
      </c>
      <c r="BY14" s="53"/>
      <c r="BZ14" s="72"/>
      <c r="CA14" s="72"/>
      <c r="CB14" s="73"/>
      <c r="CC14" s="72"/>
      <c r="CD14" s="53"/>
      <c r="CE14" s="53"/>
      <c r="CF14" s="53"/>
      <c r="CG14" s="72"/>
      <c r="CH14" s="72"/>
      <c r="CI14" s="88"/>
      <c r="CJ14" s="72"/>
      <c r="CK14" s="53"/>
      <c r="CL14" s="53"/>
      <c r="CM14" s="53" t="s">
        <v>174</v>
      </c>
      <c r="CN14" s="72">
        <v>425000</v>
      </c>
      <c r="CO14" s="72">
        <v>80750</v>
      </c>
      <c r="CP14" s="121"/>
      <c r="CQ14" s="72">
        <v>1517250</v>
      </c>
      <c r="CR14" s="53" t="s">
        <v>68</v>
      </c>
      <c r="CS14" s="53" t="s">
        <v>69</v>
      </c>
      <c r="CT14" s="53"/>
      <c r="CU14" s="72"/>
      <c r="CV14" s="72"/>
      <c r="CW14" s="73"/>
      <c r="CX14" s="72"/>
      <c r="CY14" s="53"/>
      <c r="CZ14" s="53"/>
      <c r="DA14" s="74"/>
      <c r="DB14" s="74"/>
      <c r="DC14" s="74"/>
      <c r="DD14" s="90"/>
      <c r="DE14" s="74"/>
      <c r="DF14" s="74"/>
      <c r="DG14" s="74"/>
      <c r="DH14" s="74"/>
      <c r="DI14" s="74"/>
      <c r="DJ14" s="74"/>
      <c r="DK14" s="91"/>
      <c r="DL14" s="74"/>
      <c r="DM14" s="74"/>
      <c r="DN14" s="74"/>
      <c r="DO14" s="108"/>
      <c r="DP14" s="74"/>
      <c r="DQ14" s="74"/>
      <c r="DR14" s="109"/>
      <c r="DS14" s="74"/>
      <c r="DT14" s="108"/>
      <c r="DU14" s="108"/>
      <c r="DV14" s="108" t="s">
        <v>173</v>
      </c>
      <c r="DW14" s="108">
        <v>1870000</v>
      </c>
      <c r="DX14" s="108">
        <v>355300</v>
      </c>
      <c r="DY14" s="92">
        <v>2225300</v>
      </c>
      <c r="DZ14" s="108">
        <v>6675900</v>
      </c>
      <c r="EA14" s="108" t="s">
        <v>127</v>
      </c>
      <c r="EB14" s="108" t="s">
        <v>61</v>
      </c>
    </row>
    <row r="15" spans="1:132" ht="101.25" x14ac:dyDescent="0.2">
      <c r="A15" s="114">
        <v>8</v>
      </c>
      <c r="B15" s="115" t="s">
        <v>175</v>
      </c>
      <c r="C15" s="115" t="s">
        <v>176</v>
      </c>
      <c r="D15" s="115" t="s">
        <v>119</v>
      </c>
      <c r="E15" s="115">
        <v>1</v>
      </c>
      <c r="F15" s="115" t="s">
        <v>168</v>
      </c>
      <c r="G15" s="55" t="s">
        <v>169</v>
      </c>
      <c r="H15" s="64">
        <v>511152</v>
      </c>
      <c r="I15" s="64">
        <f t="shared" si="0"/>
        <v>97118.88</v>
      </c>
      <c r="J15" s="77"/>
      <c r="K15" s="64">
        <f>+E15*J15</f>
        <v>0</v>
      </c>
      <c r="L15" s="98" t="s">
        <v>107</v>
      </c>
      <c r="M15" s="79" t="s">
        <v>53</v>
      </c>
      <c r="N15" s="55" t="s">
        <v>168</v>
      </c>
      <c r="O15" s="61">
        <v>372998</v>
      </c>
      <c r="P15" s="61">
        <f t="shared" si="1"/>
        <v>70869.62</v>
      </c>
      <c r="Q15" s="80">
        <v>443867.62</v>
      </c>
      <c r="R15" s="61">
        <f t="shared" si="2"/>
        <v>443867.62</v>
      </c>
      <c r="S15" s="62" t="s">
        <v>108</v>
      </c>
      <c r="T15" s="62" t="s">
        <v>44</v>
      </c>
      <c r="U15" s="55" t="s">
        <v>177</v>
      </c>
      <c r="V15" s="64">
        <v>3420000</v>
      </c>
      <c r="W15" s="101">
        <f t="shared" si="5"/>
        <v>649800</v>
      </c>
      <c r="X15" s="116">
        <v>4069800</v>
      </c>
      <c r="Y15" s="64">
        <f t="shared" si="3"/>
        <v>4069800</v>
      </c>
      <c r="Z15" s="62" t="s">
        <v>46</v>
      </c>
      <c r="AA15" s="65" t="s">
        <v>47</v>
      </c>
      <c r="AB15" s="55"/>
      <c r="AC15" s="64"/>
      <c r="AD15" s="64"/>
      <c r="AE15" s="82"/>
      <c r="AF15" s="67">
        <f t="shared" si="4"/>
        <v>0</v>
      </c>
      <c r="AG15" s="102"/>
      <c r="AH15" s="103"/>
      <c r="AI15" s="103"/>
      <c r="AJ15" s="103">
        <v>0</v>
      </c>
      <c r="AK15" s="70">
        <v>0</v>
      </c>
      <c r="AL15" s="83"/>
      <c r="AM15" s="70">
        <v>0</v>
      </c>
      <c r="AN15" s="103"/>
      <c r="AO15" s="103"/>
      <c r="AP15" s="55" t="s">
        <v>178</v>
      </c>
      <c r="AQ15" s="64">
        <v>242807</v>
      </c>
      <c r="AR15" s="64">
        <v>46133</v>
      </c>
      <c r="AS15" s="77"/>
      <c r="AT15" s="64">
        <v>288940</v>
      </c>
      <c r="AU15" s="62" t="s">
        <v>55</v>
      </c>
      <c r="AV15" s="113" t="s">
        <v>66</v>
      </c>
      <c r="AW15" s="62" t="s">
        <v>172</v>
      </c>
      <c r="AX15" s="64">
        <v>435000</v>
      </c>
      <c r="AY15" s="64">
        <v>82650</v>
      </c>
      <c r="AZ15" s="77"/>
      <c r="BA15" s="64">
        <v>517650</v>
      </c>
      <c r="BB15" s="53" t="s">
        <v>57</v>
      </c>
      <c r="BC15" s="53" t="s">
        <v>44</v>
      </c>
      <c r="BD15" s="53"/>
      <c r="BE15" s="53"/>
      <c r="BF15" s="53"/>
      <c r="BG15" s="87"/>
      <c r="BH15" s="53"/>
      <c r="BI15" s="53"/>
      <c r="BJ15" s="53"/>
      <c r="BK15" s="53"/>
      <c r="BL15" s="72">
        <v>0</v>
      </c>
      <c r="BM15" s="72">
        <v>0</v>
      </c>
      <c r="BN15" s="88"/>
      <c r="BO15" s="72">
        <v>0</v>
      </c>
      <c r="BP15" s="53"/>
      <c r="BQ15" s="53" t="s">
        <v>61</v>
      </c>
      <c r="BR15" s="53" t="s">
        <v>173</v>
      </c>
      <c r="BS15" s="72">
        <v>1852353.7634408602</v>
      </c>
      <c r="BT15" s="72">
        <v>351947.21505376342</v>
      </c>
      <c r="BU15" s="89">
        <v>2204300.9784946237</v>
      </c>
      <c r="BV15" s="72">
        <v>2204300.9784946237</v>
      </c>
      <c r="BW15" s="53">
        <v>10</v>
      </c>
      <c r="BX15" s="53" t="s">
        <v>53</v>
      </c>
      <c r="BY15" s="53"/>
      <c r="BZ15" s="72"/>
      <c r="CA15" s="72"/>
      <c r="CB15" s="73"/>
      <c r="CC15" s="72"/>
      <c r="CD15" s="53"/>
      <c r="CE15" s="53"/>
      <c r="CF15" s="53"/>
      <c r="CG15" s="72"/>
      <c r="CH15" s="72"/>
      <c r="CI15" s="88"/>
      <c r="CJ15" s="72"/>
      <c r="CK15" s="53"/>
      <c r="CL15" s="53"/>
      <c r="CM15" s="53" t="s">
        <v>179</v>
      </c>
      <c r="CN15" s="72">
        <v>477000</v>
      </c>
      <c r="CO15" s="72">
        <v>90630</v>
      </c>
      <c r="CP15" s="121"/>
      <c r="CQ15" s="72">
        <v>567630</v>
      </c>
      <c r="CR15" s="53" t="s">
        <v>68</v>
      </c>
      <c r="CS15" s="53" t="s">
        <v>69</v>
      </c>
      <c r="CT15" s="53"/>
      <c r="CU15" s="72"/>
      <c r="CV15" s="72"/>
      <c r="CW15" s="73"/>
      <c r="CX15" s="72"/>
      <c r="CY15" s="53"/>
      <c r="CZ15" s="53"/>
      <c r="DA15" s="122"/>
      <c r="DB15" s="122"/>
      <c r="DC15" s="122"/>
      <c r="DD15" s="90"/>
      <c r="DE15" s="122"/>
      <c r="DF15" s="122"/>
      <c r="DG15" s="122"/>
      <c r="DH15" s="122"/>
      <c r="DI15" s="122"/>
      <c r="DJ15" s="122"/>
      <c r="DK15" s="91"/>
      <c r="DL15" s="122"/>
      <c r="DM15" s="122"/>
      <c r="DN15" s="122"/>
      <c r="DO15" s="122"/>
      <c r="DP15" s="74"/>
      <c r="DQ15" s="74"/>
      <c r="DR15" s="109"/>
      <c r="DS15" s="74"/>
      <c r="DT15" s="122"/>
      <c r="DU15" s="122"/>
      <c r="DV15" s="122" t="s">
        <v>173</v>
      </c>
      <c r="DW15" s="74">
        <v>1950500</v>
      </c>
      <c r="DX15" s="74">
        <v>370595</v>
      </c>
      <c r="DY15" s="92">
        <v>2321095</v>
      </c>
      <c r="DZ15" s="74">
        <v>2321095</v>
      </c>
      <c r="EA15" s="95" t="s">
        <v>134</v>
      </c>
      <c r="EB15" s="95" t="s">
        <v>61</v>
      </c>
    </row>
    <row r="16" spans="1:132" x14ac:dyDescent="0.2">
      <c r="A16" s="123" t="s">
        <v>180</v>
      </c>
      <c r="B16" s="124" t="s">
        <v>181</v>
      </c>
      <c r="C16" s="115"/>
      <c r="D16" s="115"/>
      <c r="E16" s="115"/>
      <c r="F16" s="115"/>
      <c r="G16" s="55"/>
      <c r="H16" s="64"/>
      <c r="I16" s="64"/>
      <c r="J16" s="96"/>
      <c r="K16" s="64"/>
      <c r="L16" s="103"/>
      <c r="M16" s="102"/>
      <c r="N16" s="55"/>
      <c r="O16" s="61"/>
      <c r="P16" s="61"/>
      <c r="Q16" s="80"/>
      <c r="R16" s="61">
        <f t="shared" si="2"/>
        <v>0</v>
      </c>
      <c r="S16" s="62"/>
      <c r="T16" s="62"/>
      <c r="U16" s="55"/>
      <c r="V16" s="64"/>
      <c r="W16" s="64"/>
      <c r="X16" s="81"/>
      <c r="Y16" s="64"/>
      <c r="Z16" s="102"/>
      <c r="AA16" s="102"/>
      <c r="AB16" s="125"/>
      <c r="AC16" s="125"/>
      <c r="AD16" s="125"/>
      <c r="AE16" s="82"/>
      <c r="AF16" s="67">
        <f t="shared" si="4"/>
        <v>0</v>
      </c>
      <c r="AG16" s="125"/>
      <c r="AH16" s="126"/>
      <c r="AI16" s="127"/>
      <c r="AJ16" s="127"/>
      <c r="AK16" s="70"/>
      <c r="AL16" s="83"/>
      <c r="AM16" s="70"/>
      <c r="AN16" s="127"/>
      <c r="AO16" s="127"/>
      <c r="AP16" s="55"/>
      <c r="AQ16" s="64"/>
      <c r="AR16" s="64"/>
      <c r="AS16" s="84"/>
      <c r="AT16" s="64"/>
      <c r="AU16" s="102"/>
      <c r="AV16" s="117"/>
      <c r="AW16" s="102"/>
      <c r="AX16" s="64"/>
      <c r="AY16" s="64"/>
      <c r="AZ16" s="86"/>
      <c r="BA16" s="64"/>
      <c r="BB16" s="53"/>
      <c r="BC16" s="53"/>
      <c r="BD16" s="53"/>
      <c r="BE16" s="53"/>
      <c r="BF16" s="53"/>
      <c r="BG16" s="87"/>
      <c r="BH16" s="53"/>
      <c r="BI16" s="53"/>
      <c r="BJ16" s="53"/>
      <c r="BK16" s="53"/>
      <c r="BL16" s="72"/>
      <c r="BM16" s="72"/>
      <c r="BN16" s="88"/>
      <c r="BO16" s="72"/>
      <c r="BP16" s="53"/>
      <c r="BQ16" s="53"/>
      <c r="BR16" s="53"/>
      <c r="BS16" s="72"/>
      <c r="BT16" s="72"/>
      <c r="BU16" s="89"/>
      <c r="BV16" s="72"/>
      <c r="BW16" s="53"/>
      <c r="BX16" s="53"/>
      <c r="BY16" s="53"/>
      <c r="BZ16" s="72"/>
      <c r="CA16" s="72"/>
      <c r="CB16" s="73"/>
      <c r="CC16" s="72"/>
      <c r="CD16" s="53"/>
      <c r="CE16" s="53"/>
      <c r="CF16" s="53"/>
      <c r="CG16" s="72"/>
      <c r="CH16" s="72"/>
      <c r="CI16" s="88"/>
      <c r="CJ16" s="72"/>
      <c r="CK16" s="53"/>
      <c r="CL16" s="53"/>
      <c r="CM16" s="53"/>
      <c r="CN16" s="72"/>
      <c r="CO16" s="72"/>
      <c r="CP16" s="89"/>
      <c r="CQ16" s="72"/>
      <c r="CR16" s="53"/>
      <c r="CS16" s="53"/>
      <c r="CT16" s="53"/>
      <c r="CU16" s="72"/>
      <c r="CV16" s="72"/>
      <c r="CW16" s="73"/>
      <c r="CX16" s="72"/>
      <c r="CY16" s="53"/>
      <c r="CZ16" s="53"/>
      <c r="DA16" s="122"/>
      <c r="DB16" s="122"/>
      <c r="DC16" s="122"/>
      <c r="DD16" s="90"/>
      <c r="DE16" s="122"/>
      <c r="DF16" s="122"/>
      <c r="DG16" s="122"/>
      <c r="DH16" s="122"/>
      <c r="DI16" s="122"/>
      <c r="DJ16" s="122"/>
      <c r="DK16" s="91"/>
      <c r="DL16" s="122"/>
      <c r="DM16" s="122"/>
      <c r="DN16" s="122"/>
      <c r="DO16" s="122"/>
      <c r="DP16" s="74"/>
      <c r="DQ16" s="74"/>
      <c r="DR16" s="109"/>
      <c r="DS16" s="74"/>
      <c r="DT16" s="122"/>
      <c r="DU16" s="122"/>
      <c r="DV16" s="122"/>
      <c r="DW16" s="74"/>
      <c r="DX16" s="74"/>
      <c r="DY16" s="92"/>
      <c r="DZ16" s="74"/>
      <c r="EA16" s="122"/>
      <c r="EB16" s="122"/>
    </row>
    <row r="17" spans="1:134" ht="123.75" x14ac:dyDescent="0.2">
      <c r="A17" s="114">
        <v>1</v>
      </c>
      <c r="B17" s="115" t="s">
        <v>182</v>
      </c>
      <c r="C17" s="128" t="s">
        <v>183</v>
      </c>
      <c r="D17" s="115" t="s">
        <v>184</v>
      </c>
      <c r="E17" s="115">
        <v>4</v>
      </c>
      <c r="F17" s="115" t="s">
        <v>182</v>
      </c>
      <c r="G17" s="55" t="s">
        <v>185</v>
      </c>
      <c r="H17" s="64">
        <v>1480000</v>
      </c>
      <c r="I17" s="64">
        <f>+H17*19%</f>
        <v>281200</v>
      </c>
      <c r="J17" s="96">
        <v>1761200</v>
      </c>
      <c r="K17" s="64">
        <f>+E17*J17</f>
        <v>7044800</v>
      </c>
      <c r="L17" s="98" t="s">
        <v>107</v>
      </c>
      <c r="M17" s="79" t="s">
        <v>44</v>
      </c>
      <c r="N17" s="55" t="s">
        <v>186</v>
      </c>
      <c r="O17" s="61">
        <v>1690818</v>
      </c>
      <c r="P17" s="61">
        <f>+O17*19%</f>
        <v>321255.42</v>
      </c>
      <c r="Q17" s="80">
        <v>2012073.42</v>
      </c>
      <c r="R17" s="61">
        <f t="shared" si="2"/>
        <v>8048293.6799999997</v>
      </c>
      <c r="S17" s="62" t="s">
        <v>108</v>
      </c>
      <c r="T17" s="62" t="s">
        <v>44</v>
      </c>
      <c r="U17" s="55" t="s">
        <v>187</v>
      </c>
      <c r="V17" s="64">
        <v>2180000</v>
      </c>
      <c r="W17" s="64">
        <f>V17*0.19</f>
        <v>414200</v>
      </c>
      <c r="X17" s="81">
        <f>V17+W17</f>
        <v>2594200</v>
      </c>
      <c r="Y17" s="64">
        <f t="shared" si="3"/>
        <v>10376800</v>
      </c>
      <c r="Z17" s="62" t="s">
        <v>46</v>
      </c>
      <c r="AA17" s="65" t="s">
        <v>47</v>
      </c>
      <c r="AB17" s="66" t="s">
        <v>188</v>
      </c>
      <c r="AC17" s="67">
        <f>EVEN(1450000/0.88)</f>
        <v>1647728</v>
      </c>
      <c r="AD17" s="67">
        <f t="shared" ref="AD17:AD18" si="8">+AC17*19%</f>
        <v>313068.32</v>
      </c>
      <c r="AE17" s="82">
        <v>1960796.32</v>
      </c>
      <c r="AF17" s="67">
        <f t="shared" si="4"/>
        <v>7843185.2800000003</v>
      </c>
      <c r="AG17" s="68" t="s">
        <v>189</v>
      </c>
      <c r="AH17" s="69" t="s">
        <v>53</v>
      </c>
      <c r="AI17" s="69" t="s">
        <v>190</v>
      </c>
      <c r="AJ17" s="69">
        <v>2213700</v>
      </c>
      <c r="AK17" s="70">
        <v>420603</v>
      </c>
      <c r="AL17" s="83">
        <v>2634303</v>
      </c>
      <c r="AM17" s="70">
        <v>10537212</v>
      </c>
      <c r="AN17" s="69" t="s">
        <v>68</v>
      </c>
      <c r="AO17" s="69" t="s">
        <v>44</v>
      </c>
      <c r="AP17" s="55" t="s">
        <v>191</v>
      </c>
      <c r="AQ17" s="64">
        <v>1430543</v>
      </c>
      <c r="AR17" s="64">
        <v>271803</v>
      </c>
      <c r="AS17" s="84">
        <v>1702346</v>
      </c>
      <c r="AT17" s="64">
        <v>6809385</v>
      </c>
      <c r="AU17" s="62" t="s">
        <v>55</v>
      </c>
      <c r="AV17" s="113" t="s">
        <v>44</v>
      </c>
      <c r="AW17" s="62" t="s">
        <v>185</v>
      </c>
      <c r="AX17" s="64">
        <v>1175000</v>
      </c>
      <c r="AY17" s="64">
        <v>223250</v>
      </c>
      <c r="AZ17" s="86">
        <v>1398250</v>
      </c>
      <c r="BA17" s="64">
        <v>5593000</v>
      </c>
      <c r="BB17" s="53" t="s">
        <v>57</v>
      </c>
      <c r="BC17" s="53" t="s">
        <v>44</v>
      </c>
      <c r="BD17" s="53" t="s">
        <v>185</v>
      </c>
      <c r="BE17" s="53">
        <v>1550000</v>
      </c>
      <c r="BF17" s="53">
        <v>294500</v>
      </c>
      <c r="BG17" s="87">
        <v>1844500</v>
      </c>
      <c r="BH17" s="53">
        <v>7378000</v>
      </c>
      <c r="BI17" s="53">
        <v>45</v>
      </c>
      <c r="BJ17" s="53" t="s">
        <v>44</v>
      </c>
      <c r="BK17" s="53" t="s">
        <v>182</v>
      </c>
      <c r="BL17" s="72">
        <v>1400559.375</v>
      </c>
      <c r="BM17" s="72">
        <v>266106.28125</v>
      </c>
      <c r="BN17" s="88">
        <v>1666665.65625</v>
      </c>
      <c r="BO17" s="72">
        <v>6666662.625</v>
      </c>
      <c r="BP17" s="53" t="s">
        <v>192</v>
      </c>
      <c r="BQ17" s="53" t="s">
        <v>61</v>
      </c>
      <c r="BR17" s="53" t="s">
        <v>185</v>
      </c>
      <c r="BS17" s="72">
        <v>1396774.1935483869</v>
      </c>
      <c r="BT17" s="72">
        <v>265387.09677419352</v>
      </c>
      <c r="BU17" s="89">
        <v>1662161.2903225804</v>
      </c>
      <c r="BV17" s="72">
        <v>6648645.1612903215</v>
      </c>
      <c r="BW17" s="53">
        <v>10</v>
      </c>
      <c r="BX17" s="53" t="s">
        <v>53</v>
      </c>
      <c r="BY17" s="53"/>
      <c r="BZ17" s="72"/>
      <c r="CA17" s="72"/>
      <c r="CB17" s="73"/>
      <c r="CC17" s="72"/>
      <c r="CD17" s="53"/>
      <c r="CE17" s="53"/>
      <c r="CF17" s="53"/>
      <c r="CG17" s="72"/>
      <c r="CH17" s="72"/>
      <c r="CI17" s="88"/>
      <c r="CJ17" s="72"/>
      <c r="CK17" s="53"/>
      <c r="CL17" s="53"/>
      <c r="CM17" s="53" t="s">
        <v>182</v>
      </c>
      <c r="CN17" s="72">
        <v>1725000</v>
      </c>
      <c r="CO17" s="72">
        <v>327750</v>
      </c>
      <c r="CP17" s="89">
        <v>2052750</v>
      </c>
      <c r="CQ17" s="72">
        <v>8211000</v>
      </c>
      <c r="CR17" s="53" t="s">
        <v>68</v>
      </c>
      <c r="CS17" s="53" t="s">
        <v>69</v>
      </c>
      <c r="CT17" s="53" t="s">
        <v>193</v>
      </c>
      <c r="CU17" s="72">
        <v>1378000</v>
      </c>
      <c r="CV17" s="72">
        <v>261820</v>
      </c>
      <c r="CW17" s="73">
        <v>1639820</v>
      </c>
      <c r="CX17" s="72">
        <v>6559280</v>
      </c>
      <c r="CY17" s="53" t="s">
        <v>70</v>
      </c>
      <c r="CZ17" s="53" t="s">
        <v>66</v>
      </c>
      <c r="DA17" s="122" t="s">
        <v>185</v>
      </c>
      <c r="DB17" s="74">
        <v>1982825</v>
      </c>
      <c r="DC17" s="74">
        <v>376736.75</v>
      </c>
      <c r="DD17" s="90">
        <v>2359561.75</v>
      </c>
      <c r="DE17" s="74">
        <v>9438247</v>
      </c>
      <c r="DF17" s="122" t="s">
        <v>72</v>
      </c>
      <c r="DG17" s="122" t="s">
        <v>115</v>
      </c>
      <c r="DH17" s="122" t="s">
        <v>194</v>
      </c>
      <c r="DI17" s="74">
        <v>1776600</v>
      </c>
      <c r="DJ17" s="74">
        <v>337554</v>
      </c>
      <c r="DK17" s="91">
        <v>2114154</v>
      </c>
      <c r="DL17" s="74">
        <v>8456616</v>
      </c>
      <c r="DM17" s="122" t="s">
        <v>68</v>
      </c>
      <c r="DN17" s="122" t="s">
        <v>44</v>
      </c>
      <c r="DO17" s="122"/>
      <c r="DP17" s="74"/>
      <c r="DQ17" s="74"/>
      <c r="DR17" s="109"/>
      <c r="DS17" s="74"/>
      <c r="DT17" s="122"/>
      <c r="DU17" s="122"/>
      <c r="DV17" s="122" t="s">
        <v>195</v>
      </c>
      <c r="DW17" s="74">
        <v>1545700</v>
      </c>
      <c r="DX17" s="74">
        <v>293683</v>
      </c>
      <c r="DY17" s="92">
        <v>1839383</v>
      </c>
      <c r="DZ17" s="74">
        <v>7357532</v>
      </c>
      <c r="EA17" s="95" t="s">
        <v>127</v>
      </c>
      <c r="EB17" s="122" t="s">
        <v>61</v>
      </c>
    </row>
    <row r="18" spans="1:134" ht="45" x14ac:dyDescent="0.2">
      <c r="A18" s="129">
        <v>2</v>
      </c>
      <c r="B18" s="130" t="s">
        <v>196</v>
      </c>
      <c r="C18" s="130" t="s">
        <v>197</v>
      </c>
      <c r="D18" s="130" t="s">
        <v>119</v>
      </c>
      <c r="E18" s="130">
        <v>1</v>
      </c>
      <c r="F18" s="130" t="s">
        <v>198</v>
      </c>
      <c r="G18" s="55"/>
      <c r="H18" s="64"/>
      <c r="I18" s="64">
        <f t="shared" ref="I18:I34" si="9">+H18*19%</f>
        <v>0</v>
      </c>
      <c r="J18" s="96"/>
      <c r="K18" s="64">
        <f t="shared" ref="K18:K34" si="10">+E18*J18</f>
        <v>0</v>
      </c>
      <c r="L18" s="103"/>
      <c r="M18" s="102"/>
      <c r="N18" s="55" t="s">
        <v>199</v>
      </c>
      <c r="O18" s="61">
        <v>274647</v>
      </c>
      <c r="P18" s="61">
        <f>+O18*19%</f>
        <v>52182.93</v>
      </c>
      <c r="Q18" s="80">
        <v>326829.93</v>
      </c>
      <c r="R18" s="61">
        <f t="shared" si="2"/>
        <v>326829.93</v>
      </c>
      <c r="S18" s="62" t="s">
        <v>108</v>
      </c>
      <c r="T18" s="62" t="s">
        <v>44</v>
      </c>
      <c r="U18" s="55" t="s">
        <v>200</v>
      </c>
      <c r="V18" s="64">
        <v>970000</v>
      </c>
      <c r="W18" s="64">
        <f>V18*0.19</f>
        <v>184300</v>
      </c>
      <c r="X18" s="116">
        <v>1154300</v>
      </c>
      <c r="Y18" s="64">
        <f t="shared" si="3"/>
        <v>1154300</v>
      </c>
      <c r="Z18" s="62" t="s">
        <v>46</v>
      </c>
      <c r="AA18" s="65" t="s">
        <v>47</v>
      </c>
      <c r="AB18" s="66" t="s">
        <v>201</v>
      </c>
      <c r="AC18" s="67">
        <v>380000</v>
      </c>
      <c r="AD18" s="67">
        <f t="shared" si="8"/>
        <v>72200</v>
      </c>
      <c r="AE18" s="82">
        <v>452200</v>
      </c>
      <c r="AF18" s="67">
        <f t="shared" si="4"/>
        <v>452200</v>
      </c>
      <c r="AG18" s="68" t="s">
        <v>189</v>
      </c>
      <c r="AH18" s="69" t="s">
        <v>53</v>
      </c>
      <c r="AI18" s="69"/>
      <c r="AJ18" s="69">
        <v>0</v>
      </c>
      <c r="AK18" s="70">
        <v>0</v>
      </c>
      <c r="AL18" s="83"/>
      <c r="AM18" s="70">
        <v>0</v>
      </c>
      <c r="AN18" s="69"/>
      <c r="AO18" s="69"/>
      <c r="AP18" s="55"/>
      <c r="AQ18" s="64"/>
      <c r="AR18" s="64"/>
      <c r="AS18" s="84"/>
      <c r="AT18" s="64"/>
      <c r="AU18" s="102"/>
      <c r="AV18" s="117"/>
      <c r="AW18" s="102" t="s">
        <v>202</v>
      </c>
      <c r="AX18" s="64">
        <v>570000</v>
      </c>
      <c r="AY18" s="64">
        <v>108300</v>
      </c>
      <c r="AZ18" s="86">
        <v>678300</v>
      </c>
      <c r="BA18" s="64">
        <v>678300</v>
      </c>
      <c r="BB18" s="53" t="s">
        <v>57</v>
      </c>
      <c r="BC18" s="53" t="s">
        <v>44</v>
      </c>
      <c r="BD18" s="53"/>
      <c r="BE18" s="53"/>
      <c r="BF18" s="53"/>
      <c r="BG18" s="87"/>
      <c r="BH18" s="53"/>
      <c r="BI18" s="53"/>
      <c r="BJ18" s="53"/>
      <c r="BK18" s="53"/>
      <c r="BL18" s="72">
        <v>0</v>
      </c>
      <c r="BM18" s="72">
        <v>0</v>
      </c>
      <c r="BN18" s="88"/>
      <c r="BO18" s="72">
        <v>0</v>
      </c>
      <c r="BP18" s="53"/>
      <c r="BQ18" s="53"/>
      <c r="BR18" s="53"/>
      <c r="BS18" s="72">
        <v>0</v>
      </c>
      <c r="BT18" s="72">
        <v>0</v>
      </c>
      <c r="BU18" s="89"/>
      <c r="BV18" s="72">
        <v>0</v>
      </c>
      <c r="BW18" s="53"/>
      <c r="BX18" s="53"/>
      <c r="BY18" s="53"/>
      <c r="BZ18" s="72"/>
      <c r="CA18" s="72"/>
      <c r="CB18" s="73"/>
      <c r="CC18" s="72"/>
      <c r="CD18" s="53"/>
      <c r="CE18" s="53"/>
      <c r="CF18" s="53"/>
      <c r="CG18" s="72"/>
      <c r="CH18" s="72"/>
      <c r="CI18" s="88"/>
      <c r="CJ18" s="72"/>
      <c r="CK18" s="53"/>
      <c r="CL18" s="53"/>
      <c r="CM18" s="53" t="s">
        <v>202</v>
      </c>
      <c r="CN18" s="72">
        <v>404000</v>
      </c>
      <c r="CO18" s="72">
        <v>76760</v>
      </c>
      <c r="CP18" s="89">
        <v>480760</v>
      </c>
      <c r="CQ18" s="72">
        <v>480760</v>
      </c>
      <c r="CR18" s="53" t="s">
        <v>68</v>
      </c>
      <c r="CS18" s="53" t="s">
        <v>69</v>
      </c>
      <c r="CT18" s="53"/>
      <c r="CU18" s="72"/>
      <c r="CV18" s="72"/>
      <c r="CW18" s="73"/>
      <c r="CX18" s="72"/>
      <c r="CY18" s="53"/>
      <c r="CZ18" s="53"/>
      <c r="DA18" s="122"/>
      <c r="DB18" s="74"/>
      <c r="DC18" s="74"/>
      <c r="DD18" s="90"/>
      <c r="DE18" s="74"/>
      <c r="DF18" s="122"/>
      <c r="DG18" s="122"/>
      <c r="DH18" s="122"/>
      <c r="DI18" s="74"/>
      <c r="DJ18" s="74"/>
      <c r="DK18" s="91"/>
      <c r="DL18" s="74"/>
      <c r="DM18" s="122"/>
      <c r="DN18" s="122"/>
      <c r="DO18" s="122"/>
      <c r="DP18" s="74"/>
      <c r="DQ18" s="74"/>
      <c r="DR18" s="109"/>
      <c r="DS18" s="74"/>
      <c r="DT18" s="122"/>
      <c r="DU18" s="122"/>
      <c r="DV18" s="122"/>
      <c r="DW18" s="74"/>
      <c r="DX18" s="74"/>
      <c r="DY18" s="92"/>
      <c r="DZ18" s="74"/>
      <c r="EA18" s="122"/>
      <c r="EB18" s="122"/>
    </row>
    <row r="19" spans="1:134" x14ac:dyDescent="0.2">
      <c r="A19" s="131" t="s">
        <v>203</v>
      </c>
      <c r="B19" s="124" t="s">
        <v>204</v>
      </c>
      <c r="C19" s="128"/>
      <c r="D19" s="115"/>
      <c r="E19" s="115"/>
      <c r="F19" s="115"/>
      <c r="G19" s="55"/>
      <c r="H19" s="64"/>
      <c r="I19" s="64"/>
      <c r="J19" s="96"/>
      <c r="K19" s="64"/>
      <c r="L19" s="103"/>
      <c r="M19" s="102"/>
      <c r="N19" s="55"/>
      <c r="O19" s="61"/>
      <c r="P19" s="61"/>
      <c r="Q19" s="80"/>
      <c r="R19" s="61">
        <f t="shared" si="2"/>
        <v>0</v>
      </c>
      <c r="S19" s="62"/>
      <c r="T19" s="62"/>
      <c r="U19" s="55"/>
      <c r="V19" s="64"/>
      <c r="W19" s="64"/>
      <c r="X19" s="81"/>
      <c r="Y19" s="64"/>
      <c r="Z19" s="102"/>
      <c r="AA19" s="102"/>
      <c r="AB19" s="55"/>
      <c r="AC19" s="64"/>
      <c r="AD19" s="64"/>
      <c r="AE19" s="82"/>
      <c r="AF19" s="67"/>
      <c r="AG19" s="102"/>
      <c r="AH19" s="103"/>
      <c r="AI19" s="103"/>
      <c r="AJ19" s="103">
        <v>0</v>
      </c>
      <c r="AK19" s="70">
        <v>0</v>
      </c>
      <c r="AL19" s="83"/>
      <c r="AM19" s="70">
        <v>0</v>
      </c>
      <c r="AN19" s="103"/>
      <c r="AO19" s="103"/>
      <c r="AP19" s="55"/>
      <c r="AQ19" s="64"/>
      <c r="AR19" s="64"/>
      <c r="AS19" s="84"/>
      <c r="AT19" s="64"/>
      <c r="AU19" s="102"/>
      <c r="AV19" s="117"/>
      <c r="AW19" s="102"/>
      <c r="AX19" s="64"/>
      <c r="AY19" s="64"/>
      <c r="AZ19" s="86"/>
      <c r="BA19" s="64"/>
      <c r="BB19" s="53"/>
      <c r="BC19" s="53"/>
      <c r="BD19" s="53"/>
      <c r="BE19" s="53"/>
      <c r="BF19" s="53"/>
      <c r="BG19" s="87"/>
      <c r="BH19" s="53"/>
      <c r="BI19" s="53"/>
      <c r="BJ19" s="53"/>
      <c r="BK19" s="53"/>
      <c r="BL19" s="72">
        <v>0</v>
      </c>
      <c r="BM19" s="72">
        <v>0</v>
      </c>
      <c r="BN19" s="88"/>
      <c r="BO19" s="72">
        <v>0</v>
      </c>
      <c r="BP19" s="53"/>
      <c r="BQ19" s="53"/>
      <c r="BR19" s="53"/>
      <c r="BS19" s="72"/>
      <c r="BT19" s="72">
        <v>0</v>
      </c>
      <c r="BU19" s="89"/>
      <c r="BV19" s="72">
        <v>0</v>
      </c>
      <c r="BW19" s="53"/>
      <c r="BX19" s="53"/>
      <c r="BY19" s="53"/>
      <c r="BZ19" s="72"/>
      <c r="CA19" s="72"/>
      <c r="CB19" s="73"/>
      <c r="CC19" s="72"/>
      <c r="CD19" s="53"/>
      <c r="CE19" s="53"/>
      <c r="CF19" s="53"/>
      <c r="CG19" s="72"/>
      <c r="CH19" s="72"/>
      <c r="CI19" s="88"/>
      <c r="CJ19" s="72"/>
      <c r="CK19" s="53"/>
      <c r="CL19" s="53"/>
      <c r="CM19" s="53"/>
      <c r="CN19" s="72"/>
      <c r="CO19" s="72"/>
      <c r="CP19" s="89"/>
      <c r="CQ19" s="72"/>
      <c r="CR19" s="53"/>
      <c r="CS19" s="53"/>
      <c r="CT19" s="53"/>
      <c r="CU19" s="72"/>
      <c r="CV19" s="72"/>
      <c r="CW19" s="73"/>
      <c r="CX19" s="72"/>
      <c r="CY19" s="53"/>
      <c r="CZ19" s="53"/>
      <c r="DA19" s="122"/>
      <c r="DB19" s="74"/>
      <c r="DC19" s="74"/>
      <c r="DD19" s="90"/>
      <c r="DE19" s="74"/>
      <c r="DF19" s="122"/>
      <c r="DG19" s="122"/>
      <c r="DH19" s="122"/>
      <c r="DI19" s="74"/>
      <c r="DJ19" s="74"/>
      <c r="DK19" s="91"/>
      <c r="DL19" s="74"/>
      <c r="DM19" s="122"/>
      <c r="DN19" s="122"/>
      <c r="DO19" s="122"/>
      <c r="DP19" s="74"/>
      <c r="DQ19" s="74"/>
      <c r="DR19" s="109"/>
      <c r="DS19" s="74"/>
      <c r="DT19" s="122"/>
      <c r="DU19" s="122"/>
      <c r="DV19" s="122"/>
      <c r="DW19" s="74"/>
      <c r="DX19" s="74"/>
      <c r="DY19" s="92"/>
      <c r="DZ19" s="74"/>
      <c r="EA19" s="122"/>
      <c r="EB19" s="122"/>
    </row>
    <row r="20" spans="1:134" ht="45" x14ac:dyDescent="0.2">
      <c r="A20" s="114">
        <v>1</v>
      </c>
      <c r="B20" s="115" t="s">
        <v>205</v>
      </c>
      <c r="C20" s="115" t="s">
        <v>206</v>
      </c>
      <c r="D20" s="115" t="s">
        <v>119</v>
      </c>
      <c r="E20" s="115">
        <v>2</v>
      </c>
      <c r="F20" s="115"/>
      <c r="G20" s="55" t="s">
        <v>207</v>
      </c>
      <c r="H20" s="64">
        <v>70000</v>
      </c>
      <c r="I20" s="64">
        <f t="shared" si="9"/>
        <v>13300</v>
      </c>
      <c r="J20" s="77"/>
      <c r="K20" s="64">
        <f t="shared" si="10"/>
        <v>0</v>
      </c>
      <c r="L20" s="98" t="s">
        <v>107</v>
      </c>
      <c r="M20" s="102" t="s">
        <v>44</v>
      </c>
      <c r="N20" s="55" t="s">
        <v>208</v>
      </c>
      <c r="O20" s="61">
        <v>511376</v>
      </c>
      <c r="P20" s="61">
        <f>+O20*19%</f>
        <v>97161.44</v>
      </c>
      <c r="Q20" s="132"/>
      <c r="R20" s="61">
        <f t="shared" si="2"/>
        <v>0</v>
      </c>
      <c r="S20" s="62" t="s">
        <v>108</v>
      </c>
      <c r="T20" s="62" t="s">
        <v>44</v>
      </c>
      <c r="U20" s="115" t="s">
        <v>209</v>
      </c>
      <c r="V20" s="64">
        <v>350000</v>
      </c>
      <c r="W20" s="64">
        <f>V20*0.19</f>
        <v>66500</v>
      </c>
      <c r="X20" s="133"/>
      <c r="Y20" s="64">
        <f t="shared" si="3"/>
        <v>0</v>
      </c>
      <c r="Z20" s="62" t="s">
        <v>46</v>
      </c>
      <c r="AA20" s="65" t="s">
        <v>47</v>
      </c>
      <c r="AB20" s="55"/>
      <c r="AC20" s="64"/>
      <c r="AD20" s="64"/>
      <c r="AE20" s="82"/>
      <c r="AF20" s="67">
        <f t="shared" si="4"/>
        <v>0</v>
      </c>
      <c r="AG20" s="102"/>
      <c r="AH20" s="103"/>
      <c r="AI20" s="65" t="s">
        <v>210</v>
      </c>
      <c r="AJ20" s="134">
        <v>609100</v>
      </c>
      <c r="AK20" s="70">
        <v>115729</v>
      </c>
      <c r="AL20" s="83">
        <v>724829</v>
      </c>
      <c r="AM20" s="70">
        <v>1449658</v>
      </c>
      <c r="AN20" s="103" t="s">
        <v>68</v>
      </c>
      <c r="AO20" s="103" t="s">
        <v>44</v>
      </c>
      <c r="AP20" s="55"/>
      <c r="AQ20" s="64"/>
      <c r="AR20" s="64"/>
      <c r="AS20" s="84"/>
      <c r="AT20" s="64"/>
      <c r="AU20" s="102"/>
      <c r="AV20" s="117"/>
      <c r="AW20" s="102" t="s">
        <v>211</v>
      </c>
      <c r="AX20" s="64">
        <v>110000</v>
      </c>
      <c r="AY20" s="64">
        <v>20900</v>
      </c>
      <c r="AZ20" s="77"/>
      <c r="BA20" s="64">
        <v>261800</v>
      </c>
      <c r="BB20" s="53" t="s">
        <v>57</v>
      </c>
      <c r="BC20" s="53" t="s">
        <v>44</v>
      </c>
      <c r="BD20" s="53"/>
      <c r="BE20" s="53"/>
      <c r="BF20" s="53"/>
      <c r="BG20" s="87"/>
      <c r="BH20" s="53"/>
      <c r="BI20" s="53"/>
      <c r="BJ20" s="53"/>
      <c r="BK20" s="53" t="s">
        <v>212</v>
      </c>
      <c r="BL20" s="72">
        <v>78125</v>
      </c>
      <c r="BM20" s="72">
        <v>14843.75</v>
      </c>
      <c r="BN20" s="121"/>
      <c r="BO20" s="72">
        <v>185937.5</v>
      </c>
      <c r="BP20" s="53" t="s">
        <v>213</v>
      </c>
      <c r="BQ20" s="53" t="s">
        <v>61</v>
      </c>
      <c r="BR20" s="53"/>
      <c r="BS20" s="72">
        <v>107526.8817204301</v>
      </c>
      <c r="BT20" s="72">
        <v>20430.107526881719</v>
      </c>
      <c r="BU20" s="121"/>
      <c r="BV20" s="72">
        <v>255913.97849462365</v>
      </c>
      <c r="BW20" s="53">
        <v>10</v>
      </c>
      <c r="BX20" s="53" t="s">
        <v>214</v>
      </c>
      <c r="BY20" s="53"/>
      <c r="BZ20" s="72"/>
      <c r="CA20" s="72"/>
      <c r="CB20" s="73"/>
      <c r="CC20" s="72"/>
      <c r="CD20" s="53"/>
      <c r="CE20" s="53"/>
      <c r="CF20" s="53"/>
      <c r="CG20" s="72"/>
      <c r="CH20" s="72"/>
      <c r="CI20" s="88"/>
      <c r="CJ20" s="72"/>
      <c r="CK20" s="53"/>
      <c r="CL20" s="53"/>
      <c r="CM20" s="53" t="s">
        <v>215</v>
      </c>
      <c r="CN20" s="72">
        <v>448000</v>
      </c>
      <c r="CO20" s="72">
        <v>85120</v>
      </c>
      <c r="CP20" s="89">
        <v>533120</v>
      </c>
      <c r="CQ20" s="72">
        <v>1066240</v>
      </c>
      <c r="CR20" s="53" t="s">
        <v>68</v>
      </c>
      <c r="CS20" s="53" t="s">
        <v>69</v>
      </c>
      <c r="CT20" s="53"/>
      <c r="CU20" s="72"/>
      <c r="CV20" s="72"/>
      <c r="CW20" s="73"/>
      <c r="CX20" s="72"/>
      <c r="CY20" s="53"/>
      <c r="CZ20" s="53"/>
      <c r="DA20" s="122" t="s">
        <v>216</v>
      </c>
      <c r="DB20" s="74">
        <v>410000</v>
      </c>
      <c r="DC20" s="74">
        <v>77900</v>
      </c>
      <c r="DD20" s="75"/>
      <c r="DE20" s="74">
        <v>975800</v>
      </c>
      <c r="DF20" s="122" t="s">
        <v>72</v>
      </c>
      <c r="DG20" s="122" t="s">
        <v>217</v>
      </c>
      <c r="DH20" s="122" t="s">
        <v>218</v>
      </c>
      <c r="DI20" s="74">
        <v>448000</v>
      </c>
      <c r="DJ20" s="74">
        <v>85120</v>
      </c>
      <c r="DK20" s="91">
        <v>533120</v>
      </c>
      <c r="DL20" s="74">
        <v>1066240</v>
      </c>
      <c r="DM20" s="95" t="s">
        <v>68</v>
      </c>
      <c r="DN20" s="95" t="s">
        <v>44</v>
      </c>
      <c r="DO20" s="122" t="s">
        <v>219</v>
      </c>
      <c r="DP20" s="74">
        <v>80000</v>
      </c>
      <c r="DQ20" s="74">
        <v>15200</v>
      </c>
      <c r="DR20" s="75"/>
      <c r="DS20" s="74">
        <v>190400</v>
      </c>
      <c r="DT20" s="95" t="s">
        <v>220</v>
      </c>
      <c r="DU20" s="95" t="s">
        <v>61</v>
      </c>
      <c r="DV20" s="122" t="s">
        <v>221</v>
      </c>
      <c r="DW20" s="74">
        <v>150000</v>
      </c>
      <c r="DX20" s="74">
        <v>28500</v>
      </c>
      <c r="DY20" s="75"/>
      <c r="DZ20" s="74">
        <v>357000</v>
      </c>
      <c r="EA20" s="95" t="s">
        <v>127</v>
      </c>
      <c r="EB20" s="95" t="s">
        <v>61</v>
      </c>
      <c r="EC20" s="135" t="s">
        <v>222</v>
      </c>
    </row>
    <row r="21" spans="1:134" ht="45" x14ac:dyDescent="0.2">
      <c r="A21" s="114">
        <v>2</v>
      </c>
      <c r="B21" s="115" t="s">
        <v>223</v>
      </c>
      <c r="C21" s="115" t="s">
        <v>224</v>
      </c>
      <c r="D21" s="115" t="s">
        <v>119</v>
      </c>
      <c r="E21" s="115">
        <v>1</v>
      </c>
      <c r="F21" s="115" t="s">
        <v>225</v>
      </c>
      <c r="G21" s="55"/>
      <c r="H21" s="115"/>
      <c r="I21" s="64">
        <f t="shared" si="9"/>
        <v>0</v>
      </c>
      <c r="J21" s="96"/>
      <c r="K21" s="64">
        <f t="shared" si="10"/>
        <v>0</v>
      </c>
      <c r="L21" s="103"/>
      <c r="M21" s="102"/>
      <c r="N21" s="55" t="s">
        <v>225</v>
      </c>
      <c r="O21" s="136">
        <v>634147</v>
      </c>
      <c r="P21" s="61">
        <f>+O21*19%</f>
        <v>120487.93000000001</v>
      </c>
      <c r="Q21" s="80">
        <v>754634.93</v>
      </c>
      <c r="R21" s="61">
        <f t="shared" si="2"/>
        <v>754634.93</v>
      </c>
      <c r="S21" s="62" t="s">
        <v>226</v>
      </c>
      <c r="T21" s="62" t="s">
        <v>44</v>
      </c>
      <c r="U21" s="55" t="s">
        <v>227</v>
      </c>
      <c r="V21" s="136">
        <v>720000</v>
      </c>
      <c r="W21" s="64">
        <f t="shared" ref="W21:W34" si="11">V21*0.19</f>
        <v>136800</v>
      </c>
      <c r="X21" s="116">
        <v>856800</v>
      </c>
      <c r="Y21" s="64">
        <f t="shared" si="3"/>
        <v>856800</v>
      </c>
      <c r="Z21" s="62" t="s">
        <v>46</v>
      </c>
      <c r="AA21" s="65" t="s">
        <v>47</v>
      </c>
      <c r="AB21" s="55"/>
      <c r="AC21" s="115"/>
      <c r="AD21" s="64"/>
      <c r="AE21" s="82"/>
      <c r="AF21" s="67">
        <f t="shared" si="4"/>
        <v>0</v>
      </c>
      <c r="AG21" s="102"/>
      <c r="AH21" s="103"/>
      <c r="AI21" s="103"/>
      <c r="AJ21" s="103">
        <v>0</v>
      </c>
      <c r="AK21" s="70">
        <v>0</v>
      </c>
      <c r="AL21" s="83"/>
      <c r="AM21" s="70">
        <v>0</v>
      </c>
      <c r="AN21" s="103"/>
      <c r="AO21" s="103"/>
      <c r="AP21" s="55"/>
      <c r="AQ21" s="115"/>
      <c r="AR21" s="64"/>
      <c r="AS21" s="84"/>
      <c r="AT21" s="64"/>
      <c r="AU21" s="102"/>
      <c r="AV21" s="117"/>
      <c r="AW21" s="102" t="s">
        <v>228</v>
      </c>
      <c r="AX21" s="64">
        <v>510000</v>
      </c>
      <c r="AY21" s="64">
        <v>96900</v>
      </c>
      <c r="AZ21" s="86">
        <v>606900</v>
      </c>
      <c r="BA21" s="64">
        <v>606900</v>
      </c>
      <c r="BB21" s="53" t="s">
        <v>57</v>
      </c>
      <c r="BC21" s="53" t="s">
        <v>44</v>
      </c>
      <c r="BD21" s="53"/>
      <c r="BE21" s="53"/>
      <c r="BF21" s="53"/>
      <c r="BG21" s="87"/>
      <c r="BH21" s="53"/>
      <c r="BI21" s="53"/>
      <c r="BJ21" s="53"/>
      <c r="BK21" s="53" t="s">
        <v>225</v>
      </c>
      <c r="BL21" s="72">
        <v>541666.66666666674</v>
      </c>
      <c r="BM21" s="72">
        <v>102916.66666666669</v>
      </c>
      <c r="BN21" s="88">
        <v>644583.33333333349</v>
      </c>
      <c r="BO21" s="72">
        <v>644583.33333333349</v>
      </c>
      <c r="BP21" s="53" t="s">
        <v>55</v>
      </c>
      <c r="BQ21" s="53" t="s">
        <v>61</v>
      </c>
      <c r="BR21" s="53" t="s">
        <v>225</v>
      </c>
      <c r="BS21" s="72">
        <v>485768.81720430107</v>
      </c>
      <c r="BT21" s="72">
        <v>92296.075268817207</v>
      </c>
      <c r="BU21" s="89">
        <v>578064.89247311826</v>
      </c>
      <c r="BV21" s="72">
        <v>578064.89247311826</v>
      </c>
      <c r="BW21" s="53">
        <v>10</v>
      </c>
      <c r="BX21" s="53" t="s">
        <v>53</v>
      </c>
      <c r="BY21" s="53"/>
      <c r="BZ21" s="72"/>
      <c r="CA21" s="72"/>
      <c r="CB21" s="73"/>
      <c r="CC21" s="72"/>
      <c r="CD21" s="53"/>
      <c r="CE21" s="53"/>
      <c r="CF21" s="53"/>
      <c r="CG21" s="72"/>
      <c r="CH21" s="72"/>
      <c r="CI21" s="88"/>
      <c r="CJ21" s="72"/>
      <c r="CK21" s="53"/>
      <c r="CL21" s="53"/>
      <c r="CM21" s="53" t="s">
        <v>228</v>
      </c>
      <c r="CN21" s="72">
        <v>592000</v>
      </c>
      <c r="CO21" s="72">
        <v>112480</v>
      </c>
      <c r="CP21" s="89">
        <v>704480</v>
      </c>
      <c r="CQ21" s="72">
        <v>704480</v>
      </c>
      <c r="CR21" s="53" t="s">
        <v>68</v>
      </c>
      <c r="CS21" s="53" t="s">
        <v>69</v>
      </c>
      <c r="CT21" s="53"/>
      <c r="CU21" s="72"/>
      <c r="CV21" s="72"/>
      <c r="CW21" s="73"/>
      <c r="CX21" s="72"/>
      <c r="CY21" s="53"/>
      <c r="CZ21" s="53"/>
      <c r="DA21" s="122"/>
      <c r="DB21" s="74"/>
      <c r="DC21" s="74"/>
      <c r="DD21" s="90"/>
      <c r="DE21" s="74"/>
      <c r="DF21" s="122"/>
      <c r="DG21" s="122"/>
      <c r="DH21" s="137" t="s">
        <v>229</v>
      </c>
      <c r="DI21" s="74">
        <v>449200</v>
      </c>
      <c r="DJ21" s="74">
        <v>85348</v>
      </c>
      <c r="DK21" s="91">
        <v>534548</v>
      </c>
      <c r="DL21" s="74">
        <v>534548</v>
      </c>
      <c r="DM21" s="95" t="s">
        <v>68</v>
      </c>
      <c r="DN21" s="95" t="s">
        <v>44</v>
      </c>
      <c r="DO21" s="122"/>
      <c r="DP21" s="74"/>
      <c r="DQ21" s="74"/>
      <c r="DR21" s="109"/>
      <c r="DS21" s="74"/>
      <c r="DT21" s="122"/>
      <c r="DU21" s="122"/>
      <c r="DV21" s="122"/>
      <c r="DW21" s="74"/>
      <c r="DX21" s="74"/>
      <c r="DY21" s="92"/>
      <c r="DZ21" s="74"/>
      <c r="EA21" s="122"/>
      <c r="EB21" s="122"/>
    </row>
    <row r="22" spans="1:134" ht="224.25" customHeight="1" x14ac:dyDescent="0.2">
      <c r="A22" s="114">
        <v>3</v>
      </c>
      <c r="B22" s="115" t="s">
        <v>230</v>
      </c>
      <c r="C22" s="115" t="s">
        <v>231</v>
      </c>
      <c r="D22" s="115" t="s">
        <v>119</v>
      </c>
      <c r="E22" s="115">
        <v>2</v>
      </c>
      <c r="F22" s="115" t="s">
        <v>120</v>
      </c>
      <c r="G22" s="55" t="s">
        <v>120</v>
      </c>
      <c r="H22" s="64">
        <v>1730000</v>
      </c>
      <c r="I22" s="64">
        <f t="shared" si="9"/>
        <v>328700</v>
      </c>
      <c r="J22" s="96">
        <v>2058700</v>
      </c>
      <c r="K22" s="64">
        <f t="shared" si="10"/>
        <v>4117400</v>
      </c>
      <c r="L22" s="98" t="s">
        <v>107</v>
      </c>
      <c r="M22" s="79" t="s">
        <v>44</v>
      </c>
      <c r="N22" s="55" t="s">
        <v>120</v>
      </c>
      <c r="O22" s="61">
        <v>2632379</v>
      </c>
      <c r="P22" s="61">
        <f>+O22*19%</f>
        <v>500152.01</v>
      </c>
      <c r="Q22" s="80">
        <v>3132531.01</v>
      </c>
      <c r="R22" s="61">
        <f t="shared" si="2"/>
        <v>6265062.0199999996</v>
      </c>
      <c r="S22" s="62" t="s">
        <v>226</v>
      </c>
      <c r="T22" s="62" t="s">
        <v>44</v>
      </c>
      <c r="U22" s="55" t="s">
        <v>232</v>
      </c>
      <c r="V22" s="64">
        <v>3100000</v>
      </c>
      <c r="W22" s="64">
        <f t="shared" si="11"/>
        <v>589000</v>
      </c>
      <c r="X22" s="81">
        <v>3689000</v>
      </c>
      <c r="Y22" s="64">
        <f t="shared" si="3"/>
        <v>7378000</v>
      </c>
      <c r="Z22" s="62" t="s">
        <v>46</v>
      </c>
      <c r="AA22" s="65" t="s">
        <v>47</v>
      </c>
      <c r="AB22" s="55"/>
      <c r="AC22" s="64"/>
      <c r="AD22" s="64"/>
      <c r="AE22" s="82"/>
      <c r="AF22" s="67">
        <f t="shared" si="4"/>
        <v>0</v>
      </c>
      <c r="AG22" s="102"/>
      <c r="AH22" s="103"/>
      <c r="AI22" s="103"/>
      <c r="AJ22" s="103">
        <v>0</v>
      </c>
      <c r="AK22" s="70">
        <v>0</v>
      </c>
      <c r="AL22" s="83"/>
      <c r="AM22" s="70">
        <v>0</v>
      </c>
      <c r="AN22" s="103"/>
      <c r="AO22" s="103"/>
      <c r="AP22" s="55" t="s">
        <v>233</v>
      </c>
      <c r="AQ22" s="64">
        <v>811413</v>
      </c>
      <c r="AR22" s="64">
        <v>154168</v>
      </c>
      <c r="AS22" s="84">
        <v>965581</v>
      </c>
      <c r="AT22" s="64">
        <v>1931163</v>
      </c>
      <c r="AU22" s="62" t="s">
        <v>55</v>
      </c>
      <c r="AV22" s="110" t="s">
        <v>234</v>
      </c>
      <c r="AW22" s="103" t="s">
        <v>120</v>
      </c>
      <c r="AX22" s="64">
        <v>1290000</v>
      </c>
      <c r="AY22" s="64">
        <v>245100</v>
      </c>
      <c r="AZ22" s="86">
        <v>1535100</v>
      </c>
      <c r="BA22" s="64">
        <v>3070200</v>
      </c>
      <c r="BB22" s="53" t="s">
        <v>57</v>
      </c>
      <c r="BC22" s="53" t="s">
        <v>44</v>
      </c>
      <c r="BD22" s="53"/>
      <c r="BE22" s="53"/>
      <c r="BF22" s="53"/>
      <c r="BG22" s="87"/>
      <c r="BH22" s="53"/>
      <c r="BI22" s="53"/>
      <c r="BJ22" s="53"/>
      <c r="BK22" s="53" t="s">
        <v>120</v>
      </c>
      <c r="BL22" s="72">
        <v>735182.29166666674</v>
      </c>
      <c r="BM22" s="72">
        <v>139684.63541666669</v>
      </c>
      <c r="BN22" s="88">
        <v>874866.92708333349</v>
      </c>
      <c r="BO22" s="72">
        <v>1749733.854166667</v>
      </c>
      <c r="BP22" s="53" t="s">
        <v>235</v>
      </c>
      <c r="BQ22" s="53" t="s">
        <v>61</v>
      </c>
      <c r="BR22" s="53" t="s">
        <v>120</v>
      </c>
      <c r="BS22" s="72">
        <v>1146306.4516129033</v>
      </c>
      <c r="BT22" s="72">
        <v>217798.22580645164</v>
      </c>
      <c r="BU22" s="89">
        <v>1364104.6774193549</v>
      </c>
      <c r="BV22" s="72">
        <v>2728209.3548387098</v>
      </c>
      <c r="BW22" s="53">
        <v>30</v>
      </c>
      <c r="BX22" s="53" t="s">
        <v>53</v>
      </c>
      <c r="BY22" s="53"/>
      <c r="BZ22" s="72"/>
      <c r="CA22" s="72"/>
      <c r="CB22" s="73"/>
      <c r="CC22" s="72"/>
      <c r="CD22" s="53"/>
      <c r="CE22" s="53"/>
      <c r="CF22" s="53"/>
      <c r="CG22" s="72"/>
      <c r="CH22" s="72"/>
      <c r="CI22" s="88"/>
      <c r="CJ22" s="72"/>
      <c r="CK22" s="53"/>
      <c r="CL22" s="53"/>
      <c r="CM22" s="53" t="s">
        <v>236</v>
      </c>
      <c r="CN22" s="72">
        <v>2107000</v>
      </c>
      <c r="CO22" s="72">
        <v>400330</v>
      </c>
      <c r="CP22" s="89">
        <v>2507330</v>
      </c>
      <c r="CQ22" s="72">
        <v>5014660</v>
      </c>
      <c r="CR22" s="53" t="s">
        <v>68</v>
      </c>
      <c r="CS22" s="53" t="s">
        <v>69</v>
      </c>
      <c r="CT22" s="53"/>
      <c r="CU22" s="72"/>
      <c r="CV22" s="72"/>
      <c r="CW22" s="73"/>
      <c r="CX22" s="72"/>
      <c r="CY22" s="53"/>
      <c r="CZ22" s="53"/>
      <c r="DA22" s="122" t="s">
        <v>120</v>
      </c>
      <c r="DB22" s="74">
        <v>1524000</v>
      </c>
      <c r="DC22" s="74">
        <v>289560</v>
      </c>
      <c r="DD22" s="90">
        <v>1813560</v>
      </c>
      <c r="DE22" s="74">
        <v>3627120</v>
      </c>
      <c r="DF22" s="95" t="s">
        <v>72</v>
      </c>
      <c r="DG22" s="122" t="s">
        <v>115</v>
      </c>
      <c r="DH22" s="95" t="s">
        <v>237</v>
      </c>
      <c r="DI22" s="74">
        <v>1537400</v>
      </c>
      <c r="DJ22" s="74">
        <v>292106</v>
      </c>
      <c r="DK22" s="91">
        <v>1829506</v>
      </c>
      <c r="DL22" s="74">
        <v>3659012</v>
      </c>
      <c r="DM22" s="95" t="s">
        <v>68</v>
      </c>
      <c r="DN22" s="95" t="s">
        <v>44</v>
      </c>
      <c r="DO22" s="122"/>
      <c r="DP22" s="74"/>
      <c r="DQ22" s="74"/>
      <c r="DR22" s="109"/>
      <c r="DS22" s="74"/>
      <c r="DT22" s="122"/>
      <c r="DU22" s="122"/>
      <c r="DV22" s="122"/>
      <c r="DW22" s="74"/>
      <c r="DX22" s="74"/>
      <c r="DY22" s="92"/>
      <c r="DZ22" s="74"/>
      <c r="EA22" s="122"/>
      <c r="EB22" s="122"/>
    </row>
    <row r="23" spans="1:134" ht="123.75" x14ac:dyDescent="0.2">
      <c r="A23" s="114">
        <v>4</v>
      </c>
      <c r="B23" s="115" t="s">
        <v>230</v>
      </c>
      <c r="C23" s="115" t="s">
        <v>238</v>
      </c>
      <c r="D23" s="115" t="s">
        <v>119</v>
      </c>
      <c r="E23" s="115">
        <v>2</v>
      </c>
      <c r="F23" s="115" t="s">
        <v>120</v>
      </c>
      <c r="G23" s="55" t="s">
        <v>120</v>
      </c>
      <c r="H23" s="64">
        <v>720000</v>
      </c>
      <c r="I23" s="64">
        <f t="shared" si="9"/>
        <v>136800</v>
      </c>
      <c r="J23" s="96">
        <v>856800</v>
      </c>
      <c r="K23" s="64">
        <f t="shared" si="10"/>
        <v>1713600</v>
      </c>
      <c r="L23" s="98" t="s">
        <v>107</v>
      </c>
      <c r="M23" s="79" t="s">
        <v>44</v>
      </c>
      <c r="N23" s="55" t="s">
        <v>120</v>
      </c>
      <c r="O23" s="61">
        <v>609757</v>
      </c>
      <c r="P23" s="61">
        <f t="shared" ref="P23:P34" si="12">+O23*19%</f>
        <v>115853.83</v>
      </c>
      <c r="Q23" s="80">
        <v>725610.83</v>
      </c>
      <c r="R23" s="61">
        <f t="shared" si="2"/>
        <v>1451221.66</v>
      </c>
      <c r="S23" s="62" t="s">
        <v>226</v>
      </c>
      <c r="T23" s="62" t="s">
        <v>44</v>
      </c>
      <c r="U23" s="55" t="s">
        <v>239</v>
      </c>
      <c r="V23" s="64">
        <v>650000</v>
      </c>
      <c r="W23" s="64">
        <f t="shared" si="11"/>
        <v>123500</v>
      </c>
      <c r="X23" s="81">
        <v>773500</v>
      </c>
      <c r="Y23" s="64">
        <f t="shared" si="3"/>
        <v>1547000</v>
      </c>
      <c r="Z23" s="62" t="s">
        <v>46</v>
      </c>
      <c r="AA23" s="65" t="s">
        <v>47</v>
      </c>
      <c r="AB23" s="55"/>
      <c r="AC23" s="64"/>
      <c r="AD23" s="64"/>
      <c r="AE23" s="82"/>
      <c r="AF23" s="67">
        <f t="shared" si="4"/>
        <v>0</v>
      </c>
      <c r="AG23" s="102"/>
      <c r="AH23" s="103"/>
      <c r="AI23" s="103"/>
      <c r="AJ23" s="103">
        <v>0</v>
      </c>
      <c r="AK23" s="70">
        <v>0</v>
      </c>
      <c r="AL23" s="83"/>
      <c r="AM23" s="70">
        <v>0</v>
      </c>
      <c r="AN23" s="103"/>
      <c r="AO23" s="103"/>
      <c r="AP23" s="55" t="s">
        <v>240</v>
      </c>
      <c r="AQ23" s="64">
        <v>363000</v>
      </c>
      <c r="AR23" s="64">
        <v>68970</v>
      </c>
      <c r="AS23" s="84">
        <v>431970</v>
      </c>
      <c r="AT23" s="64">
        <v>863940</v>
      </c>
      <c r="AU23" s="62" t="s">
        <v>55</v>
      </c>
      <c r="AV23" s="110" t="s">
        <v>241</v>
      </c>
      <c r="AW23" s="103" t="s">
        <v>120</v>
      </c>
      <c r="AX23" s="64">
        <v>580000</v>
      </c>
      <c r="AY23" s="64">
        <v>110200</v>
      </c>
      <c r="AZ23" s="86">
        <v>690200</v>
      </c>
      <c r="BA23" s="64">
        <v>1380400</v>
      </c>
      <c r="BB23" s="53" t="s">
        <v>57</v>
      </c>
      <c r="BC23" s="53" t="s">
        <v>44</v>
      </c>
      <c r="BD23" s="53"/>
      <c r="BE23" s="53"/>
      <c r="BF23" s="53"/>
      <c r="BG23" s="87"/>
      <c r="BH23" s="53"/>
      <c r="BI23" s="53"/>
      <c r="BJ23" s="53"/>
      <c r="BK23" s="53" t="s">
        <v>120</v>
      </c>
      <c r="BL23" s="72">
        <v>1092838.5416666667</v>
      </c>
      <c r="BM23" s="72">
        <v>207639.32291666669</v>
      </c>
      <c r="BN23" s="88">
        <v>1300477.8645833335</v>
      </c>
      <c r="BO23" s="72">
        <v>2600955.729166667</v>
      </c>
      <c r="BP23" s="53" t="s">
        <v>235</v>
      </c>
      <c r="BQ23" s="53" t="s">
        <v>61</v>
      </c>
      <c r="BR23" s="53" t="s">
        <v>120</v>
      </c>
      <c r="BS23" s="72">
        <v>344968.27956989245</v>
      </c>
      <c r="BT23" s="72">
        <v>65543.973118279566</v>
      </c>
      <c r="BU23" s="89">
        <v>410512.25268817204</v>
      </c>
      <c r="BV23" s="72">
        <v>821024.50537634408</v>
      </c>
      <c r="BW23" s="53">
        <v>30</v>
      </c>
      <c r="BX23" s="53" t="s">
        <v>53</v>
      </c>
      <c r="BY23" s="53"/>
      <c r="BZ23" s="72"/>
      <c r="CA23" s="72"/>
      <c r="CB23" s="73"/>
      <c r="CC23" s="72"/>
      <c r="CD23" s="53"/>
      <c r="CE23" s="53"/>
      <c r="CF23" s="53"/>
      <c r="CG23" s="72"/>
      <c r="CH23" s="72"/>
      <c r="CI23" s="88"/>
      <c r="CJ23" s="72"/>
      <c r="CK23" s="53"/>
      <c r="CL23" s="53"/>
      <c r="CM23" s="53" t="s">
        <v>242</v>
      </c>
      <c r="CN23" s="72">
        <v>523000</v>
      </c>
      <c r="CO23" s="72">
        <v>99370</v>
      </c>
      <c r="CP23" s="89">
        <v>622370</v>
      </c>
      <c r="CQ23" s="72">
        <v>1244740</v>
      </c>
      <c r="CR23" s="53" t="s">
        <v>68</v>
      </c>
      <c r="CS23" s="53" t="s">
        <v>69</v>
      </c>
      <c r="CT23" s="53"/>
      <c r="CU23" s="72"/>
      <c r="CV23" s="72"/>
      <c r="CW23" s="73"/>
      <c r="CX23" s="72"/>
      <c r="CY23" s="53"/>
      <c r="CZ23" s="53"/>
      <c r="DA23" s="122" t="s">
        <v>120</v>
      </c>
      <c r="DB23" s="74">
        <v>323895</v>
      </c>
      <c r="DC23" s="74">
        <v>61540.05</v>
      </c>
      <c r="DD23" s="90">
        <v>385435.05</v>
      </c>
      <c r="DE23" s="74">
        <v>770870.1</v>
      </c>
      <c r="DF23" s="95" t="s">
        <v>72</v>
      </c>
      <c r="DG23" s="137" t="s">
        <v>115</v>
      </c>
      <c r="DH23" s="95" t="s">
        <v>243</v>
      </c>
      <c r="DI23" s="74">
        <v>655700</v>
      </c>
      <c r="DJ23" s="74">
        <v>124583</v>
      </c>
      <c r="DK23" s="91">
        <v>780283</v>
      </c>
      <c r="DL23" s="74">
        <v>1560566</v>
      </c>
      <c r="DM23" s="95" t="s">
        <v>68</v>
      </c>
      <c r="DN23" s="95" t="s">
        <v>44</v>
      </c>
      <c r="DO23" s="122"/>
      <c r="DP23" s="74"/>
      <c r="DQ23" s="74"/>
      <c r="DR23" s="109"/>
      <c r="DS23" s="74"/>
      <c r="DT23" s="122"/>
      <c r="DU23" s="122"/>
      <c r="DV23" s="122"/>
      <c r="DW23" s="74"/>
      <c r="DX23" s="74"/>
      <c r="DY23" s="92"/>
      <c r="DZ23" s="74"/>
      <c r="EA23" s="122"/>
      <c r="EB23" s="122"/>
    </row>
    <row r="24" spans="1:134" ht="45" x14ac:dyDescent="0.2">
      <c r="A24" s="114">
        <v>5</v>
      </c>
      <c r="B24" s="115" t="s">
        <v>244</v>
      </c>
      <c r="C24" s="115" t="s">
        <v>245</v>
      </c>
      <c r="D24" s="115" t="s">
        <v>119</v>
      </c>
      <c r="E24" s="115">
        <v>1</v>
      </c>
      <c r="F24" s="115" t="s">
        <v>246</v>
      </c>
      <c r="G24" s="55"/>
      <c r="H24" s="64"/>
      <c r="I24" s="64">
        <f t="shared" si="9"/>
        <v>0</v>
      </c>
      <c r="J24" s="96"/>
      <c r="K24" s="64">
        <f t="shared" si="10"/>
        <v>0</v>
      </c>
      <c r="L24" s="103"/>
      <c r="M24" s="102"/>
      <c r="N24" s="55" t="s">
        <v>246</v>
      </c>
      <c r="O24" s="61">
        <v>343309</v>
      </c>
      <c r="P24" s="61">
        <f t="shared" si="12"/>
        <v>65228.71</v>
      </c>
      <c r="Q24" s="80">
        <v>408537.71</v>
      </c>
      <c r="R24" s="61">
        <f t="shared" si="2"/>
        <v>408537.71</v>
      </c>
      <c r="S24" s="62" t="s">
        <v>43</v>
      </c>
      <c r="T24" s="62" t="s">
        <v>44</v>
      </c>
      <c r="U24" s="55" t="s">
        <v>247</v>
      </c>
      <c r="V24" s="64">
        <v>437000</v>
      </c>
      <c r="W24" s="64">
        <f t="shared" si="11"/>
        <v>83030</v>
      </c>
      <c r="X24" s="116">
        <v>520030</v>
      </c>
      <c r="Y24" s="64">
        <f t="shared" si="3"/>
        <v>520030</v>
      </c>
      <c r="Z24" s="62" t="s">
        <v>46</v>
      </c>
      <c r="AA24" s="65" t="s">
        <v>47</v>
      </c>
      <c r="AB24" s="55"/>
      <c r="AC24" s="64"/>
      <c r="AD24" s="64"/>
      <c r="AE24" s="82"/>
      <c r="AF24" s="67">
        <f t="shared" si="4"/>
        <v>0</v>
      </c>
      <c r="AG24" s="102"/>
      <c r="AH24" s="103"/>
      <c r="AI24" s="103"/>
      <c r="AJ24" s="103">
        <v>0</v>
      </c>
      <c r="AK24" s="70">
        <v>0</v>
      </c>
      <c r="AL24" s="83"/>
      <c r="AM24" s="70">
        <v>0</v>
      </c>
      <c r="AN24" s="103"/>
      <c r="AO24" s="103"/>
      <c r="AP24" s="55"/>
      <c r="AQ24" s="64"/>
      <c r="AR24" s="64"/>
      <c r="AS24" s="84"/>
      <c r="AT24" s="64"/>
      <c r="AU24" s="102"/>
      <c r="AV24" s="117"/>
      <c r="AW24" s="102" t="s">
        <v>246</v>
      </c>
      <c r="AX24" s="64">
        <v>216000</v>
      </c>
      <c r="AY24" s="64">
        <v>41040</v>
      </c>
      <c r="AZ24" s="86">
        <v>257040</v>
      </c>
      <c r="BA24" s="64">
        <v>257040</v>
      </c>
      <c r="BB24" s="53" t="s">
        <v>57</v>
      </c>
      <c r="BC24" s="53" t="s">
        <v>44</v>
      </c>
      <c r="BD24" s="53"/>
      <c r="BE24" s="53"/>
      <c r="BF24" s="53"/>
      <c r="BG24" s="87"/>
      <c r="BH24" s="53"/>
      <c r="BI24" s="53"/>
      <c r="BJ24" s="53"/>
      <c r="BK24" s="53" t="s">
        <v>246</v>
      </c>
      <c r="BL24" s="72">
        <v>333333.33333333337</v>
      </c>
      <c r="BM24" s="72">
        <v>63333.333333333343</v>
      </c>
      <c r="BN24" s="88">
        <v>396666.66666666674</v>
      </c>
      <c r="BO24" s="72">
        <v>396666.66666666674</v>
      </c>
      <c r="BP24" s="53" t="s">
        <v>248</v>
      </c>
      <c r="BQ24" s="53" t="s">
        <v>61</v>
      </c>
      <c r="BR24" s="53" t="s">
        <v>246</v>
      </c>
      <c r="BS24" s="72">
        <v>194270.96774193548</v>
      </c>
      <c r="BT24" s="72">
        <v>36911.483870967742</v>
      </c>
      <c r="BU24" s="89">
        <v>231182.45161290321</v>
      </c>
      <c r="BV24" s="72">
        <v>231182.45161290321</v>
      </c>
      <c r="BW24" s="53">
        <v>10</v>
      </c>
      <c r="BX24" s="53" t="s">
        <v>214</v>
      </c>
      <c r="BY24" s="53"/>
      <c r="BZ24" s="72"/>
      <c r="CA24" s="72"/>
      <c r="CB24" s="73"/>
      <c r="CC24" s="72"/>
      <c r="CD24" s="53"/>
      <c r="CE24" s="53"/>
      <c r="CF24" s="53"/>
      <c r="CG24" s="72"/>
      <c r="CH24" s="72"/>
      <c r="CI24" s="88"/>
      <c r="CJ24" s="72"/>
      <c r="CK24" s="53"/>
      <c r="CL24" s="53"/>
      <c r="CM24" s="53" t="s">
        <v>247</v>
      </c>
      <c r="CN24" s="72">
        <v>410000</v>
      </c>
      <c r="CO24" s="72">
        <v>77900</v>
      </c>
      <c r="CP24" s="89">
        <v>487900</v>
      </c>
      <c r="CQ24" s="72">
        <v>487900</v>
      </c>
      <c r="CR24" s="53" t="s">
        <v>68</v>
      </c>
      <c r="CS24" s="53" t="s">
        <v>69</v>
      </c>
      <c r="CT24" s="53"/>
      <c r="CU24" s="72"/>
      <c r="CV24" s="72"/>
      <c r="CW24" s="73"/>
      <c r="CX24" s="72"/>
      <c r="CY24" s="53"/>
      <c r="CZ24" s="53"/>
      <c r="DA24" s="122" t="s">
        <v>246</v>
      </c>
      <c r="DB24" s="74"/>
      <c r="DC24" s="74"/>
      <c r="DD24" s="90"/>
      <c r="DE24" s="74"/>
      <c r="DF24" s="122"/>
      <c r="DG24" s="122"/>
      <c r="DH24" s="122" t="s">
        <v>246</v>
      </c>
      <c r="DI24" s="74">
        <v>274400</v>
      </c>
      <c r="DJ24" s="74">
        <v>52136</v>
      </c>
      <c r="DK24" s="91">
        <v>326536</v>
      </c>
      <c r="DL24" s="74">
        <v>326536</v>
      </c>
      <c r="DM24" s="122" t="s">
        <v>68</v>
      </c>
      <c r="DN24" s="122" t="s">
        <v>44</v>
      </c>
      <c r="DO24" s="122" t="s">
        <v>249</v>
      </c>
      <c r="DP24" s="74">
        <v>349000</v>
      </c>
      <c r="DQ24" s="74">
        <v>66310</v>
      </c>
      <c r="DR24" s="75"/>
      <c r="DS24" s="74">
        <v>415310</v>
      </c>
      <c r="DT24" s="95" t="s">
        <v>250</v>
      </c>
      <c r="DU24" s="122" t="s">
        <v>61</v>
      </c>
      <c r="DV24" s="95" t="s">
        <v>246</v>
      </c>
      <c r="DW24" s="74">
        <v>472750</v>
      </c>
      <c r="DX24" s="74">
        <v>89823</v>
      </c>
      <c r="DY24" s="92">
        <v>562573</v>
      </c>
      <c r="DZ24" s="74">
        <v>562573</v>
      </c>
      <c r="EA24" s="122" t="s">
        <v>127</v>
      </c>
      <c r="EB24" s="122" t="s">
        <v>61</v>
      </c>
    </row>
    <row r="25" spans="1:134" ht="45" x14ac:dyDescent="0.2">
      <c r="A25" s="114">
        <v>6</v>
      </c>
      <c r="B25" s="115" t="s">
        <v>251</v>
      </c>
      <c r="C25" s="115" t="s">
        <v>252</v>
      </c>
      <c r="D25" s="115" t="s">
        <v>119</v>
      </c>
      <c r="E25" s="115">
        <v>6</v>
      </c>
      <c r="F25" s="115" t="s">
        <v>246</v>
      </c>
      <c r="G25" s="55"/>
      <c r="H25" s="64"/>
      <c r="I25" s="64">
        <f t="shared" si="9"/>
        <v>0</v>
      </c>
      <c r="J25" s="96"/>
      <c r="K25" s="64">
        <f t="shared" si="10"/>
        <v>0</v>
      </c>
      <c r="L25" s="103"/>
      <c r="M25" s="102"/>
      <c r="N25" s="55" t="s">
        <v>246</v>
      </c>
      <c r="O25" s="61">
        <v>88354</v>
      </c>
      <c r="P25" s="61">
        <f t="shared" si="12"/>
        <v>16787.259999999998</v>
      </c>
      <c r="Q25" s="80">
        <v>105141.26</v>
      </c>
      <c r="R25" s="61">
        <f t="shared" si="2"/>
        <v>630847.55999999994</v>
      </c>
      <c r="S25" s="62" t="s">
        <v>253</v>
      </c>
      <c r="T25" s="62" t="s">
        <v>44</v>
      </c>
      <c r="U25" s="55" t="s">
        <v>254</v>
      </c>
      <c r="V25" s="64">
        <v>45000</v>
      </c>
      <c r="W25" s="64">
        <f t="shared" si="11"/>
        <v>8550</v>
      </c>
      <c r="X25" s="116">
        <v>53550</v>
      </c>
      <c r="Y25" s="64">
        <f t="shared" si="3"/>
        <v>321300</v>
      </c>
      <c r="Z25" s="62" t="s">
        <v>46</v>
      </c>
      <c r="AA25" s="65" t="s">
        <v>47</v>
      </c>
      <c r="AB25" s="55"/>
      <c r="AC25" s="64"/>
      <c r="AD25" s="64"/>
      <c r="AE25" s="82"/>
      <c r="AF25" s="67">
        <f t="shared" si="4"/>
        <v>0</v>
      </c>
      <c r="AG25" s="102"/>
      <c r="AH25" s="103"/>
      <c r="AI25" s="103"/>
      <c r="AJ25" s="103">
        <v>0</v>
      </c>
      <c r="AK25" s="70">
        <v>0</v>
      </c>
      <c r="AL25" s="83"/>
      <c r="AM25" s="70">
        <v>0</v>
      </c>
      <c r="AN25" s="103"/>
      <c r="AO25" s="103"/>
      <c r="AP25" s="55"/>
      <c r="AQ25" s="64"/>
      <c r="AR25" s="64"/>
      <c r="AS25" s="84"/>
      <c r="AT25" s="64"/>
      <c r="AU25" s="102"/>
      <c r="AV25" s="117"/>
      <c r="AW25" s="102" t="s">
        <v>246</v>
      </c>
      <c r="AX25" s="64">
        <v>85000</v>
      </c>
      <c r="AY25" s="64">
        <v>16150</v>
      </c>
      <c r="AZ25" s="86">
        <v>101150</v>
      </c>
      <c r="BA25" s="64">
        <v>606900</v>
      </c>
      <c r="BB25" s="53" t="s">
        <v>57</v>
      </c>
      <c r="BC25" s="53" t="s">
        <v>44</v>
      </c>
      <c r="BD25" s="53"/>
      <c r="BE25" s="53"/>
      <c r="BF25" s="53"/>
      <c r="BG25" s="87"/>
      <c r="BH25" s="53"/>
      <c r="BI25" s="53"/>
      <c r="BJ25" s="53"/>
      <c r="BK25" s="53" t="s">
        <v>246</v>
      </c>
      <c r="BL25" s="72">
        <v>59375</v>
      </c>
      <c r="BM25" s="72">
        <v>11281.25</v>
      </c>
      <c r="BN25" s="88">
        <v>70656.25</v>
      </c>
      <c r="BO25" s="72">
        <v>423937.5</v>
      </c>
      <c r="BP25" s="53" t="s">
        <v>255</v>
      </c>
      <c r="BQ25" s="53" t="s">
        <v>61</v>
      </c>
      <c r="BR25" s="53" t="s">
        <v>246</v>
      </c>
      <c r="BS25" s="72">
        <v>52407.526881720427</v>
      </c>
      <c r="BT25" s="72">
        <v>9957.4301075268813</v>
      </c>
      <c r="BU25" s="89">
        <v>62364.956989247308</v>
      </c>
      <c r="BV25" s="72">
        <v>374189.74193548388</v>
      </c>
      <c r="BW25" s="53">
        <v>60</v>
      </c>
      <c r="BX25" s="53" t="s">
        <v>214</v>
      </c>
      <c r="BY25" s="53"/>
      <c r="BZ25" s="72"/>
      <c r="CA25" s="72"/>
      <c r="CB25" s="73"/>
      <c r="CC25" s="72"/>
      <c r="CD25" s="53"/>
      <c r="CE25" s="53"/>
      <c r="CF25" s="53"/>
      <c r="CG25" s="72"/>
      <c r="CH25" s="72"/>
      <c r="CI25" s="88"/>
      <c r="CJ25" s="72"/>
      <c r="CK25" s="53"/>
      <c r="CL25" s="53"/>
      <c r="CM25" s="53" t="s">
        <v>246</v>
      </c>
      <c r="CN25" s="72">
        <v>83000</v>
      </c>
      <c r="CO25" s="72">
        <v>15770</v>
      </c>
      <c r="CP25" s="89">
        <v>98770</v>
      </c>
      <c r="CQ25" s="72">
        <v>592620</v>
      </c>
      <c r="CR25" s="53" t="s">
        <v>68</v>
      </c>
      <c r="CS25" s="53" t="s">
        <v>69</v>
      </c>
      <c r="CT25" s="53"/>
      <c r="CU25" s="72"/>
      <c r="CV25" s="72"/>
      <c r="CW25" s="73"/>
      <c r="CX25" s="72"/>
      <c r="CY25" s="53"/>
      <c r="CZ25" s="53"/>
      <c r="DA25" s="122" t="s">
        <v>246</v>
      </c>
      <c r="DB25" s="74"/>
      <c r="DC25" s="74"/>
      <c r="DD25" s="90"/>
      <c r="DE25" s="74"/>
      <c r="DF25" s="122"/>
      <c r="DG25" s="122"/>
      <c r="DH25" s="122" t="s">
        <v>246</v>
      </c>
      <c r="DI25" s="74">
        <v>2700</v>
      </c>
      <c r="DJ25" s="74">
        <v>513</v>
      </c>
      <c r="DK25" s="75"/>
      <c r="DL25" s="74">
        <v>19278</v>
      </c>
      <c r="DM25" s="122" t="s">
        <v>68</v>
      </c>
      <c r="DN25" s="122" t="s">
        <v>256</v>
      </c>
      <c r="DO25" s="122"/>
      <c r="DP25" s="74"/>
      <c r="DQ25" s="74"/>
      <c r="DR25" s="109"/>
      <c r="DS25" s="74"/>
      <c r="DT25" s="122"/>
      <c r="DU25" s="122"/>
      <c r="DV25" s="122"/>
      <c r="DW25" s="74"/>
      <c r="DX25" s="74"/>
      <c r="DY25" s="92"/>
      <c r="DZ25" s="74"/>
      <c r="EA25" s="122"/>
      <c r="EB25" s="122"/>
    </row>
    <row r="26" spans="1:134" ht="45" x14ac:dyDescent="0.2">
      <c r="A26" s="114">
        <v>7</v>
      </c>
      <c r="B26" s="115" t="s">
        <v>257</v>
      </c>
      <c r="C26" s="115" t="s">
        <v>258</v>
      </c>
      <c r="D26" s="115" t="s">
        <v>119</v>
      </c>
      <c r="E26" s="115">
        <v>8</v>
      </c>
      <c r="F26" s="115" t="s">
        <v>246</v>
      </c>
      <c r="G26" s="55"/>
      <c r="H26" s="64"/>
      <c r="I26" s="64">
        <f t="shared" si="9"/>
        <v>0</v>
      </c>
      <c r="J26" s="96"/>
      <c r="K26" s="64">
        <f t="shared" si="10"/>
        <v>0</v>
      </c>
      <c r="L26" s="103"/>
      <c r="M26" s="102"/>
      <c r="N26" s="55" t="s">
        <v>246</v>
      </c>
      <c r="O26" s="61">
        <v>92233</v>
      </c>
      <c r="P26" s="61">
        <f t="shared" si="12"/>
        <v>17524.27</v>
      </c>
      <c r="Q26" s="80">
        <v>109757.27</v>
      </c>
      <c r="R26" s="61">
        <f t="shared" si="2"/>
        <v>878058.16</v>
      </c>
      <c r="S26" s="62"/>
      <c r="T26" s="62" t="s">
        <v>44</v>
      </c>
      <c r="U26" s="55" t="s">
        <v>259</v>
      </c>
      <c r="V26" s="64">
        <v>135000</v>
      </c>
      <c r="W26" s="64">
        <f t="shared" si="11"/>
        <v>25650</v>
      </c>
      <c r="X26" s="116">
        <v>160650</v>
      </c>
      <c r="Y26" s="64">
        <f t="shared" si="3"/>
        <v>1285200</v>
      </c>
      <c r="Z26" s="62" t="s">
        <v>46</v>
      </c>
      <c r="AA26" s="65" t="s">
        <v>47</v>
      </c>
      <c r="AB26" s="55"/>
      <c r="AC26" s="64"/>
      <c r="AD26" s="64"/>
      <c r="AE26" s="82"/>
      <c r="AF26" s="67">
        <f t="shared" si="4"/>
        <v>0</v>
      </c>
      <c r="AG26" s="102"/>
      <c r="AH26" s="103"/>
      <c r="AI26" s="103"/>
      <c r="AJ26" s="103">
        <v>0</v>
      </c>
      <c r="AK26" s="70">
        <v>0</v>
      </c>
      <c r="AL26" s="83"/>
      <c r="AM26" s="70">
        <v>0</v>
      </c>
      <c r="AN26" s="103"/>
      <c r="AO26" s="103"/>
      <c r="AP26" s="55"/>
      <c r="AQ26" s="64"/>
      <c r="AR26" s="64"/>
      <c r="AS26" s="84"/>
      <c r="AT26" s="64"/>
      <c r="AU26" s="102"/>
      <c r="AV26" s="117"/>
      <c r="AW26" s="102" t="s">
        <v>246</v>
      </c>
      <c r="AX26" s="64">
        <v>91000</v>
      </c>
      <c r="AY26" s="64">
        <v>17290</v>
      </c>
      <c r="AZ26" s="86">
        <v>108290</v>
      </c>
      <c r="BA26" s="64">
        <v>866320</v>
      </c>
      <c r="BB26" s="53" t="s">
        <v>57</v>
      </c>
      <c r="BC26" s="53" t="s">
        <v>44</v>
      </c>
      <c r="BD26" s="53"/>
      <c r="BE26" s="53"/>
      <c r="BF26" s="53"/>
      <c r="BG26" s="87"/>
      <c r="BH26" s="53"/>
      <c r="BI26" s="53"/>
      <c r="BJ26" s="53"/>
      <c r="BK26" s="53"/>
      <c r="BL26" s="72">
        <v>0</v>
      </c>
      <c r="BM26" s="72">
        <v>0</v>
      </c>
      <c r="BN26" s="88"/>
      <c r="BO26" s="72">
        <v>0</v>
      </c>
      <c r="BP26" s="53"/>
      <c r="BQ26" s="53"/>
      <c r="BR26" s="53" t="s">
        <v>246</v>
      </c>
      <c r="BS26" s="72">
        <v>25300</v>
      </c>
      <c r="BT26" s="72">
        <v>4807</v>
      </c>
      <c r="BU26" s="89">
        <v>30107</v>
      </c>
      <c r="BV26" s="72">
        <v>240856</v>
      </c>
      <c r="BW26" s="53">
        <v>60</v>
      </c>
      <c r="BX26" s="53" t="s">
        <v>214</v>
      </c>
      <c r="BY26" s="53"/>
      <c r="BZ26" s="72"/>
      <c r="CA26" s="72"/>
      <c r="CB26" s="73"/>
      <c r="CC26" s="72"/>
      <c r="CD26" s="53"/>
      <c r="CE26" s="53"/>
      <c r="CF26" s="53"/>
      <c r="CG26" s="72"/>
      <c r="CH26" s="72"/>
      <c r="CI26" s="88"/>
      <c r="CJ26" s="72"/>
      <c r="CK26" s="53"/>
      <c r="CL26" s="53"/>
      <c r="CM26" s="53" t="s">
        <v>246</v>
      </c>
      <c r="CN26" s="72">
        <v>79700</v>
      </c>
      <c r="CO26" s="72">
        <v>15143</v>
      </c>
      <c r="CP26" s="89">
        <v>94843</v>
      </c>
      <c r="CQ26" s="72">
        <v>758744</v>
      </c>
      <c r="CR26" s="53" t="s">
        <v>68</v>
      </c>
      <c r="CS26" s="53" t="s">
        <v>69</v>
      </c>
      <c r="CT26" s="53"/>
      <c r="CU26" s="72"/>
      <c r="CV26" s="72"/>
      <c r="CW26" s="73"/>
      <c r="CX26" s="72"/>
      <c r="CY26" s="53"/>
      <c r="CZ26" s="53"/>
      <c r="DA26" s="122" t="s">
        <v>246</v>
      </c>
      <c r="DB26" s="74"/>
      <c r="DC26" s="74"/>
      <c r="DD26" s="90"/>
      <c r="DE26" s="74"/>
      <c r="DF26" s="122"/>
      <c r="DG26" s="122"/>
      <c r="DH26" s="122" t="s">
        <v>246</v>
      </c>
      <c r="DI26" s="74">
        <v>100800</v>
      </c>
      <c r="DJ26" s="74">
        <v>19152</v>
      </c>
      <c r="DK26" s="91">
        <v>119952</v>
      </c>
      <c r="DL26" s="74">
        <v>959616</v>
      </c>
      <c r="DM26" s="122" t="s">
        <v>68</v>
      </c>
      <c r="DN26" s="122" t="s">
        <v>44</v>
      </c>
      <c r="DO26" s="122" t="s">
        <v>260</v>
      </c>
      <c r="DP26" s="74">
        <v>42000</v>
      </c>
      <c r="DQ26" s="74">
        <v>7980</v>
      </c>
      <c r="DR26" s="75"/>
      <c r="DS26" s="74">
        <v>399840</v>
      </c>
      <c r="DT26" s="95" t="s">
        <v>220</v>
      </c>
      <c r="DU26" s="122" t="s">
        <v>61</v>
      </c>
      <c r="DV26" s="95" t="s">
        <v>246</v>
      </c>
      <c r="DW26" s="74">
        <v>191000</v>
      </c>
      <c r="DX26" s="74">
        <v>36290</v>
      </c>
      <c r="DY26" s="92">
        <v>227290</v>
      </c>
      <c r="DZ26" s="74">
        <v>1818320</v>
      </c>
      <c r="EA26" s="122" t="s">
        <v>127</v>
      </c>
      <c r="EB26" s="122" t="s">
        <v>61</v>
      </c>
    </row>
    <row r="27" spans="1:134" ht="45" x14ac:dyDescent="0.2">
      <c r="A27" s="114">
        <v>8</v>
      </c>
      <c r="B27" s="115" t="s">
        <v>261</v>
      </c>
      <c r="C27" s="115" t="s">
        <v>262</v>
      </c>
      <c r="D27" s="115" t="s">
        <v>119</v>
      </c>
      <c r="E27" s="115">
        <v>8</v>
      </c>
      <c r="F27" s="115" t="s">
        <v>263</v>
      </c>
      <c r="G27" s="55"/>
      <c r="H27" s="64"/>
      <c r="I27" s="64">
        <f t="shared" si="9"/>
        <v>0</v>
      </c>
      <c r="J27" s="96"/>
      <c r="K27" s="64">
        <f t="shared" si="10"/>
        <v>0</v>
      </c>
      <c r="L27" s="103"/>
      <c r="M27" s="102"/>
      <c r="N27" s="55" t="s">
        <v>263</v>
      </c>
      <c r="O27" s="61">
        <v>119800</v>
      </c>
      <c r="P27" s="61">
        <f t="shared" si="12"/>
        <v>22762</v>
      </c>
      <c r="Q27" s="80">
        <v>142562</v>
      </c>
      <c r="R27" s="61">
        <f t="shared" si="2"/>
        <v>1140496</v>
      </c>
      <c r="S27" s="62" t="s">
        <v>253</v>
      </c>
      <c r="T27" s="62" t="s">
        <v>44</v>
      </c>
      <c r="U27" s="55" t="s">
        <v>264</v>
      </c>
      <c r="V27" s="64">
        <v>65000</v>
      </c>
      <c r="W27" s="64">
        <f t="shared" si="11"/>
        <v>12350</v>
      </c>
      <c r="X27" s="116">
        <v>77350</v>
      </c>
      <c r="Y27" s="64">
        <f t="shared" si="3"/>
        <v>618800</v>
      </c>
      <c r="Z27" s="62" t="s">
        <v>46</v>
      </c>
      <c r="AA27" s="65" t="s">
        <v>47</v>
      </c>
      <c r="AB27" s="55"/>
      <c r="AC27" s="64"/>
      <c r="AD27" s="64"/>
      <c r="AE27" s="82"/>
      <c r="AF27" s="67">
        <f t="shared" si="4"/>
        <v>0</v>
      </c>
      <c r="AG27" s="102"/>
      <c r="AH27" s="103"/>
      <c r="AI27" s="103"/>
      <c r="AJ27" s="103">
        <v>0</v>
      </c>
      <c r="AK27" s="70">
        <v>0</v>
      </c>
      <c r="AL27" s="83"/>
      <c r="AM27" s="70">
        <v>0</v>
      </c>
      <c r="AN27" s="103"/>
      <c r="AO27" s="103"/>
      <c r="AP27" s="55"/>
      <c r="AQ27" s="64"/>
      <c r="AR27" s="64"/>
      <c r="AS27" s="84"/>
      <c r="AT27" s="64"/>
      <c r="AU27" s="102"/>
      <c r="AV27" s="117"/>
      <c r="AW27" s="102" t="s">
        <v>263</v>
      </c>
      <c r="AX27" s="64">
        <v>18900</v>
      </c>
      <c r="AY27" s="64">
        <v>3591</v>
      </c>
      <c r="AZ27" s="86">
        <v>22491</v>
      </c>
      <c r="BA27" s="64">
        <v>179928</v>
      </c>
      <c r="BB27" s="53" t="s">
        <v>57</v>
      </c>
      <c r="BC27" s="53" t="s">
        <v>44</v>
      </c>
      <c r="BD27" s="53"/>
      <c r="BE27" s="53"/>
      <c r="BF27" s="53"/>
      <c r="BG27" s="87"/>
      <c r="BH27" s="53"/>
      <c r="BI27" s="53"/>
      <c r="BJ27" s="53"/>
      <c r="BK27" s="53"/>
      <c r="BL27" s="72">
        <v>0</v>
      </c>
      <c r="BM27" s="72">
        <v>0</v>
      </c>
      <c r="BN27" s="88"/>
      <c r="BO27" s="72">
        <v>0</v>
      </c>
      <c r="BP27" s="53"/>
      <c r="BQ27" s="53"/>
      <c r="BR27" s="53" t="s">
        <v>263</v>
      </c>
      <c r="BS27" s="72">
        <v>99394.62365591398</v>
      </c>
      <c r="BT27" s="72">
        <v>18884.978494623658</v>
      </c>
      <c r="BU27" s="89">
        <v>118279.60215053764</v>
      </c>
      <c r="BV27" s="72">
        <v>946236.81720430113</v>
      </c>
      <c r="BW27" s="53">
        <v>10</v>
      </c>
      <c r="BX27" s="53" t="s">
        <v>214</v>
      </c>
      <c r="BY27" s="53"/>
      <c r="BZ27" s="72"/>
      <c r="CA27" s="72"/>
      <c r="CB27" s="73"/>
      <c r="CC27" s="72"/>
      <c r="CD27" s="53"/>
      <c r="CE27" s="53"/>
      <c r="CF27" s="53"/>
      <c r="CG27" s="72"/>
      <c r="CH27" s="72"/>
      <c r="CI27" s="88"/>
      <c r="CJ27" s="72"/>
      <c r="CK27" s="53"/>
      <c r="CL27" s="53"/>
      <c r="CM27" s="53" t="s">
        <v>263</v>
      </c>
      <c r="CN27" s="72">
        <v>68300</v>
      </c>
      <c r="CO27" s="72">
        <v>12977</v>
      </c>
      <c r="CP27" s="89">
        <v>81277</v>
      </c>
      <c r="CQ27" s="72">
        <v>650216</v>
      </c>
      <c r="CR27" s="53" t="s">
        <v>68</v>
      </c>
      <c r="CS27" s="53" t="s">
        <v>69</v>
      </c>
      <c r="CT27" s="53"/>
      <c r="CU27" s="72"/>
      <c r="CV27" s="72"/>
      <c r="CW27" s="73"/>
      <c r="CX27" s="72"/>
      <c r="CY27" s="53"/>
      <c r="CZ27" s="53"/>
      <c r="DA27" s="122" t="s">
        <v>263</v>
      </c>
      <c r="DB27" s="74"/>
      <c r="DC27" s="74"/>
      <c r="DD27" s="90"/>
      <c r="DE27" s="74"/>
      <c r="DF27" s="122"/>
      <c r="DG27" s="122"/>
      <c r="DH27" s="122" t="s">
        <v>263</v>
      </c>
      <c r="DI27" s="74">
        <v>44800</v>
      </c>
      <c r="DJ27" s="74">
        <v>8512</v>
      </c>
      <c r="DK27" s="91">
        <v>53312</v>
      </c>
      <c r="DL27" s="74">
        <v>426496</v>
      </c>
      <c r="DM27" s="122" t="s">
        <v>68</v>
      </c>
      <c r="DN27" s="122" t="s">
        <v>44</v>
      </c>
      <c r="DO27" s="122" t="s">
        <v>265</v>
      </c>
      <c r="DP27" s="74">
        <v>13900</v>
      </c>
      <c r="DQ27" s="74">
        <v>2641</v>
      </c>
      <c r="DR27" s="75"/>
      <c r="DS27" s="74">
        <v>132328</v>
      </c>
      <c r="DT27" s="95" t="s">
        <v>220</v>
      </c>
      <c r="DU27" s="95" t="s">
        <v>61</v>
      </c>
      <c r="DV27" s="95" t="s">
        <v>266</v>
      </c>
      <c r="DW27" s="74">
        <v>122000</v>
      </c>
      <c r="DX27" s="74">
        <v>23180</v>
      </c>
      <c r="DY27" s="92">
        <v>145180</v>
      </c>
      <c r="DZ27" s="74">
        <v>1161440</v>
      </c>
      <c r="EA27" s="95" t="s">
        <v>127</v>
      </c>
      <c r="EB27" s="122" t="s">
        <v>61</v>
      </c>
    </row>
    <row r="28" spans="1:134" ht="245.25" customHeight="1" x14ac:dyDescent="0.2">
      <c r="A28" s="114">
        <v>9</v>
      </c>
      <c r="B28" s="115" t="s">
        <v>267</v>
      </c>
      <c r="C28" s="115" t="s">
        <v>268</v>
      </c>
      <c r="D28" s="115" t="s">
        <v>119</v>
      </c>
      <c r="E28" s="115">
        <v>3</v>
      </c>
      <c r="F28" s="115" t="s">
        <v>269</v>
      </c>
      <c r="G28" s="115" t="s">
        <v>269</v>
      </c>
      <c r="H28" s="64">
        <v>5270000</v>
      </c>
      <c r="I28" s="64">
        <f t="shared" si="9"/>
        <v>1001300</v>
      </c>
      <c r="J28" s="96">
        <v>6271300</v>
      </c>
      <c r="K28" s="64">
        <f t="shared" si="10"/>
        <v>18813900</v>
      </c>
      <c r="L28" s="98" t="s">
        <v>107</v>
      </c>
      <c r="M28" s="79" t="s">
        <v>44</v>
      </c>
      <c r="N28" s="55" t="s">
        <v>269</v>
      </c>
      <c r="O28" s="61">
        <v>4131661</v>
      </c>
      <c r="P28" s="61">
        <f t="shared" si="12"/>
        <v>785015.59</v>
      </c>
      <c r="Q28" s="80">
        <v>4916676.59</v>
      </c>
      <c r="R28" s="61">
        <f t="shared" si="2"/>
        <v>14750029.77</v>
      </c>
      <c r="S28" s="62" t="s">
        <v>43</v>
      </c>
      <c r="T28" s="62" t="s">
        <v>44</v>
      </c>
      <c r="U28" s="55" t="s">
        <v>270</v>
      </c>
      <c r="V28" s="64">
        <v>5190000</v>
      </c>
      <c r="W28" s="64">
        <f t="shared" si="11"/>
        <v>986100</v>
      </c>
      <c r="X28" s="116">
        <v>6176100</v>
      </c>
      <c r="Y28" s="64">
        <f t="shared" si="3"/>
        <v>18528300</v>
      </c>
      <c r="Z28" s="62" t="s">
        <v>46</v>
      </c>
      <c r="AA28" s="65" t="s">
        <v>47</v>
      </c>
      <c r="AB28" s="55"/>
      <c r="AC28" s="64"/>
      <c r="AD28" s="64"/>
      <c r="AE28" s="82"/>
      <c r="AF28" s="67">
        <f t="shared" si="4"/>
        <v>0</v>
      </c>
      <c r="AG28" s="102"/>
      <c r="AH28" s="103"/>
      <c r="AI28" s="103"/>
      <c r="AJ28" s="103">
        <v>0</v>
      </c>
      <c r="AK28" s="70">
        <v>0</v>
      </c>
      <c r="AL28" s="83"/>
      <c r="AM28" s="70">
        <v>0</v>
      </c>
      <c r="AN28" s="103"/>
      <c r="AO28" s="103"/>
      <c r="AP28" s="55"/>
      <c r="AQ28" s="64"/>
      <c r="AR28" s="64"/>
      <c r="AS28" s="84"/>
      <c r="AT28" s="64"/>
      <c r="AU28" s="102"/>
      <c r="AV28" s="117"/>
      <c r="AW28" s="102" t="s">
        <v>271</v>
      </c>
      <c r="AX28" s="64">
        <v>3990000</v>
      </c>
      <c r="AY28" s="64">
        <v>758100</v>
      </c>
      <c r="AZ28" s="86">
        <v>4748100</v>
      </c>
      <c r="BA28" s="64">
        <v>14244300</v>
      </c>
      <c r="BB28" s="53" t="s">
        <v>57</v>
      </c>
      <c r="BC28" s="53" t="s">
        <v>44</v>
      </c>
      <c r="BD28" s="53"/>
      <c r="BE28" s="53"/>
      <c r="BF28" s="53"/>
      <c r="BG28" s="87"/>
      <c r="BH28" s="53"/>
      <c r="BI28" s="53"/>
      <c r="BJ28" s="53"/>
      <c r="BK28" s="53"/>
      <c r="BL28" s="72">
        <v>0</v>
      </c>
      <c r="BM28" s="72">
        <v>0</v>
      </c>
      <c r="BN28" s="88"/>
      <c r="BO28" s="72">
        <v>0</v>
      </c>
      <c r="BP28" s="53"/>
      <c r="BQ28" s="53"/>
      <c r="BR28" s="53"/>
      <c r="BS28" s="72">
        <v>0</v>
      </c>
      <c r="BT28" s="72">
        <v>0</v>
      </c>
      <c r="BU28" s="89"/>
      <c r="BV28" s="72">
        <v>0</v>
      </c>
      <c r="BW28" s="53"/>
      <c r="BX28" s="53"/>
      <c r="BY28" s="53"/>
      <c r="BZ28" s="72"/>
      <c r="CA28" s="72"/>
      <c r="CB28" s="73"/>
      <c r="CC28" s="72"/>
      <c r="CD28" s="53"/>
      <c r="CE28" s="53"/>
      <c r="CF28" s="53"/>
      <c r="CG28" s="72"/>
      <c r="CH28" s="72"/>
      <c r="CI28" s="88"/>
      <c r="CJ28" s="72"/>
      <c r="CK28" s="53"/>
      <c r="CL28" s="53"/>
      <c r="CM28" s="53" t="s">
        <v>272</v>
      </c>
      <c r="CN28" s="72">
        <v>4069000</v>
      </c>
      <c r="CO28" s="72">
        <v>773110</v>
      </c>
      <c r="CP28" s="89">
        <v>4842110</v>
      </c>
      <c r="CQ28" s="72">
        <v>14526330</v>
      </c>
      <c r="CR28" s="53" t="s">
        <v>68</v>
      </c>
      <c r="CS28" s="53" t="s">
        <v>69</v>
      </c>
      <c r="CT28" s="53"/>
      <c r="CU28" s="72"/>
      <c r="CV28" s="72"/>
      <c r="CW28" s="73"/>
      <c r="CX28" s="72"/>
      <c r="CY28" s="53"/>
      <c r="CZ28" s="53"/>
      <c r="DA28" s="122" t="s">
        <v>271</v>
      </c>
      <c r="DB28" s="74">
        <v>4718946</v>
      </c>
      <c r="DC28" s="74">
        <v>896599.74</v>
      </c>
      <c r="DD28" s="90">
        <v>5615545.7400000002</v>
      </c>
      <c r="DE28" s="74">
        <v>16846637.219999999</v>
      </c>
      <c r="DF28" s="122" t="s">
        <v>97</v>
      </c>
      <c r="DG28" s="122" t="s">
        <v>115</v>
      </c>
      <c r="DH28" s="122" t="s">
        <v>273</v>
      </c>
      <c r="DI28" s="74">
        <v>4849000</v>
      </c>
      <c r="DJ28" s="74">
        <v>921310</v>
      </c>
      <c r="DK28" s="91">
        <v>5770310</v>
      </c>
      <c r="DL28" s="74">
        <v>17310930</v>
      </c>
      <c r="DM28" s="122" t="s">
        <v>148</v>
      </c>
      <c r="DN28" s="122" t="s">
        <v>44</v>
      </c>
      <c r="DO28" s="122"/>
      <c r="DP28" s="74"/>
      <c r="DQ28" s="74"/>
      <c r="DR28" s="109"/>
      <c r="DS28" s="74"/>
      <c r="DT28" s="122"/>
      <c r="DU28" s="122"/>
      <c r="DV28" s="137" t="s">
        <v>274</v>
      </c>
      <c r="DW28" s="74">
        <v>6297500</v>
      </c>
      <c r="DX28" s="74">
        <v>1196525</v>
      </c>
      <c r="DY28" s="92">
        <v>7494025</v>
      </c>
      <c r="DZ28" s="74">
        <v>22482075</v>
      </c>
      <c r="EA28" s="122" t="s">
        <v>127</v>
      </c>
      <c r="EB28" s="122" t="s">
        <v>61</v>
      </c>
    </row>
    <row r="29" spans="1:134" ht="139.5" customHeight="1" x14ac:dyDescent="0.2">
      <c r="A29" s="114">
        <v>10</v>
      </c>
      <c r="B29" s="115" t="s">
        <v>275</v>
      </c>
      <c r="C29" s="115" t="s">
        <v>276</v>
      </c>
      <c r="D29" s="115" t="s">
        <v>184</v>
      </c>
      <c r="E29" s="115">
        <v>4</v>
      </c>
      <c r="F29" s="115"/>
      <c r="G29" s="55"/>
      <c r="H29" s="64">
        <v>290000</v>
      </c>
      <c r="I29" s="64">
        <f t="shared" si="9"/>
        <v>55100</v>
      </c>
      <c r="J29" s="96">
        <v>345100</v>
      </c>
      <c r="K29" s="64">
        <f t="shared" si="10"/>
        <v>1380400</v>
      </c>
      <c r="L29" s="98" t="s">
        <v>107</v>
      </c>
      <c r="M29" s="62" t="s">
        <v>44</v>
      </c>
      <c r="N29" s="55" t="s">
        <v>208</v>
      </c>
      <c r="O29" s="61">
        <v>461161</v>
      </c>
      <c r="P29" s="61">
        <f t="shared" si="12"/>
        <v>87620.59</v>
      </c>
      <c r="Q29" s="132"/>
      <c r="R29" s="61">
        <f t="shared" si="2"/>
        <v>0</v>
      </c>
      <c r="S29" s="62" t="s">
        <v>108</v>
      </c>
      <c r="T29" s="62" t="s">
        <v>44</v>
      </c>
      <c r="U29" s="55" t="s">
        <v>277</v>
      </c>
      <c r="V29" s="64">
        <v>1340000</v>
      </c>
      <c r="W29" s="64">
        <f t="shared" si="11"/>
        <v>254600</v>
      </c>
      <c r="X29" s="77"/>
      <c r="Y29" s="64">
        <f t="shared" si="3"/>
        <v>0</v>
      </c>
      <c r="Z29" s="62" t="s">
        <v>46</v>
      </c>
      <c r="AA29" s="65" t="s">
        <v>47</v>
      </c>
      <c r="AB29" s="55"/>
      <c r="AC29" s="64"/>
      <c r="AD29" s="64"/>
      <c r="AE29" s="82"/>
      <c r="AF29" s="67">
        <f t="shared" si="4"/>
        <v>0</v>
      </c>
      <c r="AG29" s="102"/>
      <c r="AH29" s="103"/>
      <c r="AI29" s="103"/>
      <c r="AJ29" s="103">
        <v>0</v>
      </c>
      <c r="AK29" s="70">
        <v>0</v>
      </c>
      <c r="AL29" s="83"/>
      <c r="AM29" s="70">
        <v>0</v>
      </c>
      <c r="AN29" s="103"/>
      <c r="AO29" s="103"/>
      <c r="AP29" s="55"/>
      <c r="AQ29" s="64"/>
      <c r="AR29" s="64"/>
      <c r="AS29" s="84"/>
      <c r="AT29" s="64"/>
      <c r="AU29" s="102"/>
      <c r="AV29" s="117"/>
      <c r="AW29" s="102" t="s">
        <v>278</v>
      </c>
      <c r="AX29" s="64">
        <v>419000</v>
      </c>
      <c r="AY29" s="64">
        <v>79610</v>
      </c>
      <c r="AZ29" s="86">
        <v>498610</v>
      </c>
      <c r="BA29" s="64">
        <v>1994440</v>
      </c>
      <c r="BB29" s="53" t="s">
        <v>57</v>
      </c>
      <c r="BC29" s="53" t="s">
        <v>44</v>
      </c>
      <c r="BD29" s="53"/>
      <c r="BE29" s="53"/>
      <c r="BF29" s="53"/>
      <c r="BG29" s="87"/>
      <c r="BH29" s="53"/>
      <c r="BI29" s="53"/>
      <c r="BJ29" s="53"/>
      <c r="BK29" s="53"/>
      <c r="BL29" s="72">
        <v>0</v>
      </c>
      <c r="BM29" s="72">
        <v>0</v>
      </c>
      <c r="BN29" s="88"/>
      <c r="BO29" s="72">
        <v>0</v>
      </c>
      <c r="BP29" s="53"/>
      <c r="BQ29" s="53"/>
      <c r="BR29" s="53"/>
      <c r="BS29" s="72">
        <v>376344.08602150535</v>
      </c>
      <c r="BT29" s="72">
        <v>71505.37634408602</v>
      </c>
      <c r="BU29" s="89">
        <v>447849.46236559137</v>
      </c>
      <c r="BV29" s="72">
        <v>1791397.8494623655</v>
      </c>
      <c r="BW29" s="53">
        <v>10</v>
      </c>
      <c r="BX29" s="53" t="s">
        <v>214</v>
      </c>
      <c r="BY29" s="53"/>
      <c r="BZ29" s="72"/>
      <c r="CA29" s="72"/>
      <c r="CB29" s="73"/>
      <c r="CC29" s="72"/>
      <c r="CD29" s="53"/>
      <c r="CE29" s="53"/>
      <c r="CF29" s="53"/>
      <c r="CG29" s="72"/>
      <c r="CH29" s="72"/>
      <c r="CI29" s="88"/>
      <c r="CJ29" s="72"/>
      <c r="CK29" s="53"/>
      <c r="CL29" s="53"/>
      <c r="CM29" s="53" t="s">
        <v>215</v>
      </c>
      <c r="CN29" s="72">
        <v>448000</v>
      </c>
      <c r="CO29" s="72">
        <v>85120</v>
      </c>
      <c r="CP29" s="89">
        <v>533120</v>
      </c>
      <c r="CQ29" s="72">
        <v>2132480</v>
      </c>
      <c r="CR29" s="53" t="s">
        <v>68</v>
      </c>
      <c r="CS29" s="53" t="s">
        <v>69</v>
      </c>
      <c r="CT29" s="53"/>
      <c r="CU29" s="72"/>
      <c r="CV29" s="72"/>
      <c r="CW29" s="73"/>
      <c r="CX29" s="72"/>
      <c r="CY29" s="53"/>
      <c r="CZ29" s="53"/>
      <c r="DA29" s="122" t="s">
        <v>216</v>
      </c>
      <c r="DB29" s="74">
        <v>410000</v>
      </c>
      <c r="DC29" s="74">
        <v>77900</v>
      </c>
      <c r="DD29" s="75"/>
      <c r="DE29" s="74">
        <v>1951600</v>
      </c>
      <c r="DF29" s="95" t="s">
        <v>279</v>
      </c>
      <c r="DG29" s="95" t="s">
        <v>217</v>
      </c>
      <c r="DH29" s="137" t="s">
        <v>218</v>
      </c>
      <c r="DI29" s="74">
        <v>448000</v>
      </c>
      <c r="DJ29" s="74">
        <v>85120</v>
      </c>
      <c r="DK29" s="91">
        <v>533120</v>
      </c>
      <c r="DL29" s="74">
        <v>2132480</v>
      </c>
      <c r="DM29" s="122" t="s">
        <v>148</v>
      </c>
      <c r="DN29" s="122" t="s">
        <v>44</v>
      </c>
      <c r="DO29" s="122"/>
      <c r="DP29" s="74"/>
      <c r="DQ29" s="74"/>
      <c r="DR29" s="109"/>
      <c r="DS29" s="74"/>
      <c r="DT29" s="122"/>
      <c r="DU29" s="122"/>
      <c r="DV29" s="95" t="s">
        <v>221</v>
      </c>
      <c r="DW29" s="74">
        <v>500000</v>
      </c>
      <c r="DX29" s="74">
        <v>95000</v>
      </c>
      <c r="DY29" s="92">
        <v>595000</v>
      </c>
      <c r="DZ29" s="74">
        <v>2380000</v>
      </c>
      <c r="EA29" s="95" t="s">
        <v>127</v>
      </c>
      <c r="EB29" s="95" t="s">
        <v>61</v>
      </c>
    </row>
    <row r="30" spans="1:134" ht="67.5" x14ac:dyDescent="0.2">
      <c r="A30" s="114">
        <v>11</v>
      </c>
      <c r="B30" s="115" t="s">
        <v>280</v>
      </c>
      <c r="C30" s="115" t="s">
        <v>281</v>
      </c>
      <c r="D30" s="115" t="s">
        <v>119</v>
      </c>
      <c r="E30" s="115">
        <v>1</v>
      </c>
      <c r="F30" s="115" t="s">
        <v>282</v>
      </c>
      <c r="G30" s="55" t="s">
        <v>283</v>
      </c>
      <c r="H30" s="64">
        <v>112000</v>
      </c>
      <c r="I30" s="64">
        <f t="shared" si="9"/>
        <v>21280</v>
      </c>
      <c r="J30" s="77"/>
      <c r="K30" s="64">
        <f t="shared" si="10"/>
        <v>0</v>
      </c>
      <c r="L30" s="98" t="s">
        <v>107</v>
      </c>
      <c r="M30" s="102"/>
      <c r="N30" s="55" t="s">
        <v>282</v>
      </c>
      <c r="O30" s="61">
        <v>189025</v>
      </c>
      <c r="P30" s="61">
        <f t="shared" si="12"/>
        <v>35914.75</v>
      </c>
      <c r="Q30" s="80">
        <v>224939.75</v>
      </c>
      <c r="R30" s="61">
        <f t="shared" si="2"/>
        <v>224939.75</v>
      </c>
      <c r="S30" s="62" t="s">
        <v>108</v>
      </c>
      <c r="T30" s="62" t="s">
        <v>44</v>
      </c>
      <c r="U30" s="55" t="s">
        <v>284</v>
      </c>
      <c r="V30" s="64">
        <v>235000</v>
      </c>
      <c r="W30" s="64">
        <f t="shared" si="11"/>
        <v>44650</v>
      </c>
      <c r="X30" s="116">
        <v>279650</v>
      </c>
      <c r="Y30" s="64">
        <f t="shared" si="3"/>
        <v>279650</v>
      </c>
      <c r="Z30" s="62" t="s">
        <v>46</v>
      </c>
      <c r="AA30" s="65" t="s">
        <v>47</v>
      </c>
      <c r="AB30" s="55"/>
      <c r="AC30" s="64"/>
      <c r="AD30" s="64"/>
      <c r="AE30" s="82"/>
      <c r="AF30" s="67">
        <f t="shared" si="4"/>
        <v>0</v>
      </c>
      <c r="AG30" s="102"/>
      <c r="AH30" s="103"/>
      <c r="AI30" s="103"/>
      <c r="AJ30" s="103">
        <v>0</v>
      </c>
      <c r="AK30" s="70">
        <v>0</v>
      </c>
      <c r="AL30" s="83"/>
      <c r="AM30" s="70">
        <v>0</v>
      </c>
      <c r="AN30" s="103"/>
      <c r="AO30" s="103"/>
      <c r="AP30" s="55"/>
      <c r="AQ30" s="64"/>
      <c r="AR30" s="64"/>
      <c r="AS30" s="84"/>
      <c r="AT30" s="64"/>
      <c r="AU30" s="102"/>
      <c r="AV30" s="117"/>
      <c r="AW30" s="102" t="s">
        <v>282</v>
      </c>
      <c r="AX30" s="64">
        <v>160000</v>
      </c>
      <c r="AY30" s="64">
        <v>30400</v>
      </c>
      <c r="AZ30" s="86">
        <v>190400</v>
      </c>
      <c r="BA30" s="64">
        <v>190400</v>
      </c>
      <c r="BB30" s="53" t="s">
        <v>57</v>
      </c>
      <c r="BC30" s="53" t="s">
        <v>44</v>
      </c>
      <c r="BD30" s="53"/>
      <c r="BE30" s="53"/>
      <c r="BF30" s="53"/>
      <c r="BG30" s="87"/>
      <c r="BH30" s="53"/>
      <c r="BI30" s="53"/>
      <c r="BJ30" s="53"/>
      <c r="BK30" s="53" t="s">
        <v>282</v>
      </c>
      <c r="BL30" s="72">
        <v>1489583.3333333335</v>
      </c>
      <c r="BM30" s="72">
        <v>283020.83333333337</v>
      </c>
      <c r="BN30" s="88">
        <v>1772604.166666667</v>
      </c>
      <c r="BO30" s="72">
        <v>1772604.166666667</v>
      </c>
      <c r="BP30" s="53" t="s">
        <v>68</v>
      </c>
      <c r="BQ30" s="53" t="s">
        <v>61</v>
      </c>
      <c r="BR30" s="53" t="s">
        <v>282</v>
      </c>
      <c r="BS30" s="72">
        <v>135537.63440860214</v>
      </c>
      <c r="BT30" s="72">
        <v>25752.150537634407</v>
      </c>
      <c r="BU30" s="89">
        <v>161289.78494623656</v>
      </c>
      <c r="BV30" s="72">
        <v>161289.78494623656</v>
      </c>
      <c r="BW30" s="53">
        <v>10</v>
      </c>
      <c r="BX30" s="53" t="s">
        <v>214</v>
      </c>
      <c r="BY30" s="53"/>
      <c r="BZ30" s="72"/>
      <c r="CA30" s="72"/>
      <c r="CB30" s="73"/>
      <c r="CC30" s="72"/>
      <c r="CD30" s="53"/>
      <c r="CE30" s="53"/>
      <c r="CF30" s="53"/>
      <c r="CG30" s="72"/>
      <c r="CH30" s="72"/>
      <c r="CI30" s="88"/>
      <c r="CJ30" s="72"/>
      <c r="CK30" s="53"/>
      <c r="CL30" s="53"/>
      <c r="CM30" s="53" t="s">
        <v>285</v>
      </c>
      <c r="CN30" s="72">
        <v>162870</v>
      </c>
      <c r="CO30" s="72">
        <v>30945.3</v>
      </c>
      <c r="CP30" s="89">
        <v>193815.3</v>
      </c>
      <c r="CQ30" s="72">
        <v>193815.3</v>
      </c>
      <c r="CR30" s="53" t="s">
        <v>68</v>
      </c>
      <c r="CS30" s="53" t="s">
        <v>69</v>
      </c>
      <c r="CT30" s="53"/>
      <c r="CU30" s="72"/>
      <c r="CV30" s="72"/>
      <c r="CW30" s="73"/>
      <c r="CX30" s="72"/>
      <c r="CY30" s="53"/>
      <c r="CZ30" s="53"/>
      <c r="DA30" s="122"/>
      <c r="DB30" s="74"/>
      <c r="DC30" s="74"/>
      <c r="DD30" s="90"/>
      <c r="DE30" s="74"/>
      <c r="DF30" s="122"/>
      <c r="DG30" s="122"/>
      <c r="DH30" s="130" t="s">
        <v>286</v>
      </c>
      <c r="DI30" s="74">
        <v>100800</v>
      </c>
      <c r="DJ30" s="74">
        <v>19152</v>
      </c>
      <c r="DK30" s="91">
        <v>119952</v>
      </c>
      <c r="DL30" s="74">
        <v>119952</v>
      </c>
      <c r="DM30" s="95" t="s">
        <v>68</v>
      </c>
      <c r="DN30" s="95" t="s">
        <v>44</v>
      </c>
      <c r="DO30" s="122"/>
      <c r="DP30" s="74"/>
      <c r="DQ30" s="74"/>
      <c r="DR30" s="109"/>
      <c r="DS30" s="74"/>
      <c r="DT30" s="122"/>
      <c r="DU30" s="122"/>
      <c r="DV30" s="122"/>
      <c r="DW30" s="74"/>
      <c r="DX30" s="74"/>
      <c r="DY30" s="92"/>
      <c r="DZ30" s="74"/>
      <c r="EA30" s="122"/>
      <c r="EB30" s="122"/>
    </row>
    <row r="31" spans="1:134" ht="45" x14ac:dyDescent="0.2">
      <c r="A31" s="114">
        <v>12</v>
      </c>
      <c r="B31" s="115" t="s">
        <v>287</v>
      </c>
      <c r="C31" s="115" t="s">
        <v>288</v>
      </c>
      <c r="D31" s="115" t="s">
        <v>119</v>
      </c>
      <c r="E31" s="115">
        <v>9</v>
      </c>
      <c r="F31" s="115" t="s">
        <v>289</v>
      </c>
      <c r="G31" s="55"/>
      <c r="H31" s="64"/>
      <c r="I31" s="64">
        <f t="shared" si="9"/>
        <v>0</v>
      </c>
      <c r="J31" s="96"/>
      <c r="K31" s="64">
        <f t="shared" si="10"/>
        <v>0</v>
      </c>
      <c r="L31" s="103"/>
      <c r="M31" s="102"/>
      <c r="N31" s="55" t="s">
        <v>289</v>
      </c>
      <c r="O31" s="61">
        <v>704222</v>
      </c>
      <c r="P31" s="61">
        <f t="shared" si="12"/>
        <v>133802.18</v>
      </c>
      <c r="Q31" s="80">
        <v>838024.17999999993</v>
      </c>
      <c r="R31" s="61">
        <f t="shared" si="2"/>
        <v>7542217.6199999992</v>
      </c>
      <c r="S31" s="62" t="s">
        <v>226</v>
      </c>
      <c r="T31" s="62" t="s">
        <v>44</v>
      </c>
      <c r="U31" s="55" t="s">
        <v>290</v>
      </c>
      <c r="V31" s="64">
        <v>350000</v>
      </c>
      <c r="W31" s="64">
        <f t="shared" si="11"/>
        <v>66500</v>
      </c>
      <c r="X31" s="116">
        <v>416500</v>
      </c>
      <c r="Y31" s="64">
        <f t="shared" si="3"/>
        <v>3748500</v>
      </c>
      <c r="Z31" s="62" t="s">
        <v>46</v>
      </c>
      <c r="AA31" s="65" t="s">
        <v>47</v>
      </c>
      <c r="AB31" s="55"/>
      <c r="AC31" s="64"/>
      <c r="AD31" s="64"/>
      <c r="AE31" s="82"/>
      <c r="AF31" s="67">
        <f t="shared" si="4"/>
        <v>0</v>
      </c>
      <c r="AG31" s="102"/>
      <c r="AH31" s="103"/>
      <c r="AI31" s="103"/>
      <c r="AJ31" s="103">
        <v>0</v>
      </c>
      <c r="AK31" s="70">
        <v>0</v>
      </c>
      <c r="AL31" s="83"/>
      <c r="AM31" s="70">
        <v>0</v>
      </c>
      <c r="AN31" s="103"/>
      <c r="AO31" s="103"/>
      <c r="AP31" s="55"/>
      <c r="AQ31" s="64"/>
      <c r="AR31" s="64"/>
      <c r="AS31" s="84"/>
      <c r="AT31" s="64"/>
      <c r="AU31" s="102"/>
      <c r="AV31" s="117"/>
      <c r="AW31" s="102" t="s">
        <v>291</v>
      </c>
      <c r="AX31" s="64">
        <v>289000</v>
      </c>
      <c r="AY31" s="64">
        <v>54910</v>
      </c>
      <c r="AZ31" s="86">
        <v>343910</v>
      </c>
      <c r="BA31" s="64">
        <v>3095190</v>
      </c>
      <c r="BB31" s="53" t="s">
        <v>57</v>
      </c>
      <c r="BC31" s="53" t="s">
        <v>44</v>
      </c>
      <c r="BD31" s="53"/>
      <c r="BE31" s="53"/>
      <c r="BF31" s="53"/>
      <c r="BG31" s="87"/>
      <c r="BH31" s="53"/>
      <c r="BI31" s="53"/>
      <c r="BJ31" s="53"/>
      <c r="BK31" s="53"/>
      <c r="BL31" s="72">
        <v>0</v>
      </c>
      <c r="BM31" s="72">
        <v>0</v>
      </c>
      <c r="BN31" s="88"/>
      <c r="BO31" s="72">
        <v>0</v>
      </c>
      <c r="BP31" s="53"/>
      <c r="BQ31" s="53"/>
      <c r="BR31" s="53" t="s">
        <v>289</v>
      </c>
      <c r="BS31" s="72">
        <v>289148.38709677418</v>
      </c>
      <c r="BT31" s="72">
        <v>54938.193548387098</v>
      </c>
      <c r="BU31" s="89">
        <v>344086.58064516127</v>
      </c>
      <c r="BV31" s="72">
        <v>3096779.2258064514</v>
      </c>
      <c r="BW31" s="53">
        <v>60</v>
      </c>
      <c r="BX31" s="53" t="s">
        <v>214</v>
      </c>
      <c r="BY31" s="53"/>
      <c r="BZ31" s="72"/>
      <c r="CA31" s="72"/>
      <c r="CB31" s="73"/>
      <c r="CC31" s="72"/>
      <c r="CD31" s="53"/>
      <c r="CE31" s="53"/>
      <c r="CF31" s="53"/>
      <c r="CG31" s="72"/>
      <c r="CH31" s="72"/>
      <c r="CI31" s="88"/>
      <c r="CJ31" s="72"/>
      <c r="CK31" s="53"/>
      <c r="CL31" s="53"/>
      <c r="CM31" s="53" t="s">
        <v>292</v>
      </c>
      <c r="CN31" s="72">
        <v>942800</v>
      </c>
      <c r="CO31" s="72">
        <v>179132</v>
      </c>
      <c r="CP31" s="89">
        <v>1121932</v>
      </c>
      <c r="CQ31" s="72">
        <v>10097388</v>
      </c>
      <c r="CR31" s="53" t="s">
        <v>68</v>
      </c>
      <c r="CS31" s="53" t="s">
        <v>69</v>
      </c>
      <c r="CT31" s="53"/>
      <c r="CU31" s="72"/>
      <c r="CV31" s="72"/>
      <c r="CW31" s="73"/>
      <c r="CX31" s="72"/>
      <c r="CY31" s="53"/>
      <c r="CZ31" s="53"/>
      <c r="DA31" s="122"/>
      <c r="DB31" s="74"/>
      <c r="DC31" s="74"/>
      <c r="DD31" s="90"/>
      <c r="DE31" s="74"/>
      <c r="DF31" s="122"/>
      <c r="DG31" s="122"/>
      <c r="DH31" s="130" t="s">
        <v>290</v>
      </c>
      <c r="DI31" s="74">
        <v>240000</v>
      </c>
      <c r="DJ31" s="74">
        <v>45600</v>
      </c>
      <c r="DK31" s="91">
        <v>285600</v>
      </c>
      <c r="DL31" s="74">
        <v>2570400</v>
      </c>
      <c r="DM31" s="122"/>
      <c r="DN31" s="122"/>
      <c r="DO31" s="95" t="s">
        <v>293</v>
      </c>
      <c r="DP31" s="74">
        <v>259000</v>
      </c>
      <c r="DQ31" s="74">
        <v>49210</v>
      </c>
      <c r="DR31" s="75"/>
      <c r="DS31" s="74">
        <v>2773890</v>
      </c>
      <c r="DT31" s="122" t="s">
        <v>220</v>
      </c>
      <c r="DU31" s="122" t="s">
        <v>61</v>
      </c>
      <c r="DV31" s="122"/>
      <c r="DW31" s="74"/>
      <c r="DX31" s="74"/>
      <c r="DY31" s="92"/>
      <c r="DZ31" s="74"/>
      <c r="EA31" s="122"/>
      <c r="EB31" s="122"/>
    </row>
    <row r="32" spans="1:134" ht="45" x14ac:dyDescent="0.2">
      <c r="A32" s="114">
        <v>13</v>
      </c>
      <c r="B32" s="138" t="s">
        <v>294</v>
      </c>
      <c r="C32" s="115" t="s">
        <v>295</v>
      </c>
      <c r="D32" s="115" t="s">
        <v>296</v>
      </c>
      <c r="E32" s="115">
        <v>8</v>
      </c>
      <c r="F32" s="115" t="s">
        <v>297</v>
      </c>
      <c r="G32" s="55"/>
      <c r="H32" s="64"/>
      <c r="I32" s="64">
        <f t="shared" si="9"/>
        <v>0</v>
      </c>
      <c r="J32" s="96"/>
      <c r="K32" s="64">
        <f t="shared" si="10"/>
        <v>0</v>
      </c>
      <c r="L32" s="103"/>
      <c r="M32" s="102"/>
      <c r="N32" s="55" t="s">
        <v>297</v>
      </c>
      <c r="O32" s="61">
        <v>92683</v>
      </c>
      <c r="P32" s="61">
        <f t="shared" si="12"/>
        <v>17609.77</v>
      </c>
      <c r="Q32" s="80">
        <v>110292.77</v>
      </c>
      <c r="R32" s="61">
        <f t="shared" si="2"/>
        <v>882342.16</v>
      </c>
      <c r="S32" s="62" t="s">
        <v>253</v>
      </c>
      <c r="T32" s="62" t="s">
        <v>44</v>
      </c>
      <c r="U32" s="55" t="s">
        <v>298</v>
      </c>
      <c r="V32" s="64">
        <v>85000</v>
      </c>
      <c r="W32" s="64">
        <f t="shared" si="11"/>
        <v>16150</v>
      </c>
      <c r="X32" s="116">
        <v>101150</v>
      </c>
      <c r="Y32" s="64">
        <f t="shared" si="3"/>
        <v>809200</v>
      </c>
      <c r="Z32" s="62" t="s">
        <v>46</v>
      </c>
      <c r="AA32" s="65" t="s">
        <v>47</v>
      </c>
      <c r="AB32" s="55"/>
      <c r="AC32" s="64"/>
      <c r="AD32" s="64"/>
      <c r="AE32" s="82"/>
      <c r="AF32" s="67">
        <f t="shared" si="4"/>
        <v>0</v>
      </c>
      <c r="AG32" s="102"/>
      <c r="AH32" s="103"/>
      <c r="AI32" s="103"/>
      <c r="AJ32" s="103">
        <v>0</v>
      </c>
      <c r="AK32" s="70">
        <v>0</v>
      </c>
      <c r="AL32" s="83"/>
      <c r="AM32" s="70">
        <v>0</v>
      </c>
      <c r="AN32" s="103"/>
      <c r="AO32" s="103"/>
      <c r="AP32" s="55"/>
      <c r="AQ32" s="64"/>
      <c r="AR32" s="64"/>
      <c r="AS32" s="84"/>
      <c r="AT32" s="64"/>
      <c r="AU32" s="102"/>
      <c r="AV32" s="117"/>
      <c r="AW32" s="102" t="s">
        <v>297</v>
      </c>
      <c r="AX32" s="64">
        <v>60000</v>
      </c>
      <c r="AY32" s="64">
        <v>11400</v>
      </c>
      <c r="AZ32" s="86">
        <v>71400</v>
      </c>
      <c r="BA32" s="64">
        <v>571200</v>
      </c>
      <c r="BB32" s="53" t="s">
        <v>57</v>
      </c>
      <c r="BC32" s="53" t="s">
        <v>44</v>
      </c>
      <c r="BD32" s="53"/>
      <c r="BE32" s="53"/>
      <c r="BF32" s="53"/>
      <c r="BG32" s="87"/>
      <c r="BH32" s="53"/>
      <c r="BI32" s="53"/>
      <c r="BJ32" s="53"/>
      <c r="BK32" s="53" t="s">
        <v>297</v>
      </c>
      <c r="BL32" s="72">
        <v>79166.666666666672</v>
      </c>
      <c r="BM32" s="72">
        <v>15041.666666666668</v>
      </c>
      <c r="BN32" s="88">
        <v>94208.333333333343</v>
      </c>
      <c r="BO32" s="72">
        <v>753666.66666666674</v>
      </c>
      <c r="BP32" s="53" t="s">
        <v>299</v>
      </c>
      <c r="BQ32" s="53" t="s">
        <v>61</v>
      </c>
      <c r="BR32" s="53" t="s">
        <v>263</v>
      </c>
      <c r="BS32" s="72">
        <v>67768.817204301071</v>
      </c>
      <c r="BT32" s="72">
        <v>12876.075268817203</v>
      </c>
      <c r="BU32" s="89">
        <v>80644.892473118278</v>
      </c>
      <c r="BV32" s="72">
        <v>645159.13978494622</v>
      </c>
      <c r="BW32" s="53">
        <v>10</v>
      </c>
      <c r="BX32" s="53" t="s">
        <v>214</v>
      </c>
      <c r="BY32" s="53"/>
      <c r="BZ32" s="72"/>
      <c r="CA32" s="72"/>
      <c r="CB32" s="73"/>
      <c r="CC32" s="72"/>
      <c r="CD32" s="53"/>
      <c r="CE32" s="53"/>
      <c r="CF32" s="53"/>
      <c r="CG32" s="72"/>
      <c r="CH32" s="72"/>
      <c r="CI32" s="88"/>
      <c r="CJ32" s="72"/>
      <c r="CK32" s="53"/>
      <c r="CL32" s="53"/>
      <c r="CM32" s="53" t="s">
        <v>263</v>
      </c>
      <c r="CN32" s="72">
        <v>74000</v>
      </c>
      <c r="CO32" s="72">
        <v>14060</v>
      </c>
      <c r="CP32" s="89">
        <v>88060</v>
      </c>
      <c r="CQ32" s="72">
        <v>704480</v>
      </c>
      <c r="CR32" s="53" t="s">
        <v>68</v>
      </c>
      <c r="CS32" s="53" t="s">
        <v>69</v>
      </c>
      <c r="CT32" s="53"/>
      <c r="CU32" s="72"/>
      <c r="CV32" s="72"/>
      <c r="CW32" s="73"/>
      <c r="CX32" s="72"/>
      <c r="CY32" s="53"/>
      <c r="CZ32" s="53"/>
      <c r="DA32" s="122"/>
      <c r="DB32" s="74"/>
      <c r="DC32" s="74"/>
      <c r="DD32" s="90"/>
      <c r="DE32" s="74"/>
      <c r="DF32" s="122"/>
      <c r="DG32" s="122"/>
      <c r="DH32" s="130"/>
      <c r="DI32" s="74"/>
      <c r="DJ32" s="74"/>
      <c r="DK32" s="91"/>
      <c r="DL32" s="74"/>
      <c r="DM32" s="122"/>
      <c r="DN32" s="122"/>
      <c r="DO32" s="122"/>
      <c r="DP32" s="74"/>
      <c r="DQ32" s="74"/>
      <c r="DR32" s="109"/>
      <c r="DS32" s="74"/>
      <c r="DT32" s="122"/>
      <c r="DU32" s="122"/>
      <c r="DV32" s="122"/>
      <c r="DW32" s="74"/>
      <c r="DX32" s="74"/>
      <c r="DY32" s="92"/>
      <c r="DZ32" s="74"/>
      <c r="EA32" s="122"/>
      <c r="EB32" s="122"/>
      <c r="ED32" s="139" t="e">
        <f>#REF!+#REF!+#REF!+#REF!</f>
        <v>#REF!</v>
      </c>
    </row>
    <row r="33" spans="1:134" ht="45" x14ac:dyDescent="0.2">
      <c r="A33" s="114">
        <v>14</v>
      </c>
      <c r="B33" s="115" t="s">
        <v>294</v>
      </c>
      <c r="C33" s="115" t="s">
        <v>300</v>
      </c>
      <c r="D33" s="115" t="s">
        <v>119</v>
      </c>
      <c r="E33" s="115">
        <v>2</v>
      </c>
      <c r="F33" s="115" t="s">
        <v>246</v>
      </c>
      <c r="G33" s="55" t="s">
        <v>301</v>
      </c>
      <c r="H33" s="64">
        <v>77000</v>
      </c>
      <c r="I33" s="64">
        <f t="shared" si="9"/>
        <v>14630</v>
      </c>
      <c r="J33" s="96">
        <v>91630</v>
      </c>
      <c r="K33" s="64">
        <f t="shared" si="10"/>
        <v>183260</v>
      </c>
      <c r="L33" s="98" t="s">
        <v>107</v>
      </c>
      <c r="M33" s="102" t="s">
        <v>44</v>
      </c>
      <c r="N33" s="55" t="s">
        <v>246</v>
      </c>
      <c r="O33" s="61">
        <v>103659</v>
      </c>
      <c r="P33" s="61">
        <f t="shared" si="12"/>
        <v>19695.21</v>
      </c>
      <c r="Q33" s="80">
        <v>123354.20999999999</v>
      </c>
      <c r="R33" s="61">
        <f t="shared" si="2"/>
        <v>246708.41999999998</v>
      </c>
      <c r="S33" s="62" t="s">
        <v>253</v>
      </c>
      <c r="T33" s="62" t="s">
        <v>44</v>
      </c>
      <c r="U33" s="55" t="s">
        <v>302</v>
      </c>
      <c r="V33" s="64">
        <v>65000</v>
      </c>
      <c r="W33" s="64">
        <f t="shared" si="11"/>
        <v>12350</v>
      </c>
      <c r="X33" s="116">
        <v>77350</v>
      </c>
      <c r="Y33" s="64">
        <f t="shared" si="3"/>
        <v>154700</v>
      </c>
      <c r="Z33" s="62" t="s">
        <v>46</v>
      </c>
      <c r="AA33" s="65" t="s">
        <v>47</v>
      </c>
      <c r="AB33" s="55"/>
      <c r="AC33" s="64"/>
      <c r="AD33" s="64"/>
      <c r="AE33" s="82"/>
      <c r="AF33" s="67">
        <f t="shared" si="4"/>
        <v>0</v>
      </c>
      <c r="AG33" s="102"/>
      <c r="AH33" s="103"/>
      <c r="AI33" s="103"/>
      <c r="AJ33" s="103">
        <v>0</v>
      </c>
      <c r="AK33" s="70">
        <v>0</v>
      </c>
      <c r="AL33" s="83"/>
      <c r="AM33" s="70">
        <v>0</v>
      </c>
      <c r="AN33" s="103"/>
      <c r="AO33" s="103"/>
      <c r="AP33" s="55"/>
      <c r="AQ33" s="64"/>
      <c r="AR33" s="64"/>
      <c r="AS33" s="84"/>
      <c r="AT33" s="64"/>
      <c r="AU33" s="102"/>
      <c r="AV33" s="117"/>
      <c r="AW33" s="102" t="s">
        <v>246</v>
      </c>
      <c r="AX33" s="64">
        <v>26000</v>
      </c>
      <c r="AY33" s="64">
        <v>4940</v>
      </c>
      <c r="AZ33" s="86">
        <v>30940</v>
      </c>
      <c r="BA33" s="64">
        <v>61880</v>
      </c>
      <c r="BB33" s="53" t="s">
        <v>57</v>
      </c>
      <c r="BC33" s="53" t="s">
        <v>44</v>
      </c>
      <c r="BD33" s="53"/>
      <c r="BE33" s="53"/>
      <c r="BF33" s="53"/>
      <c r="BG33" s="87"/>
      <c r="BH33" s="53"/>
      <c r="BI33" s="53"/>
      <c r="BJ33" s="53"/>
      <c r="BK33" s="53"/>
      <c r="BL33" s="72">
        <v>0</v>
      </c>
      <c r="BM33" s="72">
        <v>0</v>
      </c>
      <c r="BN33" s="88"/>
      <c r="BO33" s="72">
        <v>0</v>
      </c>
      <c r="BP33" s="53"/>
      <c r="BQ33" s="53"/>
      <c r="BR33" s="53" t="s">
        <v>263</v>
      </c>
      <c r="BS33" s="72">
        <v>22589.247311827956</v>
      </c>
      <c r="BT33" s="72">
        <v>4291.9569892473119</v>
      </c>
      <c r="BU33" s="89">
        <v>26881.204301075268</v>
      </c>
      <c r="BV33" s="72">
        <v>53762.408602150535</v>
      </c>
      <c r="BW33" s="53">
        <v>10</v>
      </c>
      <c r="BX33" s="53" t="s">
        <v>214</v>
      </c>
      <c r="BY33" s="53"/>
      <c r="BZ33" s="72"/>
      <c r="CA33" s="72"/>
      <c r="CB33" s="73"/>
      <c r="CC33" s="72"/>
      <c r="CD33" s="53"/>
      <c r="CE33" s="53"/>
      <c r="CF33" s="53"/>
      <c r="CG33" s="72"/>
      <c r="CH33" s="72"/>
      <c r="CI33" s="88"/>
      <c r="CJ33" s="72"/>
      <c r="CK33" s="53"/>
      <c r="CL33" s="53"/>
      <c r="CM33" s="53" t="s">
        <v>263</v>
      </c>
      <c r="CN33" s="72">
        <v>51000</v>
      </c>
      <c r="CO33" s="72">
        <v>9690</v>
      </c>
      <c r="CP33" s="89">
        <v>60690</v>
      </c>
      <c r="CQ33" s="72">
        <v>121380</v>
      </c>
      <c r="CR33" s="53" t="s">
        <v>68</v>
      </c>
      <c r="CS33" s="53" t="s">
        <v>69</v>
      </c>
      <c r="CT33" s="53"/>
      <c r="CU33" s="72"/>
      <c r="CV33" s="72"/>
      <c r="CW33" s="73"/>
      <c r="CX33" s="72"/>
      <c r="CY33" s="53"/>
      <c r="CZ33" s="53"/>
      <c r="DA33" s="122"/>
      <c r="DB33" s="74"/>
      <c r="DC33" s="74"/>
      <c r="DD33" s="90"/>
      <c r="DE33" s="74"/>
      <c r="DF33" s="122"/>
      <c r="DG33" s="122"/>
      <c r="DH33" s="130" t="s">
        <v>246</v>
      </c>
      <c r="DI33" s="74">
        <v>38000</v>
      </c>
      <c r="DJ33" s="74">
        <v>7220</v>
      </c>
      <c r="DK33" s="91">
        <v>45220</v>
      </c>
      <c r="DL33" s="74">
        <v>90440</v>
      </c>
      <c r="DM33" s="122" t="s">
        <v>68</v>
      </c>
      <c r="DN33" s="122" t="s">
        <v>303</v>
      </c>
      <c r="DO33" s="122" t="s">
        <v>304</v>
      </c>
      <c r="DP33" s="74">
        <v>40800</v>
      </c>
      <c r="DQ33" s="74">
        <v>7752</v>
      </c>
      <c r="DR33" s="75"/>
      <c r="DS33" s="74">
        <v>97104</v>
      </c>
      <c r="DT33" s="122" t="s">
        <v>220</v>
      </c>
      <c r="DU33" s="122" t="s">
        <v>61</v>
      </c>
      <c r="DV33" s="122"/>
      <c r="DW33" s="74"/>
      <c r="DX33" s="74"/>
      <c r="DY33" s="92"/>
      <c r="DZ33" s="74"/>
      <c r="EA33" s="122"/>
      <c r="EB33" s="122"/>
    </row>
    <row r="34" spans="1:134" ht="45" x14ac:dyDescent="0.2">
      <c r="A34" s="114">
        <v>15</v>
      </c>
      <c r="B34" s="115" t="s">
        <v>305</v>
      </c>
      <c r="C34" s="115" t="s">
        <v>306</v>
      </c>
      <c r="D34" s="115" t="s">
        <v>119</v>
      </c>
      <c r="E34" s="115">
        <v>8</v>
      </c>
      <c r="F34" s="115" t="s">
        <v>246</v>
      </c>
      <c r="G34" s="55" t="s">
        <v>307</v>
      </c>
      <c r="H34" s="64">
        <v>33340</v>
      </c>
      <c r="I34" s="64">
        <f t="shared" si="9"/>
        <v>6334.6</v>
      </c>
      <c r="J34" s="96">
        <v>39674.6</v>
      </c>
      <c r="K34" s="64">
        <f t="shared" si="10"/>
        <v>317396.8</v>
      </c>
      <c r="L34" s="98" t="s">
        <v>107</v>
      </c>
      <c r="M34" s="102" t="s">
        <v>44</v>
      </c>
      <c r="N34" s="55" t="s">
        <v>246</v>
      </c>
      <c r="O34" s="61">
        <v>64635</v>
      </c>
      <c r="P34" s="61">
        <f t="shared" si="12"/>
        <v>12280.65</v>
      </c>
      <c r="Q34" s="80">
        <v>76915.649999999994</v>
      </c>
      <c r="R34" s="61">
        <f t="shared" si="2"/>
        <v>615325.19999999995</v>
      </c>
      <c r="S34" s="62" t="s">
        <v>253</v>
      </c>
      <c r="T34" s="62" t="s">
        <v>44</v>
      </c>
      <c r="U34" s="55" t="s">
        <v>308</v>
      </c>
      <c r="V34" s="64">
        <v>28000</v>
      </c>
      <c r="W34" s="64">
        <f t="shared" si="11"/>
        <v>5320</v>
      </c>
      <c r="X34" s="116">
        <v>33320</v>
      </c>
      <c r="Y34" s="64">
        <f t="shared" si="3"/>
        <v>266560</v>
      </c>
      <c r="Z34" s="62" t="s">
        <v>46</v>
      </c>
      <c r="AA34" s="65" t="s">
        <v>47</v>
      </c>
      <c r="AB34" s="55"/>
      <c r="AC34" s="64"/>
      <c r="AD34" s="64"/>
      <c r="AE34" s="82"/>
      <c r="AF34" s="67">
        <f t="shared" si="4"/>
        <v>0</v>
      </c>
      <c r="AG34" s="102"/>
      <c r="AH34" s="103"/>
      <c r="AI34" s="103"/>
      <c r="AJ34" s="103">
        <v>0</v>
      </c>
      <c r="AK34" s="70">
        <v>0</v>
      </c>
      <c r="AL34" s="83"/>
      <c r="AM34" s="70">
        <v>0</v>
      </c>
      <c r="AN34" s="103"/>
      <c r="AO34" s="103"/>
      <c r="AP34" s="55"/>
      <c r="AQ34" s="64"/>
      <c r="AR34" s="64"/>
      <c r="AS34" s="84"/>
      <c r="AT34" s="64"/>
      <c r="AU34" s="102"/>
      <c r="AV34" s="117"/>
      <c r="AW34" s="102" t="s">
        <v>246</v>
      </c>
      <c r="AX34" s="64">
        <v>30000</v>
      </c>
      <c r="AY34" s="64">
        <v>5700</v>
      </c>
      <c r="AZ34" s="86">
        <v>35700</v>
      </c>
      <c r="BA34" s="64">
        <v>285600</v>
      </c>
      <c r="BB34" s="53" t="s">
        <v>57</v>
      </c>
      <c r="BC34" s="53" t="s">
        <v>44</v>
      </c>
      <c r="BD34" s="53"/>
      <c r="BE34" s="53"/>
      <c r="BF34" s="53"/>
      <c r="BG34" s="87"/>
      <c r="BH34" s="53"/>
      <c r="BI34" s="53"/>
      <c r="BJ34" s="53"/>
      <c r="BK34" s="53"/>
      <c r="BL34" s="72">
        <v>0</v>
      </c>
      <c r="BM34" s="72">
        <v>0</v>
      </c>
      <c r="BN34" s="88"/>
      <c r="BO34" s="72">
        <v>0</v>
      </c>
      <c r="BP34" s="53"/>
      <c r="BQ34" s="53"/>
      <c r="BR34" s="53" t="s">
        <v>263</v>
      </c>
      <c r="BS34" s="72">
        <v>19878.494623655912</v>
      </c>
      <c r="BT34" s="72">
        <v>3776.9139784946233</v>
      </c>
      <c r="BU34" s="89">
        <v>23655.408602150535</v>
      </c>
      <c r="BV34" s="72">
        <v>189243.26881720428</v>
      </c>
      <c r="BW34" s="53">
        <v>10</v>
      </c>
      <c r="BX34" s="53" t="s">
        <v>214</v>
      </c>
      <c r="BY34" s="53"/>
      <c r="BZ34" s="72"/>
      <c r="CA34" s="72"/>
      <c r="CB34" s="73"/>
      <c r="CC34" s="72"/>
      <c r="CD34" s="53"/>
      <c r="CE34" s="53"/>
      <c r="CF34" s="53"/>
      <c r="CG34" s="72"/>
      <c r="CH34" s="72"/>
      <c r="CI34" s="88"/>
      <c r="CJ34" s="72"/>
      <c r="CK34" s="53"/>
      <c r="CL34" s="53"/>
      <c r="CM34" s="53" t="s">
        <v>263</v>
      </c>
      <c r="CN34" s="72">
        <v>41000</v>
      </c>
      <c r="CO34" s="72">
        <v>7790</v>
      </c>
      <c r="CP34" s="89">
        <v>48790</v>
      </c>
      <c r="CQ34" s="72">
        <v>390320</v>
      </c>
      <c r="CR34" s="53" t="s">
        <v>68</v>
      </c>
      <c r="CS34" s="53" t="s">
        <v>69</v>
      </c>
      <c r="CT34" s="53"/>
      <c r="CU34" s="72"/>
      <c r="CV34" s="72"/>
      <c r="CW34" s="73"/>
      <c r="CX34" s="72"/>
      <c r="CY34" s="53"/>
      <c r="CZ34" s="53"/>
      <c r="DA34" s="122"/>
      <c r="DB34" s="74"/>
      <c r="DC34" s="74"/>
      <c r="DD34" s="90"/>
      <c r="DE34" s="74"/>
      <c r="DF34" s="122"/>
      <c r="DG34" s="122"/>
      <c r="DH34" s="130" t="s">
        <v>246</v>
      </c>
      <c r="DI34" s="74">
        <v>18000</v>
      </c>
      <c r="DJ34" s="74">
        <v>3420</v>
      </c>
      <c r="DK34" s="91">
        <v>21420</v>
      </c>
      <c r="DL34" s="74">
        <v>171360</v>
      </c>
      <c r="DM34" s="95" t="s">
        <v>68</v>
      </c>
      <c r="DN34" s="95" t="s">
        <v>303</v>
      </c>
      <c r="DO34" s="95" t="s">
        <v>304</v>
      </c>
      <c r="DP34" s="74">
        <v>19200</v>
      </c>
      <c r="DQ34" s="74">
        <v>3648</v>
      </c>
      <c r="DR34" s="75"/>
      <c r="DS34" s="74">
        <v>182784</v>
      </c>
      <c r="DT34" s="122" t="s">
        <v>220</v>
      </c>
      <c r="DU34" s="122" t="s">
        <v>61</v>
      </c>
      <c r="DV34" s="122"/>
      <c r="DW34" s="74"/>
      <c r="DX34" s="74"/>
      <c r="DY34" s="92"/>
      <c r="DZ34" s="74"/>
      <c r="EA34" s="122"/>
      <c r="EB34" s="122"/>
    </row>
    <row r="35" spans="1:134" x14ac:dyDescent="0.2">
      <c r="A35" s="140" t="s">
        <v>309</v>
      </c>
      <c r="B35" s="141"/>
      <c r="C35" s="141"/>
      <c r="D35" s="141"/>
      <c r="E35" s="141"/>
      <c r="F35" s="141"/>
      <c r="G35" s="141"/>
      <c r="H35" s="141"/>
      <c r="I35" s="141"/>
      <c r="J35" s="142"/>
      <c r="K35" s="143">
        <f>SUM(K5:K34)</f>
        <v>236116008.66000003</v>
      </c>
      <c r="L35" s="102"/>
      <c r="M35" s="102"/>
      <c r="R35" s="145">
        <f>SUM(R5:R34)</f>
        <v>217557319.63000003</v>
      </c>
      <c r="Y35" s="146">
        <f>SUM(Y5:Y34)</f>
        <v>247782990</v>
      </c>
      <c r="AF35" s="145">
        <f>SUM(AF5:AF34)</f>
        <v>117596902.80545455</v>
      </c>
      <c r="AM35" s="147"/>
      <c r="AS35" s="84"/>
      <c r="AT35" s="146">
        <f>SUM(AT5:AT34)</f>
        <v>105302099</v>
      </c>
      <c r="BA35" s="146">
        <f>SUM(BA5:BA34)</f>
        <v>221460428</v>
      </c>
      <c r="BH35" s="148">
        <f>SUM(BH5:BH34)</f>
        <v>160066900</v>
      </c>
      <c r="BO35" s="146">
        <f>SUM(BO5:BO34)</f>
        <v>153786696.07291663</v>
      </c>
      <c r="BV35" s="146">
        <f>SUM(BV5:BV34)</f>
        <v>203117167.88172036</v>
      </c>
      <c r="CC35" s="146">
        <f>SUM(CC5:CC34)</f>
        <v>203688730</v>
      </c>
      <c r="CJ35" s="146">
        <f>SUM(CJ5:CJ34)</f>
        <v>240458183</v>
      </c>
      <c r="CQ35" s="146">
        <f>SUM(CQ5:CQ34)</f>
        <v>252488333.30000001</v>
      </c>
      <c r="CX35" s="149"/>
      <c r="DE35" s="150">
        <f>SUM(DE5:DE34)</f>
        <v>248184449.58999997</v>
      </c>
      <c r="DL35" s="150">
        <f>SUM(DL5:DL34)</f>
        <v>234666524.40000001</v>
      </c>
      <c r="DS35" s="146">
        <f>SUM(DS5:DS34)</f>
        <v>103437656</v>
      </c>
      <c r="DZ35" s="146">
        <f>SUM(DZ5:DZ34)</f>
        <v>192382005</v>
      </c>
    </row>
    <row r="36" spans="1:134" x14ac:dyDescent="0.2">
      <c r="AM36" s="139">
        <f>SUM(AM5:AM34)</f>
        <v>206928862</v>
      </c>
      <c r="CX36" s="139">
        <f>SUM(CX5:CX34)</f>
        <v>63169641</v>
      </c>
    </row>
    <row r="37" spans="1:134" x14ac:dyDescent="0.2">
      <c r="EC37" s="139"/>
      <c r="ED37" s="139"/>
    </row>
    <row r="38" spans="1:134" x14ac:dyDescent="0.2">
      <c r="A38" s="151"/>
      <c r="B38" s="25" t="s">
        <v>310</v>
      </c>
    </row>
    <row r="40" spans="1:134" x14ac:dyDescent="0.2">
      <c r="EC40" s="139"/>
    </row>
  </sheetData>
  <mergeCells count="13">
    <mergeCell ref="A1:F1"/>
    <mergeCell ref="BR3:BX3"/>
    <mergeCell ref="BY3:CE3"/>
    <mergeCell ref="CF3:CL3"/>
    <mergeCell ref="CM3:CS3"/>
    <mergeCell ref="CT3:CZ3"/>
    <mergeCell ref="A35:I35"/>
    <mergeCell ref="AB2:AH2"/>
    <mergeCell ref="AI2:AO2"/>
    <mergeCell ref="AP3:AV3"/>
    <mergeCell ref="AW3:BA3"/>
    <mergeCell ref="BD3:BJ3"/>
    <mergeCell ref="BK3:B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COMPATIVO ECONÓMICO PARA PUBLIC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2020-10-02T00:09:01Z</dcterms:created>
  <dcterms:modified xsi:type="dcterms:W3CDTF">2020-10-02T00:11:47Z</dcterms:modified>
</cp:coreProperties>
</file>