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EVALUACIONES\"/>
    </mc:Choice>
  </mc:AlternateContent>
  <bookViews>
    <workbookView xWindow="0" yWindow="0" windowWidth="26145" windowHeight="10950"/>
  </bookViews>
  <sheets>
    <sheet name="ANEXO 1" sheetId="1" r:id="rId1"/>
  </sheets>
  <definedNames>
    <definedName name="_xlnm._FilterDatabase" localSheetId="0" hidden="1">'ANEXO 1'!$A$8:$BL$14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S9" i="1" s="1"/>
  <c r="T9" i="1" s="1"/>
  <c r="BF9" i="1" l="1"/>
  <c r="BG9" i="1" s="1"/>
  <c r="BH9" i="1" s="1"/>
  <c r="BF10" i="1"/>
  <c r="BG10" i="1" s="1"/>
  <c r="BH10" i="1" s="1"/>
  <c r="BF11" i="1"/>
  <c r="BG11" i="1" s="1"/>
  <c r="BH11" i="1" s="1"/>
  <c r="BF12" i="1"/>
  <c r="BG12" i="1" s="1"/>
  <c r="BH12" i="1" s="1"/>
  <c r="BF13" i="1"/>
  <c r="BG13" i="1" s="1"/>
  <c r="BH13" i="1" s="1"/>
  <c r="Z9" i="1"/>
  <c r="AA9" i="1" s="1"/>
  <c r="AB9" i="1" s="1"/>
  <c r="AH9" i="1"/>
  <c r="AI9" i="1" s="1"/>
  <c r="AJ9" i="1" s="1"/>
  <c r="AP9" i="1"/>
  <c r="AQ9" i="1" s="1"/>
  <c r="AR9" i="1" s="1"/>
  <c r="R10" i="1"/>
  <c r="S10" i="1" s="1"/>
  <c r="T10" i="1" s="1"/>
  <c r="Z10" i="1"/>
  <c r="AA10" i="1" s="1"/>
  <c r="AB10" i="1" s="1"/>
  <c r="AP10" i="1"/>
  <c r="AQ10" i="1" s="1"/>
  <c r="AR10" i="1" s="1"/>
  <c r="AX10" i="1"/>
  <c r="AY10" i="1" s="1"/>
  <c r="AZ10" i="1" s="1"/>
  <c r="R11" i="1"/>
  <c r="S11" i="1" s="1"/>
  <c r="T11" i="1" s="1"/>
  <c r="Z11" i="1"/>
  <c r="AA11" i="1" s="1"/>
  <c r="AB11" i="1" s="1"/>
  <c r="AH11" i="1"/>
  <c r="AI11" i="1" s="1"/>
  <c r="AJ11" i="1" s="1"/>
  <c r="AP11" i="1"/>
  <c r="AQ11" i="1" s="1"/>
  <c r="AR11" i="1" s="1"/>
  <c r="AX11" i="1"/>
  <c r="AY11" i="1" s="1"/>
  <c r="AZ11" i="1" s="1"/>
  <c r="R12" i="1"/>
  <c r="S12" i="1" s="1"/>
  <c r="T12" i="1" s="1"/>
  <c r="Z12" i="1"/>
  <c r="AA12" i="1" s="1"/>
  <c r="AB12" i="1" s="1"/>
  <c r="AH12" i="1"/>
  <c r="AI12" i="1" s="1"/>
  <c r="AJ12" i="1" s="1"/>
  <c r="AP12" i="1"/>
  <c r="AQ12" i="1" s="1"/>
  <c r="AR12" i="1" s="1"/>
  <c r="AX12" i="1"/>
  <c r="AY12" i="1" s="1"/>
  <c r="AZ12" i="1" s="1"/>
  <c r="R13" i="1"/>
  <c r="S13" i="1" s="1"/>
  <c r="T13" i="1" s="1"/>
  <c r="Z13" i="1"/>
  <c r="AA13" i="1" s="1"/>
  <c r="AB13" i="1" s="1"/>
  <c r="AP13" i="1"/>
  <c r="AQ13" i="1" s="1"/>
  <c r="AR13" i="1" s="1"/>
  <c r="AX13" i="1"/>
  <c r="AY13" i="1"/>
  <c r="AZ13" i="1" s="1"/>
  <c r="BH14" i="1" l="1"/>
  <c r="AB14" i="1"/>
  <c r="AR14" i="1"/>
  <c r="AZ14" i="1"/>
  <c r="T14" i="1"/>
  <c r="AJ14" i="1"/>
  <c r="BK10" i="1" l="1"/>
  <c r="BK11" i="1"/>
  <c r="BK12" i="1"/>
  <c r="BK13" i="1"/>
  <c r="BL10" i="1" l="1"/>
  <c r="BN10" i="1"/>
  <c r="BL13" i="1"/>
  <c r="BN13" i="1"/>
  <c r="BL12" i="1"/>
  <c r="BN12" i="1"/>
  <c r="BL11" i="1"/>
  <c r="BN11" i="1"/>
  <c r="L14" i="1"/>
  <c r="BK9" i="1"/>
  <c r="BL9" i="1" l="1"/>
  <c r="BN9" i="1"/>
</calcChain>
</file>

<file path=xl/sharedStrings.xml><?xml version="1.0" encoding="utf-8"?>
<sst xmlns="http://schemas.openxmlformats.org/spreadsheetml/2006/main" count="176" uniqueCount="86">
  <si>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</si>
  <si>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</si>
  <si>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</si>
  <si>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</si>
  <si>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</si>
  <si>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</si>
  <si>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</si>
  <si>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</si>
  <si>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</si>
  <si>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</si>
  <si>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</si>
  <si>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HP</t>
  </si>
  <si>
    <t>Unidad</t>
  </si>
  <si>
    <t xml:space="preserve">VALOR TOTAL OFERTA </t>
  </si>
  <si>
    <t>ÍTEM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</si>
  <si>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</si>
  <si>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INVITACIÓN PÚBLICA  BS 12 DE 2023</t>
  </si>
  <si>
    <t xml:space="preserve">COMPRA DE EQUIPOS, PERIFÉRICOS Y ACCESORIOS DE CÓMPUTO </t>
  </si>
  <si>
    <t>ANEXO 1  - ESPECIFICACIONES TÉCNICAS Y PRESENTACIÓN DE OFERTA</t>
  </si>
  <si>
    <t>Estación de Trabajo HP Z6 con Monitor HP Z24f G3 23.8"</t>
  </si>
  <si>
    <t>Z6 G5 TWR: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</si>
  <si>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Workstation HP Z6 G5 - Monitor HP Z24f G3 23.8"</t>
  </si>
  <si>
    <t>Impresora Tipo 2</t>
  </si>
  <si>
    <t>Impresora BN 20 ppm - 1 A 5 USUARIOS - Wi-Fi 802.11b/g/n integrada -USB 2.0- 64MB - 1200x1200 dpi - CICLO MAXIMO DE TRABAJO HASTA 10.000 PAGINAS- VOLUMEN RECOMENDADO MENSUAL DE 100 A 1.500 PAGINASINCLUYE GARANTIA 1 ANO</t>
  </si>
  <si>
    <t>HP Laser M107w</t>
  </si>
  <si>
    <t>NOMBREL DEL EQUIPO / PERIFÉRICO O ACCESORIO</t>
  </si>
  <si>
    <t>DESCRIPCIÓN ESPECIFICACIONES</t>
  </si>
  <si>
    <t>MARCA/REF/MODELO</t>
  </si>
  <si>
    <t>Estación de Trabajo HP Z2 SFF</t>
  </si>
  <si>
    <t xml:space="preserve"> Estación de Trabajo HP Z2</t>
  </si>
  <si>
    <t>Pantalla  Z24f G3</t>
  </si>
  <si>
    <t xml:space="preserve">HP Z24f G3 Narrow Bezel, 23,8",
Resolución nativa 1920 x 1080, Relación
de aspecto 16:9, Brillo 300 nits, Tasa de
contraste 1000:1, Entradas HDMI 1.4,
DP 1.2 In, 4x USB-A 3.2, 1x USB-B.
Garantía 3 años
</t>
  </si>
  <si>
    <t>HP  Z24f G3</t>
  </si>
  <si>
    <t>Bandeja de impresora</t>
  </si>
  <si>
    <t>L0H17A - HP LaserJet 550-Sheet Paper Tray</t>
  </si>
  <si>
    <t>EMPRESA</t>
  </si>
  <si>
    <t>B2B TIC SAS 901.003.982</t>
  </si>
  <si>
    <t>3 AÑOS</t>
  </si>
  <si>
    <t>1 AÑO</t>
  </si>
  <si>
    <t>MARCA:HP; REFERENCIA:Z6 G5 TWR; ESPECIFICACIONES: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</si>
  <si>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MARCA: HP; REFERENCIA: M107W; ESPECIFICACIONES: Impresora BN 20 ppm - 1 A 5 USUARIOS - Wi-Fi 802.11b/g/n integrada -USB 2.0- 64MB - 1200x1200 dpi - CICLO MAXIMO DE TRABAJO HASTA 10.000 PAGINAS- VOLUMEN RECOMENDADO MENSUAL DE 100 A 1.500 PAGINASINCLUYE GARANTIA 1 ANO</t>
  </si>
  <si>
    <t>MARCA: HP; REFERENCIA: 36708424; ESPECIFICACIONES:WORKSTATION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</si>
  <si>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 xml:space="preserve">MARCA: HP; REFERENCIA: 3G828AA; ESPECIFICACIONES: HP Z24f G3 Narrow Bezel, 23,8",
Resolución nativa 1920 x 1080, Relación
de aspecto 16:9, Brillo 300 nits, Tasa de
contraste 1000:1, Entradas HDMI 1.4,
DP 1.2 In, 4x USB-A 3.2, 1x USB-B.
Garantía 3 años
</t>
  </si>
  <si>
    <t>MARCA:HP; REFERENCIA:L0H17A; ESPECIFICACIONES: HP LaserJet 550-Sheet Paper Tray</t>
  </si>
  <si>
    <t>5 DIAS</t>
  </si>
  <si>
    <t>DISTRICOM DE COLOMBIA SAS</t>
  </si>
  <si>
    <t>Workstation HP Z6 G5 - Monitor HP Z24f G3 23.8"
Z6 G5 TWR: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</si>
  <si>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HP Laser M107w
Impresora BN 20 ppm - 1 A 5 USUARIOS - Wi-Fi 802.11b/g/n integrada -USB 2.0- 64MB - 1200x1200 dpi - CICLO MAXIMO DE TRABAJO HASTA 10.000 PAGINAS- VOLUMEN RECOMENDADO MENSUAL DE 100 A 1.500 PAGINASINCLUYE GARANTIA 1 ANO</t>
  </si>
  <si>
    <t xml:space="preserve"> Estación de Trabajo HP Z2
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</si>
  <si>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HP  Z24f G3
HP Z24f G3 Narrow Bezel, 23,8",
Resolución nativa 1920 x 1080, Relación
de aspecto 16:9, Brillo 300 nits, Tasa de
contraste 1000:1, Entradas HDMI 1.4,
DP 1.2 In, 4x USB-A 3.2, 1x USB-B.
Garantía 3 años</t>
  </si>
  <si>
    <t>Bandeja de impresora
L0H17A - HP LaserJet 550-Sheet Paper Tray</t>
  </si>
  <si>
    <t>90 días</t>
  </si>
  <si>
    <t>3 años</t>
  </si>
  <si>
    <t>8 días</t>
  </si>
  <si>
    <t>1 año</t>
  </si>
  <si>
    <t>30 días</t>
  </si>
  <si>
    <t>GTI ALBERTO ALVAREZ LOPEZ SAS 
NIT 901.039.927-1</t>
  </si>
  <si>
    <t>MICRONET S.A.S. - 815.001.055-6</t>
  </si>
  <si>
    <t xml:space="preserve"> Estación de Trabajo HP Z2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</si>
  <si>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75 DÍAS CALENDARIO</t>
  </si>
  <si>
    <t>GARANTIA 3 AÑOS</t>
  </si>
  <si>
    <t>MULTITINTAS.INK SAS
901.378.857-6</t>
  </si>
  <si>
    <t>WORKSTATION HP Z2 SFF G9
Procesador Intel® CoreTM i7-12700,
12Cores (8 Performance Cores at
2.1GHz/4.8GHz + 4 Efficient Cores at
1.6GHz/3.6GHz), 25MB Intel
SmartCache Tarjeta gráfica NVIDIA T400 4 GB 3mDP, Memoria RAM 16GB (1x16GB) DDR5- 4800 Disco Solido HP 1TB PCIe-4x4 2280 Value M.2 Solid State Drive Intel AX211 Wi-Fi 6 +Bluetooth 5.2 Windows 11 Pro 64 Downgrade Win 10 Pro 64 Garantía 3 años</t>
  </si>
  <si>
    <t>HP Z24f G3 Narrow Bezel, 23,8",
Resolución nativa 1920 x 1080, Relación de aspecto 16:9, Brillo 300 nits, Tasa de contraste 1000:1, Entradas HDMI 1.4, DP 1.2 In, 4x USB-A 3.2, 1x USB-B. Garantía 3 años</t>
  </si>
  <si>
    <t>75 días calendario</t>
  </si>
  <si>
    <t>Garantia 3 años</t>
  </si>
  <si>
    <t>8 días calendario</t>
  </si>
  <si>
    <t>Garantia 1 año</t>
  </si>
  <si>
    <t>30 días calendario</t>
  </si>
  <si>
    <t>Garantia 6 meses</t>
  </si>
  <si>
    <t>QUANTYC SAS NIT 901,387,835-2</t>
  </si>
  <si>
    <t xml:space="preserve">HP 107w </t>
  </si>
  <si>
    <t>HP Z2</t>
  </si>
  <si>
    <t>HP Z24F</t>
  </si>
  <si>
    <t>5 días</t>
  </si>
  <si>
    <t>65 días</t>
  </si>
  <si>
    <t>Sumimas SAS - 830.001.338-1</t>
  </si>
  <si>
    <t>Marca: HP
Referencia: Z6 G5 Workstation + Pantalla HP Z24f G3 FHD
Z6 G5 TWR: Intel Xeon W5-3423,12Cores (12 Performance Cores at2.1GHz/4.2GHz ), 30MB IntelSmartCacheMemoria: 32GB (2x16GB) DDR5 4800DIMM ECC REG 1CPU MemoryDisco: SSD Z Turbo 2TB PCIe-4x4 2280TLC M.2Tarjeta de video: NVIDIAÂ® RTXÂ® A400016GB Graphics (4DP) Controlador Red:IntelÂ® I219-LM PCIe Gigabit + IntelÂ®I210-AT PCIe Gigabit Fuente: 1450 Winternal power supply, up to 90%efficiency Sistema operativo: Windows11 Pro 64 for Workstations 6 CoresGarantia 3 anos. 
Monitor HP Z24f G3 Narrow Bezel, 23,8", Resolucion nativa 1920 x 1080, Relacion de aspecto 16:9, Brillo 300 nits, Tasa de contraste 1000:1, Entradas HDMI 1.4, DP 1.2 In, 4x USB-A 3.2, 1x USB-B. Garantia 3 años</t>
  </si>
  <si>
    <t>Marca: HP
Referencia: Laser 107w 
Impresora BN 20 ppm - 1 A 5 USUARIOS - Wi-Fi 802.11b/g/n integrada -USB 2.0- 64MB - 1200x1200 dpi - CICLO MAXIMO DE TRABAJO HASTA 10.000 PAGINAS- VOLUMEN RECOMENDADO MENSUAL DE 100 A 1.500 PAGINASINCLUYE GARANTIA 1 ANO</t>
  </si>
  <si>
    <t>Marca: HP
Referencia: Z2 G9 SFF Workstation Desktop
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</si>
  <si>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Marca: HP
Referencia: Pantalla HP Z24f G3 FHD
HP Z24f G3 Narrow Bezel, 23,8",
Resolución nativa 1920 x 1080, Relación
de aspecto 16:9, Brillo 300 nits, Tasa de
contraste 1000:1, Entradas HDMI 1.4,
DP 1.2 In, 4x USB-A 3.2, 1x USB-B.
Garantía 3 años</t>
  </si>
  <si>
    <t>Marca: HP
Referencia: L0H17A 
L0H17A - HP LaserJet 550-Sheet Paper Tray</t>
  </si>
  <si>
    <t>MINIMO VALOR TOTAL IVA INCLUIDO</t>
  </si>
  <si>
    <t>PROVEEDOR</t>
  </si>
  <si>
    <t>PRESUPUESTO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</si>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</sst>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9" fontId="10" fillId="0" borderId="0" xfId="2" applyFont="1" applyAlignment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left" vertical="center" wrapText="1"/>
      <protection locked="0"/>
    </xf>
    <xf numFmtId="3" fontId="4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2" fontId="3" fillId="0" borderId="1" xfId="0" applyNumberFormat="1" applyFont="1" applyBorder="1" applyAlignment="1">
      <alignment horizontal="center" vertical="center"/>
    </xf>
    <xf numFmtId="164" fontId="3" fillId="0" borderId="1" xfId="4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3" applyNumberFormat="1" applyFont="1" applyFill="1" applyBorder="1" applyAlignment="1">
      <alignment horizontal="center" vertical="center" wrapText="1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5"/>
  <sheetViews>
    <sheetView tabSelected="1" zoomScale="98" zoomScaleNormal="98" workbookViewId="0">
      <selection activeCell="H9" sqref="H9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22" customWidth="1"/>
    <col min="3" max="3" width="63.85546875" style="17" customWidth="1"/>
    <col min="4" max="4" width="14.140625" style="1" customWidth="1"/>
    <col min="5" max="5" width="24.140625" style="1" customWidth="1"/>
    <col min="6" max="6" width="9.140625" style="1" bestFit="1" customWidth="1"/>
    <col min="7" max="7" width="44" style="1" customWidth="1"/>
    <col min="8" max="8" width="14.42578125" style="1" customWidth="1"/>
    <col min="9" max="9" width="14" style="1" customWidth="1"/>
    <col min="10" max="10" width="11.85546875" style="1" customWidth="1"/>
    <col min="11" max="11" width="14.42578125" style="1" customWidth="1"/>
    <col min="12" max="12" width="17.85546875" style="1" customWidth="1"/>
    <col min="13" max="13" width="10.28515625" style="1" customWidth="1"/>
    <col min="14" max="14" width="9.85546875" style="1" customWidth="1"/>
    <col min="15" max="15" width="56.5703125" style="1" customWidth="1"/>
    <col min="16" max="16" width="14.42578125" style="1" customWidth="1"/>
    <col min="17" max="18" width="11.42578125" style="1" customWidth="1"/>
    <col min="19" max="19" width="12.42578125" style="1" customWidth="1"/>
    <col min="20" max="20" width="12.7109375" style="1" customWidth="1"/>
    <col min="21" max="22" width="11.42578125" style="1" customWidth="1"/>
    <col min="23" max="23" width="57.42578125" style="17" customWidth="1"/>
    <col min="24" max="24" width="12.42578125" style="1" customWidth="1"/>
    <col min="25" max="26" width="11.42578125" style="1" customWidth="1"/>
    <col min="27" max="28" width="12.42578125" style="1" customWidth="1"/>
    <col min="29" max="30" width="11.42578125" style="1" customWidth="1"/>
    <col min="31" max="31" width="53.28515625" style="1" customWidth="1"/>
    <col min="32" max="32" width="12.42578125" style="1" customWidth="1"/>
    <col min="33" max="34" width="11.42578125" style="1" customWidth="1"/>
    <col min="35" max="35" width="14.5703125" style="1" customWidth="1"/>
    <col min="36" max="36" width="18" style="1" customWidth="1"/>
    <col min="37" max="38" width="11.42578125" style="1" customWidth="1"/>
    <col min="39" max="39" width="53.28515625" style="1" customWidth="1"/>
    <col min="40" max="40" width="12.42578125" style="1" customWidth="1"/>
    <col min="41" max="42" width="11.42578125" style="1" customWidth="1"/>
    <col min="43" max="43" width="12.42578125" style="1" customWidth="1"/>
    <col min="44" max="44" width="12.7109375" style="1" customWidth="1"/>
    <col min="45" max="46" width="11.42578125" style="1" customWidth="1"/>
    <col min="47" max="47" width="27" style="1" customWidth="1"/>
    <col min="48" max="51" width="11.42578125" style="1" customWidth="1"/>
    <col min="52" max="52" width="12.7109375" style="1" customWidth="1"/>
    <col min="53" max="54" width="11.42578125" style="1" customWidth="1"/>
    <col min="55" max="55" width="60.140625" style="1" customWidth="1"/>
    <col min="56" max="56" width="12.42578125" style="1" customWidth="1"/>
    <col min="57" max="58" width="11.42578125" style="1" customWidth="1"/>
    <col min="59" max="59" width="12.42578125" style="1" customWidth="1"/>
    <col min="60" max="60" width="12.7109375" style="1" customWidth="1"/>
    <col min="61" max="62" width="11.42578125" style="1" customWidth="1"/>
    <col min="63" max="63" width="12.7109375" style="1" bestFit="1" customWidth="1"/>
    <col min="64" max="64" width="17.85546875" style="1" customWidth="1"/>
    <col min="65" max="65" width="15.140625" style="1" bestFit="1" customWidth="1"/>
    <col min="66" max="66" width="12.7109375" style="1" bestFit="1" customWidth="1"/>
    <col min="67" max="16384" width="11.42578125" style="1"/>
  </cols>
  <sheetData>
    <row r="1" spans="1:66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66" x14ac:dyDescent="0.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66" ht="12.75" customHeight="1" x14ac:dyDescent="0.2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66" x14ac:dyDescent="0.2">
      <c r="A4" s="46" t="s">
        <v>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66" x14ac:dyDescent="0.2">
      <c r="A5" s="2"/>
      <c r="B5" s="20"/>
      <c r="C5" s="2"/>
      <c r="D5" s="2"/>
      <c r="E5" s="2"/>
      <c r="F5" s="2"/>
      <c r="G5" s="2"/>
      <c r="H5" s="2"/>
      <c r="I5" s="2"/>
      <c r="J5" s="2"/>
      <c r="K5" s="2"/>
      <c r="L5" s="2"/>
    </row>
    <row r="6" spans="1:66" x14ac:dyDescent="0.2">
      <c r="A6" s="46"/>
      <c r="B6" s="4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66" ht="32.25" customHeight="1" x14ac:dyDescent="0.2">
      <c r="A7" s="42" t="s">
        <v>35</v>
      </c>
      <c r="B7" s="42"/>
      <c r="C7" s="42"/>
      <c r="D7" s="42"/>
      <c r="E7" s="42"/>
      <c r="F7" s="42"/>
      <c r="G7" s="53" t="s">
        <v>36</v>
      </c>
      <c r="H7" s="53"/>
      <c r="I7" s="53"/>
      <c r="J7" s="53"/>
      <c r="K7" s="53"/>
      <c r="L7" s="53"/>
      <c r="M7" s="53"/>
      <c r="N7" s="53"/>
      <c r="O7" s="42" t="s">
        <v>45</v>
      </c>
      <c r="P7" s="42"/>
      <c r="Q7" s="42"/>
      <c r="R7" s="42"/>
      <c r="S7" s="42"/>
      <c r="T7" s="42"/>
      <c r="U7" s="42"/>
      <c r="V7" s="42"/>
      <c r="W7" s="43" t="s">
        <v>56</v>
      </c>
      <c r="X7" s="44"/>
      <c r="Y7" s="44"/>
      <c r="Z7" s="44"/>
      <c r="AA7" s="44"/>
      <c r="AB7" s="44"/>
      <c r="AC7" s="44"/>
      <c r="AD7" s="44"/>
      <c r="AE7" s="42" t="s">
        <v>57</v>
      </c>
      <c r="AF7" s="42"/>
      <c r="AG7" s="42"/>
      <c r="AH7" s="42"/>
      <c r="AI7" s="42"/>
      <c r="AJ7" s="42"/>
      <c r="AK7" s="42"/>
      <c r="AL7" s="42"/>
      <c r="AM7" s="45" t="s">
        <v>61</v>
      </c>
      <c r="AN7" s="42"/>
      <c r="AO7" s="42"/>
      <c r="AP7" s="42"/>
      <c r="AQ7" s="42"/>
      <c r="AR7" s="42"/>
      <c r="AS7" s="42"/>
      <c r="AT7" s="42"/>
      <c r="AU7" s="42" t="s">
        <v>70</v>
      </c>
      <c r="AV7" s="42"/>
      <c r="AW7" s="42"/>
      <c r="AX7" s="42"/>
      <c r="AY7" s="42"/>
      <c r="AZ7" s="42"/>
      <c r="BA7" s="42"/>
      <c r="BB7" s="42"/>
      <c r="BC7" s="42" t="s">
        <v>76</v>
      </c>
      <c r="BD7" s="42"/>
      <c r="BE7" s="42"/>
      <c r="BF7" s="42"/>
      <c r="BG7" s="42"/>
      <c r="BH7" s="42"/>
      <c r="BI7" s="42"/>
      <c r="BJ7" s="42"/>
    </row>
    <row r="8" spans="1:66" ht="60.75" customHeight="1" x14ac:dyDescent="0.2">
      <c r="A8" s="3" t="s">
        <v>14</v>
      </c>
      <c r="B8" s="3" t="s">
        <v>25</v>
      </c>
      <c r="C8" s="3" t="s">
        <v>26</v>
      </c>
      <c r="D8" s="3" t="s">
        <v>1</v>
      </c>
      <c r="E8" s="3" t="s">
        <v>27</v>
      </c>
      <c r="F8" s="4" t="s">
        <v>2</v>
      </c>
      <c r="G8" s="54" t="s">
        <v>3</v>
      </c>
      <c r="H8" s="54" t="s">
        <v>4</v>
      </c>
      <c r="I8" s="54" t="s">
        <v>5</v>
      </c>
      <c r="J8" s="54" t="s">
        <v>6</v>
      </c>
      <c r="K8" s="54" t="s">
        <v>7</v>
      </c>
      <c r="L8" s="55" t="s">
        <v>8</v>
      </c>
      <c r="M8" s="55" t="s">
        <v>9</v>
      </c>
      <c r="N8" s="55" t="s">
        <v>10</v>
      </c>
      <c r="O8" s="5" t="s">
        <v>3</v>
      </c>
      <c r="P8" s="5" t="s">
        <v>4</v>
      </c>
      <c r="Q8" s="5" t="s">
        <v>5</v>
      </c>
      <c r="R8" s="5" t="s">
        <v>6</v>
      </c>
      <c r="S8" s="5" t="s">
        <v>7</v>
      </c>
      <c r="T8" s="6" t="s">
        <v>8</v>
      </c>
      <c r="U8" s="6" t="s">
        <v>9</v>
      </c>
      <c r="V8" s="6" t="s">
        <v>10</v>
      </c>
      <c r="W8" s="35" t="s">
        <v>3</v>
      </c>
      <c r="X8" s="5" t="s">
        <v>4</v>
      </c>
      <c r="Y8" s="5" t="s">
        <v>5</v>
      </c>
      <c r="Z8" s="5" t="s">
        <v>6</v>
      </c>
      <c r="AA8" s="5" t="s">
        <v>7</v>
      </c>
      <c r="AB8" s="6" t="s">
        <v>8</v>
      </c>
      <c r="AC8" s="6" t="s">
        <v>9</v>
      </c>
      <c r="AD8" s="6" t="s">
        <v>10</v>
      </c>
      <c r="AE8" s="5" t="s">
        <v>3</v>
      </c>
      <c r="AF8" s="5" t="s">
        <v>4</v>
      </c>
      <c r="AG8" s="5" t="s">
        <v>5</v>
      </c>
      <c r="AH8" s="5" t="s">
        <v>6</v>
      </c>
      <c r="AI8" s="5" t="s">
        <v>7</v>
      </c>
      <c r="AJ8" s="6" t="s">
        <v>8</v>
      </c>
      <c r="AK8" s="6" t="s">
        <v>9</v>
      </c>
      <c r="AL8" s="6" t="s">
        <v>10</v>
      </c>
      <c r="AM8" s="5" t="s">
        <v>3</v>
      </c>
      <c r="AN8" s="5" t="s">
        <v>4</v>
      </c>
      <c r="AO8" s="5" t="s">
        <v>5</v>
      </c>
      <c r="AP8" s="5" t="s">
        <v>6</v>
      </c>
      <c r="AQ8" s="5" t="s">
        <v>7</v>
      </c>
      <c r="AR8" s="6" t="s">
        <v>8</v>
      </c>
      <c r="AS8" s="6" t="s">
        <v>9</v>
      </c>
      <c r="AT8" s="6" t="s">
        <v>10</v>
      </c>
      <c r="AU8" s="5" t="s">
        <v>3</v>
      </c>
      <c r="AV8" s="5" t="s">
        <v>4</v>
      </c>
      <c r="AW8" s="5" t="s">
        <v>5</v>
      </c>
      <c r="AX8" s="5" t="s">
        <v>6</v>
      </c>
      <c r="AY8" s="5" t="s">
        <v>7</v>
      </c>
      <c r="AZ8" s="6" t="s">
        <v>8</v>
      </c>
      <c r="BA8" s="6" t="s">
        <v>9</v>
      </c>
      <c r="BB8" s="6" t="s">
        <v>10</v>
      </c>
      <c r="BC8" s="5" t="s">
        <v>3</v>
      </c>
      <c r="BD8" s="5" t="s">
        <v>4</v>
      </c>
      <c r="BE8" s="5" t="s">
        <v>5</v>
      </c>
      <c r="BF8" s="5" t="s">
        <v>6</v>
      </c>
      <c r="BG8" s="5" t="s">
        <v>7</v>
      </c>
      <c r="BH8" s="6" t="s">
        <v>8</v>
      </c>
      <c r="BI8" s="6" t="s">
        <v>9</v>
      </c>
      <c r="BJ8" s="6" t="s">
        <v>10</v>
      </c>
      <c r="BK8" s="6" t="s">
        <v>82</v>
      </c>
      <c r="BL8" s="6" t="s">
        <v>83</v>
      </c>
      <c r="BM8" s="6" t="s">
        <v>84</v>
      </c>
      <c r="BN8" s="6" t="s">
        <v>85</v>
      </c>
    </row>
    <row r="9" spans="1:66" ht="177" customHeight="1" x14ac:dyDescent="0.2">
      <c r="A9" s="7">
        <v>1</v>
      </c>
      <c r="B9" s="21" t="s">
        <v>19</v>
      </c>
      <c r="C9" s="18" t="s">
        <v>20</v>
      </c>
      <c r="D9" s="23" t="s">
        <v>12</v>
      </c>
      <c r="E9" s="7" t="s">
        <v>21</v>
      </c>
      <c r="F9" s="19">
        <v>1</v>
      </c>
      <c r="G9" s="49"/>
      <c r="H9" s="50"/>
      <c r="I9" s="51"/>
      <c r="J9" s="50"/>
      <c r="K9" s="50"/>
      <c r="L9" s="50"/>
      <c r="M9" s="52"/>
      <c r="N9" s="52"/>
      <c r="O9" s="18" t="s">
        <v>39</v>
      </c>
      <c r="P9" s="11">
        <v>18727400</v>
      </c>
      <c r="Q9" s="12">
        <v>0.19</v>
      </c>
      <c r="R9" s="11">
        <f>P9*Q9</f>
        <v>3558206</v>
      </c>
      <c r="S9" s="11">
        <f>ROUND(P9+R9,0)</f>
        <v>22285606</v>
      </c>
      <c r="T9" s="11">
        <f>S9*F9</f>
        <v>22285606</v>
      </c>
      <c r="U9" s="34">
        <v>60</v>
      </c>
      <c r="V9" s="34" t="s">
        <v>37</v>
      </c>
      <c r="W9" s="36" t="s">
        <v>46</v>
      </c>
      <c r="X9" s="11">
        <v>18714413</v>
      </c>
      <c r="Y9" s="12">
        <v>0.19</v>
      </c>
      <c r="Z9" s="11">
        <f t="shared" ref="Z9:Z13" si="0">X9*Y9</f>
        <v>3555738.47</v>
      </c>
      <c r="AA9" s="11">
        <f t="shared" ref="AA9:AA13" si="1">ROUND(X9+Z9,0)</f>
        <v>22270151</v>
      </c>
      <c r="AB9" s="11">
        <f>AA9*F9</f>
        <v>22270151</v>
      </c>
      <c r="AC9" s="34" t="s">
        <v>51</v>
      </c>
      <c r="AD9" s="34" t="s">
        <v>52</v>
      </c>
      <c r="AE9" s="10" t="s">
        <v>46</v>
      </c>
      <c r="AF9" s="11">
        <v>19257000</v>
      </c>
      <c r="AG9" s="12">
        <v>0.19</v>
      </c>
      <c r="AH9" s="11">
        <f t="shared" ref="AH9:AH12" si="2">AF9*AG9</f>
        <v>3658830</v>
      </c>
      <c r="AI9" s="11">
        <f t="shared" ref="AI9:AI12" si="3">ROUND(AF9+AH9,0)</f>
        <v>22915830</v>
      </c>
      <c r="AJ9" s="11">
        <f>AI9*F9</f>
        <v>22915830</v>
      </c>
      <c r="AK9" s="38" t="s">
        <v>59</v>
      </c>
      <c r="AL9" s="38" t="s">
        <v>60</v>
      </c>
      <c r="AM9" s="10" t="s">
        <v>46</v>
      </c>
      <c r="AN9" s="11">
        <v>20265000</v>
      </c>
      <c r="AO9" s="12">
        <v>0.19</v>
      </c>
      <c r="AP9" s="11">
        <f t="shared" ref="AP9:AP13" si="4">AN9*AO9</f>
        <v>3850350</v>
      </c>
      <c r="AQ9" s="11">
        <f t="shared" ref="AQ9:AQ13" si="5">ROUND(AN9+AP9,0)</f>
        <v>24115350</v>
      </c>
      <c r="AR9" s="11">
        <f>AQ9*F9</f>
        <v>24115350</v>
      </c>
      <c r="AS9" s="38" t="s">
        <v>64</v>
      </c>
      <c r="AT9" s="38" t="s">
        <v>65</v>
      </c>
      <c r="AU9" s="10"/>
      <c r="AV9" s="11"/>
      <c r="AW9" s="12"/>
      <c r="AX9" s="11"/>
      <c r="AY9" s="11"/>
      <c r="AZ9" s="11"/>
      <c r="BA9" s="13"/>
      <c r="BB9" s="13"/>
      <c r="BC9" s="10" t="s">
        <v>77</v>
      </c>
      <c r="BD9" s="11">
        <v>19877730</v>
      </c>
      <c r="BE9" s="12">
        <v>0.19</v>
      </c>
      <c r="BF9" s="11">
        <f t="shared" ref="BF9:BF13" si="6">BD9*BE9</f>
        <v>3776768.7</v>
      </c>
      <c r="BG9" s="11">
        <f t="shared" ref="BG9:BG13" si="7">ROUND(BD9+BF9,0)</f>
        <v>23654499</v>
      </c>
      <c r="BH9" s="11">
        <f>BG9*F9</f>
        <v>23654499</v>
      </c>
      <c r="BI9" s="34" t="s">
        <v>51</v>
      </c>
      <c r="BJ9" s="34" t="s">
        <v>52</v>
      </c>
      <c r="BK9" s="39">
        <f>MIN(L9,T9,AB9,AJ9,AR9,AZ9,BH9)</f>
        <v>22270151</v>
      </c>
      <c r="BL9" s="38" t="str">
        <f>IF(BK9=L9,$G$7,IF(BK9=T9,$O$7,IF(BK9=AB9,$W$7,IF(BK9=AJ9,$AE$7,IF(BK9=AR9,$AM$7,IF(BK9=AZ9,$AU$7,IF(BK9=BH9,$BC$7,"")))))))</f>
        <v>GTI ALBERTO ALVAREZ LOPEZ SAS 
NIT 901.039.927-1</v>
      </c>
      <c r="BM9" s="40">
        <v>24115350</v>
      </c>
      <c r="BN9" s="41">
        <f>BM9-BK9</f>
        <v>1845199</v>
      </c>
    </row>
    <row r="10" spans="1:66" ht="76.5" x14ac:dyDescent="0.2">
      <c r="A10" s="7">
        <v>2</v>
      </c>
      <c r="B10" s="9" t="s">
        <v>22</v>
      </c>
      <c r="C10" s="8" t="s">
        <v>23</v>
      </c>
      <c r="D10" s="23" t="s">
        <v>12</v>
      </c>
      <c r="E10" s="7" t="s">
        <v>24</v>
      </c>
      <c r="F10" s="19">
        <v>1</v>
      </c>
      <c r="G10" s="49"/>
      <c r="H10" s="50"/>
      <c r="I10" s="51"/>
      <c r="J10" s="50"/>
      <c r="K10" s="50"/>
      <c r="L10" s="50"/>
      <c r="M10" s="52"/>
      <c r="N10" s="52"/>
      <c r="O10" s="8" t="s">
        <v>40</v>
      </c>
      <c r="P10" s="11">
        <v>498800</v>
      </c>
      <c r="Q10" s="12">
        <v>0.19</v>
      </c>
      <c r="R10" s="11">
        <f t="shared" ref="R10:R13" si="8">P10*Q10</f>
        <v>94772</v>
      </c>
      <c r="S10" s="11">
        <f t="shared" ref="S10:S13" si="9">ROUND(P10+R10,0)</f>
        <v>593572</v>
      </c>
      <c r="T10" s="11">
        <f t="shared" ref="T10:T13" si="10">S10*F10</f>
        <v>593572</v>
      </c>
      <c r="U10" s="34" t="s">
        <v>44</v>
      </c>
      <c r="V10" s="34" t="s">
        <v>38</v>
      </c>
      <c r="W10" s="36" t="s">
        <v>47</v>
      </c>
      <c r="X10" s="11">
        <v>547750</v>
      </c>
      <c r="Y10" s="12">
        <v>0.19</v>
      </c>
      <c r="Z10" s="11">
        <f t="shared" si="0"/>
        <v>104072.5</v>
      </c>
      <c r="AA10" s="11">
        <f t="shared" si="1"/>
        <v>651823</v>
      </c>
      <c r="AB10" s="11">
        <f t="shared" ref="AB10:AB13" si="11">AA10*F10</f>
        <v>651823</v>
      </c>
      <c r="AC10" s="34" t="s">
        <v>53</v>
      </c>
      <c r="AD10" s="34" t="s">
        <v>54</v>
      </c>
      <c r="AE10" s="10"/>
      <c r="AF10" s="11"/>
      <c r="AG10" s="12"/>
      <c r="AH10" s="11"/>
      <c r="AI10" s="11"/>
      <c r="AJ10" s="11"/>
      <c r="AK10" s="38"/>
      <c r="AL10" s="38"/>
      <c r="AM10" s="10" t="s">
        <v>47</v>
      </c>
      <c r="AN10" s="11">
        <v>524731</v>
      </c>
      <c r="AO10" s="12">
        <v>0.19</v>
      </c>
      <c r="AP10" s="11">
        <f t="shared" si="4"/>
        <v>99698.89</v>
      </c>
      <c r="AQ10" s="11">
        <f t="shared" si="5"/>
        <v>624430</v>
      </c>
      <c r="AR10" s="11">
        <f t="shared" ref="AR10:AR13" si="12">AQ10*F10</f>
        <v>624430</v>
      </c>
      <c r="AS10" s="38" t="s">
        <v>66</v>
      </c>
      <c r="AT10" s="38" t="s">
        <v>67</v>
      </c>
      <c r="AU10" s="10" t="s">
        <v>71</v>
      </c>
      <c r="AV10" s="11">
        <v>533000</v>
      </c>
      <c r="AW10" s="12">
        <v>0.19</v>
      </c>
      <c r="AX10" s="11">
        <f t="shared" ref="AX10:AX13" si="13">AV10*AW10</f>
        <v>101270</v>
      </c>
      <c r="AY10" s="11">
        <f t="shared" ref="AY10:AY13" si="14">ROUND(AV10+AX10,0)</f>
        <v>634270</v>
      </c>
      <c r="AZ10" s="11">
        <f t="shared" ref="AZ10:AZ13" si="15">AY10*F10</f>
        <v>634270</v>
      </c>
      <c r="BA10" s="34" t="s">
        <v>74</v>
      </c>
      <c r="BB10" s="34" t="s">
        <v>54</v>
      </c>
      <c r="BC10" s="10" t="s">
        <v>78</v>
      </c>
      <c r="BD10" s="11">
        <v>563527</v>
      </c>
      <c r="BE10" s="12">
        <v>0.19</v>
      </c>
      <c r="BF10" s="11">
        <f t="shared" si="6"/>
        <v>107070.13</v>
      </c>
      <c r="BG10" s="11">
        <f t="shared" si="7"/>
        <v>670597</v>
      </c>
      <c r="BH10" s="11">
        <f t="shared" ref="BH10:BH13" si="16">BG10*F10</f>
        <v>670597</v>
      </c>
      <c r="BI10" s="34" t="s">
        <v>51</v>
      </c>
      <c r="BJ10" s="34" t="s">
        <v>54</v>
      </c>
      <c r="BK10" s="39">
        <f t="shared" ref="BK10:BK13" si="17">MIN(L10,T10,AB10,AJ10,AR10,AZ10,BH10)</f>
        <v>593572</v>
      </c>
      <c r="BL10" s="38" t="str">
        <f t="shared" ref="BL10:BL13" si="18">IF(BK10=L10,$G$7,IF(BK10=T10,$O$7,IF(BK10=AB10,$W$7,IF(BK10=AJ10,$AE$7,IF(BK10=AR10,$AM$7,IF(BK10=AZ10,$AU$7,IF(BK10=BH10,$BC$7,"")))))))</f>
        <v>DISTRICOM DE COLOMBIA SAS</v>
      </c>
      <c r="BM10" s="40">
        <v>709478</v>
      </c>
      <c r="BN10" s="41">
        <f t="shared" ref="BN10:BN13" si="19">BM10-BK10</f>
        <v>115906</v>
      </c>
    </row>
    <row r="11" spans="1:66" ht="216.75" x14ac:dyDescent="0.2">
      <c r="A11" s="7">
        <v>3</v>
      </c>
      <c r="B11" s="9" t="s">
        <v>28</v>
      </c>
      <c r="C11" s="8" t="s">
        <v>15</v>
      </c>
      <c r="D11" s="23" t="s">
        <v>12</v>
      </c>
      <c r="E11" s="23" t="s">
        <v>29</v>
      </c>
      <c r="F11" s="19">
        <v>6</v>
      </c>
      <c r="G11" s="49"/>
      <c r="H11" s="50"/>
      <c r="I11" s="51"/>
      <c r="J11" s="50"/>
      <c r="K11" s="50"/>
      <c r="L11" s="50"/>
      <c r="M11" s="52"/>
      <c r="N11" s="52"/>
      <c r="O11" s="8" t="s">
        <v>41</v>
      </c>
      <c r="P11" s="11">
        <v>5548250</v>
      </c>
      <c r="Q11" s="12">
        <v>0.19</v>
      </c>
      <c r="R11" s="11">
        <f t="shared" si="8"/>
        <v>1054167.5</v>
      </c>
      <c r="S11" s="11">
        <f t="shared" si="9"/>
        <v>6602418</v>
      </c>
      <c r="T11" s="11">
        <f t="shared" si="10"/>
        <v>39614508</v>
      </c>
      <c r="U11" s="34">
        <v>60</v>
      </c>
      <c r="V11" s="34" t="s">
        <v>37</v>
      </c>
      <c r="W11" s="36" t="s">
        <v>48</v>
      </c>
      <c r="X11" s="11">
        <v>5644669</v>
      </c>
      <c r="Y11" s="12">
        <v>0.19</v>
      </c>
      <c r="Z11" s="11">
        <f t="shared" si="0"/>
        <v>1072487.1100000001</v>
      </c>
      <c r="AA11" s="11">
        <f t="shared" si="1"/>
        <v>6717156</v>
      </c>
      <c r="AB11" s="11">
        <f t="shared" si="11"/>
        <v>40302936</v>
      </c>
      <c r="AC11" s="34" t="s">
        <v>51</v>
      </c>
      <c r="AD11" s="34" t="s">
        <v>52</v>
      </c>
      <c r="AE11" s="10" t="s">
        <v>58</v>
      </c>
      <c r="AF11" s="11">
        <v>5700000</v>
      </c>
      <c r="AG11" s="12">
        <v>0.19</v>
      </c>
      <c r="AH11" s="11">
        <f t="shared" si="2"/>
        <v>1083000</v>
      </c>
      <c r="AI11" s="11">
        <f t="shared" si="3"/>
        <v>6783000</v>
      </c>
      <c r="AJ11" s="11">
        <f t="shared" ref="AJ11:AJ12" si="20">AI11*F11</f>
        <v>40698000</v>
      </c>
      <c r="AK11" s="38" t="s">
        <v>59</v>
      </c>
      <c r="AL11" s="38" t="s">
        <v>60</v>
      </c>
      <c r="AM11" s="10" t="s">
        <v>62</v>
      </c>
      <c r="AN11" s="11">
        <v>6896129</v>
      </c>
      <c r="AO11" s="12">
        <v>0.19</v>
      </c>
      <c r="AP11" s="11">
        <f t="shared" si="4"/>
        <v>1310264.51</v>
      </c>
      <c r="AQ11" s="11">
        <f t="shared" si="5"/>
        <v>8206394</v>
      </c>
      <c r="AR11" s="11">
        <f t="shared" si="12"/>
        <v>49238364</v>
      </c>
      <c r="AS11" s="38" t="s">
        <v>64</v>
      </c>
      <c r="AT11" s="38" t="s">
        <v>65</v>
      </c>
      <c r="AU11" s="10" t="s">
        <v>72</v>
      </c>
      <c r="AV11" s="11">
        <v>7043000</v>
      </c>
      <c r="AW11" s="12">
        <v>0.19</v>
      </c>
      <c r="AX11" s="11">
        <f t="shared" si="13"/>
        <v>1338170</v>
      </c>
      <c r="AY11" s="11">
        <f t="shared" si="14"/>
        <v>8381170</v>
      </c>
      <c r="AZ11" s="11">
        <f t="shared" si="15"/>
        <v>50287020</v>
      </c>
      <c r="BA11" s="34" t="s">
        <v>75</v>
      </c>
      <c r="BB11" s="34" t="s">
        <v>52</v>
      </c>
      <c r="BC11" s="10" t="s">
        <v>79</v>
      </c>
      <c r="BD11" s="11">
        <v>5891000</v>
      </c>
      <c r="BE11" s="12">
        <v>0.19</v>
      </c>
      <c r="BF11" s="11">
        <f t="shared" si="6"/>
        <v>1119290</v>
      </c>
      <c r="BG11" s="11">
        <f t="shared" si="7"/>
        <v>7010290</v>
      </c>
      <c r="BH11" s="11">
        <f t="shared" si="16"/>
        <v>42061740</v>
      </c>
      <c r="BI11" s="34" t="s">
        <v>51</v>
      </c>
      <c r="BJ11" s="34" t="s">
        <v>52</v>
      </c>
      <c r="BK11" s="39">
        <f t="shared" si="17"/>
        <v>39614508</v>
      </c>
      <c r="BL11" s="38" t="str">
        <f t="shared" si="18"/>
        <v>DISTRICOM DE COLOMBIA SAS</v>
      </c>
      <c r="BM11" s="40">
        <v>54763800</v>
      </c>
      <c r="BN11" s="41">
        <f t="shared" si="19"/>
        <v>15149292</v>
      </c>
    </row>
    <row r="12" spans="1:66" ht="102" x14ac:dyDescent="0.2">
      <c r="A12" s="26">
        <v>4</v>
      </c>
      <c r="B12" s="27" t="s">
        <v>30</v>
      </c>
      <c r="C12" s="28" t="s">
        <v>31</v>
      </c>
      <c r="D12" s="29" t="s">
        <v>12</v>
      </c>
      <c r="E12" s="27" t="s">
        <v>32</v>
      </c>
      <c r="F12" s="30">
        <v>6</v>
      </c>
      <c r="G12" s="49"/>
      <c r="H12" s="50"/>
      <c r="I12" s="51"/>
      <c r="J12" s="50"/>
      <c r="K12" s="50"/>
      <c r="L12" s="50"/>
      <c r="M12" s="52"/>
      <c r="N12" s="52"/>
      <c r="O12" s="24" t="s">
        <v>42</v>
      </c>
      <c r="P12" s="11">
        <v>1185300</v>
      </c>
      <c r="Q12" s="12">
        <v>0.19</v>
      </c>
      <c r="R12" s="11">
        <f t="shared" si="8"/>
        <v>225207</v>
      </c>
      <c r="S12" s="11">
        <f t="shared" si="9"/>
        <v>1410507</v>
      </c>
      <c r="T12" s="11">
        <f t="shared" si="10"/>
        <v>8463042</v>
      </c>
      <c r="U12" s="34">
        <v>60</v>
      </c>
      <c r="V12" s="34" t="s">
        <v>37</v>
      </c>
      <c r="W12" s="36" t="s">
        <v>49</v>
      </c>
      <c r="X12" s="11">
        <v>1185844</v>
      </c>
      <c r="Y12" s="12">
        <v>0.19</v>
      </c>
      <c r="Z12" s="11">
        <f t="shared" si="0"/>
        <v>225310.36000000002</v>
      </c>
      <c r="AA12" s="11">
        <f t="shared" si="1"/>
        <v>1411154</v>
      </c>
      <c r="AB12" s="11">
        <f t="shared" si="11"/>
        <v>8466924</v>
      </c>
      <c r="AC12" s="34" t="s">
        <v>51</v>
      </c>
      <c r="AD12" s="34" t="s">
        <v>52</v>
      </c>
      <c r="AE12" s="10" t="s">
        <v>49</v>
      </c>
      <c r="AF12" s="11">
        <v>1218000</v>
      </c>
      <c r="AG12" s="12">
        <v>0.19</v>
      </c>
      <c r="AH12" s="11">
        <f t="shared" si="2"/>
        <v>231420</v>
      </c>
      <c r="AI12" s="11">
        <f t="shared" si="3"/>
        <v>1449420</v>
      </c>
      <c r="AJ12" s="11">
        <f t="shared" si="20"/>
        <v>8696520</v>
      </c>
      <c r="AK12" s="38" t="s">
        <v>59</v>
      </c>
      <c r="AL12" s="38" t="s">
        <v>60</v>
      </c>
      <c r="AM12" s="10" t="s">
        <v>63</v>
      </c>
      <c r="AN12" s="11">
        <v>1317000</v>
      </c>
      <c r="AO12" s="12">
        <v>0.19</v>
      </c>
      <c r="AP12" s="11">
        <f t="shared" si="4"/>
        <v>250230</v>
      </c>
      <c r="AQ12" s="11">
        <f t="shared" si="5"/>
        <v>1567230</v>
      </c>
      <c r="AR12" s="11">
        <f t="shared" si="12"/>
        <v>9403380</v>
      </c>
      <c r="AS12" s="38" t="s">
        <v>64</v>
      </c>
      <c r="AT12" s="38" t="s">
        <v>65</v>
      </c>
      <c r="AU12" s="10" t="s">
        <v>73</v>
      </c>
      <c r="AV12" s="11">
        <v>1298000</v>
      </c>
      <c r="AW12" s="12">
        <v>0.19</v>
      </c>
      <c r="AX12" s="11">
        <f t="shared" si="13"/>
        <v>246620</v>
      </c>
      <c r="AY12" s="11">
        <f t="shared" si="14"/>
        <v>1544620</v>
      </c>
      <c r="AZ12" s="11">
        <f t="shared" si="15"/>
        <v>9267720</v>
      </c>
      <c r="BA12" s="34" t="s">
        <v>75</v>
      </c>
      <c r="BB12" s="34" t="s">
        <v>52</v>
      </c>
      <c r="BC12" s="10" t="s">
        <v>80</v>
      </c>
      <c r="BD12" s="11">
        <v>1261000</v>
      </c>
      <c r="BE12" s="12">
        <v>0.19</v>
      </c>
      <c r="BF12" s="11">
        <f t="shared" si="6"/>
        <v>239590</v>
      </c>
      <c r="BG12" s="11">
        <f t="shared" si="7"/>
        <v>1500590</v>
      </c>
      <c r="BH12" s="11">
        <f t="shared" si="16"/>
        <v>9003540</v>
      </c>
      <c r="BI12" s="34" t="s">
        <v>51</v>
      </c>
      <c r="BJ12" s="34" t="s">
        <v>52</v>
      </c>
      <c r="BK12" s="39">
        <f t="shared" si="17"/>
        <v>8463042</v>
      </c>
      <c r="BL12" s="38" t="str">
        <f t="shared" si="18"/>
        <v>DISTRICOM DE COLOMBIA SAS</v>
      </c>
      <c r="BM12" s="40">
        <v>9403380</v>
      </c>
      <c r="BN12" s="41">
        <f t="shared" si="19"/>
        <v>940338</v>
      </c>
    </row>
    <row r="13" spans="1:66" ht="38.25" x14ac:dyDescent="0.2">
      <c r="A13" s="7">
        <v>5</v>
      </c>
      <c r="B13" s="31" t="s">
        <v>33</v>
      </c>
      <c r="C13" s="32" t="s">
        <v>34</v>
      </c>
      <c r="D13" s="31" t="s">
        <v>12</v>
      </c>
      <c r="E13" s="31" t="s">
        <v>11</v>
      </c>
      <c r="F13" s="33">
        <v>1</v>
      </c>
      <c r="G13" s="49"/>
      <c r="H13" s="50"/>
      <c r="I13" s="51"/>
      <c r="J13" s="50"/>
      <c r="K13" s="50"/>
      <c r="L13" s="50"/>
      <c r="M13" s="52"/>
      <c r="N13" s="52"/>
      <c r="O13" s="8" t="s">
        <v>43</v>
      </c>
      <c r="P13" s="11">
        <v>730700</v>
      </c>
      <c r="Q13" s="12">
        <v>0.19</v>
      </c>
      <c r="R13" s="11">
        <f t="shared" si="8"/>
        <v>138833</v>
      </c>
      <c r="S13" s="11">
        <f t="shared" si="9"/>
        <v>869533</v>
      </c>
      <c r="T13" s="11">
        <f t="shared" si="10"/>
        <v>869533</v>
      </c>
      <c r="U13" s="34">
        <v>60</v>
      </c>
      <c r="V13" s="34" t="s">
        <v>38</v>
      </c>
      <c r="W13" s="36" t="s">
        <v>50</v>
      </c>
      <c r="X13" s="11">
        <v>1140682</v>
      </c>
      <c r="Y13" s="12">
        <v>0.19</v>
      </c>
      <c r="Z13" s="11">
        <f t="shared" si="0"/>
        <v>216729.58000000002</v>
      </c>
      <c r="AA13" s="11">
        <f t="shared" si="1"/>
        <v>1357412</v>
      </c>
      <c r="AB13" s="11">
        <f t="shared" si="11"/>
        <v>1357412</v>
      </c>
      <c r="AC13" s="34" t="s">
        <v>55</v>
      </c>
      <c r="AD13" s="34" t="s">
        <v>51</v>
      </c>
      <c r="AE13" s="10"/>
      <c r="AF13" s="11"/>
      <c r="AG13" s="12"/>
      <c r="AH13" s="11"/>
      <c r="AI13" s="11"/>
      <c r="AJ13" s="11"/>
      <c r="AK13" s="38"/>
      <c r="AL13" s="38"/>
      <c r="AM13" s="10" t="s">
        <v>34</v>
      </c>
      <c r="AN13" s="11">
        <v>1064516</v>
      </c>
      <c r="AO13" s="12">
        <v>0.19</v>
      </c>
      <c r="AP13" s="11">
        <f t="shared" si="4"/>
        <v>202258.04</v>
      </c>
      <c r="AQ13" s="11">
        <f t="shared" si="5"/>
        <v>1266774</v>
      </c>
      <c r="AR13" s="11">
        <f t="shared" si="12"/>
        <v>1266774</v>
      </c>
      <c r="AS13" s="38" t="s">
        <v>68</v>
      </c>
      <c r="AT13" s="38" t="s">
        <v>69</v>
      </c>
      <c r="AU13" s="10" t="s">
        <v>11</v>
      </c>
      <c r="AV13" s="11">
        <v>1114000</v>
      </c>
      <c r="AW13" s="12">
        <v>0.19</v>
      </c>
      <c r="AX13" s="11">
        <f t="shared" si="13"/>
        <v>211660</v>
      </c>
      <c r="AY13" s="11">
        <f t="shared" si="14"/>
        <v>1325660</v>
      </c>
      <c r="AZ13" s="11">
        <f t="shared" si="15"/>
        <v>1325660</v>
      </c>
      <c r="BA13" s="34" t="s">
        <v>75</v>
      </c>
      <c r="BB13" s="34" t="s">
        <v>54</v>
      </c>
      <c r="BC13" s="10" t="s">
        <v>81</v>
      </c>
      <c r="BD13" s="11">
        <v>1250180</v>
      </c>
      <c r="BE13" s="12">
        <v>0.19</v>
      </c>
      <c r="BF13" s="11">
        <f t="shared" si="6"/>
        <v>237534.2</v>
      </c>
      <c r="BG13" s="11">
        <f t="shared" si="7"/>
        <v>1487714</v>
      </c>
      <c r="BH13" s="11">
        <f t="shared" si="16"/>
        <v>1487714</v>
      </c>
      <c r="BI13" s="34" t="s">
        <v>51</v>
      </c>
      <c r="BJ13" s="34" t="s">
        <v>54</v>
      </c>
      <c r="BK13" s="39">
        <f t="shared" si="17"/>
        <v>869533</v>
      </c>
      <c r="BL13" s="38" t="str">
        <f t="shared" si="18"/>
        <v>DISTRICOM DE COLOMBIA SAS</v>
      </c>
      <c r="BM13" s="40">
        <v>1512634</v>
      </c>
      <c r="BN13" s="41">
        <f t="shared" si="19"/>
        <v>643101</v>
      </c>
    </row>
    <row r="14" spans="1:66" s="15" customFormat="1" ht="27.75" customHeight="1" x14ac:dyDescent="0.25">
      <c r="A14" s="48" t="s">
        <v>13</v>
      </c>
      <c r="B14" s="48"/>
      <c r="C14" s="48"/>
      <c r="D14" s="48"/>
      <c r="E14" s="48"/>
      <c r="F14" s="48"/>
      <c r="G14" s="25"/>
      <c r="H14" s="25"/>
      <c r="I14" s="25"/>
      <c r="J14" s="25"/>
      <c r="K14" s="25"/>
      <c r="L14" s="14">
        <f>SUM(L9:L13)</f>
        <v>0</v>
      </c>
      <c r="O14" s="25"/>
      <c r="P14" s="25"/>
      <c r="Q14" s="25"/>
      <c r="R14" s="25"/>
      <c r="S14" s="25"/>
      <c r="T14" s="14">
        <f>SUM(T9:T13)</f>
        <v>71826261</v>
      </c>
      <c r="W14" s="37"/>
      <c r="X14" s="25"/>
      <c r="Y14" s="25"/>
      <c r="Z14" s="25"/>
      <c r="AA14" s="25"/>
      <c r="AB14" s="14">
        <f>SUM(AB9:AB13)</f>
        <v>73049246</v>
      </c>
      <c r="AE14" s="25"/>
      <c r="AF14" s="25"/>
      <c r="AG14" s="25"/>
      <c r="AH14" s="25"/>
      <c r="AI14" s="25"/>
      <c r="AJ14" s="14">
        <f t="shared" ref="AJ14" si="21">SUM(AJ9:AJ13)</f>
        <v>72310350</v>
      </c>
      <c r="AM14" s="25"/>
      <c r="AN14" s="25"/>
      <c r="AO14" s="25"/>
      <c r="AP14" s="25"/>
      <c r="AQ14" s="25"/>
      <c r="AR14" s="14">
        <f>SUM(AR9:AR13)</f>
        <v>84648298</v>
      </c>
      <c r="AU14" s="25"/>
      <c r="AV14" s="25"/>
      <c r="AW14" s="25"/>
      <c r="AX14" s="25"/>
      <c r="AY14" s="25"/>
      <c r="AZ14" s="14">
        <f>SUM(AZ9:AZ13)</f>
        <v>61514670</v>
      </c>
      <c r="BC14" s="25"/>
      <c r="BD14" s="25"/>
      <c r="BE14" s="25"/>
      <c r="BF14" s="25"/>
      <c r="BG14" s="25"/>
      <c r="BH14" s="14">
        <f>SUM(BH9:BH13)</f>
        <v>76878090</v>
      </c>
    </row>
    <row r="15" spans="1:66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22" spans="1:1" x14ac:dyDescent="0.2">
      <c r="A22" s="16">
        <v>0</v>
      </c>
    </row>
    <row r="23" spans="1:1" x14ac:dyDescent="0.2">
      <c r="A23" s="16">
        <v>0.05</v>
      </c>
    </row>
    <row r="24" spans="1:1" x14ac:dyDescent="0.2">
      <c r="A24" s="16">
        <v>0.1</v>
      </c>
    </row>
    <row r="25" spans="1:1" x14ac:dyDescent="0.2">
      <c r="A25" s="16">
        <v>0.19</v>
      </c>
    </row>
  </sheetData>
  <autoFilter ref="A8:BL14"/>
  <mergeCells count="15">
    <mergeCell ref="A6:B6"/>
    <mergeCell ref="A15:L15"/>
    <mergeCell ref="A1:N1"/>
    <mergeCell ref="A2:N2"/>
    <mergeCell ref="A3:N3"/>
    <mergeCell ref="A4:N4"/>
    <mergeCell ref="A7:F7"/>
    <mergeCell ref="G7:N7"/>
    <mergeCell ref="A14:F14"/>
    <mergeCell ref="BC7:BJ7"/>
    <mergeCell ref="O7:V7"/>
    <mergeCell ref="W7:AD7"/>
    <mergeCell ref="AE7:AL7"/>
    <mergeCell ref="AM7:AT7"/>
    <mergeCell ref="AU7:BB7"/>
  </mergeCells>
  <dataValidations count="1">
    <dataValidation type="list" allowBlank="1" showInputMessage="1" showErrorMessage="1" sqref="I9:I13 Q9:Q13 Y9:Y13 AG9:AG13 AO9:AO13 AW9:AW13 BE9:BE13">
      <formula1>$A$22:$A$25</formula1>
    </dataValidation>
  </dataValidations>
  <pageMargins left="0.7" right="0.7" top="0.75" bottom="0.75" header="0.3" footer="0.3"/>
  <pageSetup paperSize="9" orientation="portrait" r:id="rId1"/>
  <ignoredErrors>
    <ignoredError sqref="R9:T13 Z9:AB13 AH9:AJ9 AH11:AJ12 AP9:AR13 AX10:AZ13 BF9:B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2023-11-15T20:27:31Z</dcterms:modified>
</cp:coreProperties>
</file>