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CONVOCATORIAS PUBLICAS\EQUIPOS DE CÓMPUTO SOBRE CERRADO\CUADROS COMPARATIVOS\"/>
    </mc:Choice>
  </mc:AlternateContent>
  <bookViews>
    <workbookView xWindow="0" yWindow="0" windowWidth="56295" windowHeight="9810"/>
  </bookViews>
  <sheets>
    <sheet name="Hoja1" sheetId="1" r:id="rId1"/>
  </sheets>
  <definedNames>
    <definedName name="_xlnm._FilterDatabase" localSheetId="0" hidden="1">Hoja1!$A$9:$N$10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9" i="1" l="1"/>
  <c r="DA10" i="1"/>
  <c r="DD10" i="1" s="1"/>
  <c r="DA9" i="1"/>
  <c r="DB9" i="1" s="1"/>
  <c r="DC9" i="1" s="1"/>
  <c r="DF9" i="1" s="1"/>
  <c r="DB10" i="1" l="1"/>
  <c r="DC10" i="1" s="1"/>
  <c r="DF10" i="1" s="1"/>
  <c r="U11" i="1"/>
  <c r="CM9" i="1" l="1"/>
  <c r="CN9" i="1" s="1"/>
  <c r="CO9" i="1" s="1"/>
  <c r="CO11" i="1" s="1"/>
  <c r="CV9" i="1"/>
  <c r="CW9" i="1" s="1"/>
  <c r="CX9" i="1" s="1"/>
  <c r="CM10" i="1"/>
  <c r="CN10" i="1" s="1"/>
  <c r="CO10" i="1" s="1"/>
  <c r="CV10" i="1"/>
  <c r="CW10" i="1" s="1"/>
  <c r="CX10" i="1" s="1"/>
  <c r="S9" i="1"/>
  <c r="T9" i="1"/>
  <c r="U9" i="1" s="1"/>
  <c r="AB9" i="1"/>
  <c r="AC9" i="1" s="1"/>
  <c r="AD9" i="1" s="1"/>
  <c r="AK9" i="1"/>
  <c r="AL9" i="1" s="1"/>
  <c r="AM9" i="1" s="1"/>
  <c r="AT9" i="1"/>
  <c r="AU9" i="1" s="1"/>
  <c r="AV9" i="1" s="1"/>
  <c r="BC9" i="1"/>
  <c r="BD9" i="1"/>
  <c r="BE9" i="1" s="1"/>
  <c r="BE11" i="1" s="1"/>
  <c r="BN11" i="1"/>
  <c r="BU9" i="1"/>
  <c r="BV9" i="1"/>
  <c r="BW9" i="1" s="1"/>
  <c r="CD9" i="1"/>
  <c r="CE9" i="1" s="1"/>
  <c r="CF9" i="1" s="1"/>
  <c r="AB10" i="1"/>
  <c r="AC10" i="1" s="1"/>
  <c r="AD10" i="1" s="1"/>
  <c r="AT10" i="1"/>
  <c r="AU10" i="1" s="1"/>
  <c r="AV10" i="1" s="1"/>
  <c r="BC10" i="1"/>
  <c r="BD10" i="1"/>
  <c r="BE10" i="1" s="1"/>
  <c r="BU10" i="1"/>
  <c r="BV10" i="1" s="1"/>
  <c r="BW10" i="1" s="1"/>
  <c r="BW11" i="1" l="1"/>
  <c r="AD11" i="1"/>
  <c r="CX11" i="1"/>
  <c r="AV11" i="1"/>
  <c r="AM11" i="1"/>
  <c r="CF11" i="1"/>
  <c r="J9" i="1" l="1"/>
  <c r="K9" i="1" s="1"/>
  <c r="L9" i="1" s="1"/>
  <c r="J10" i="1"/>
  <c r="K10" i="1" s="1"/>
  <c r="L10" i="1" s="1"/>
  <c r="L11" i="1" l="1"/>
</calcChain>
</file>

<file path=xl/sharedStrings.xml><?xml version="1.0" encoding="utf-8"?>
<sst xmlns="http://schemas.openxmlformats.org/spreadsheetml/2006/main" count="183" uniqueCount="85">
  <si>
    <t xml:space="preserve">UNIVERSIDAD TECNOLÓGICA DE PEREIRA </t>
  </si>
  <si>
    <t>ÍTEM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</si>
  <si>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</si>
  <si>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</si>
  <si>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</si>
  <si>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</si>
  <si>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</si>
  <si>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</si>
  <si>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</si>
  <si>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</si>
  <si>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</si>
  <si>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</si>
  <si>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</si>
  <si>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</si>
  <si>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</si>
  <si>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</si>
  <si>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</si>
  <si>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 xml:space="preserve">COMPRA DE EQUIPOS, PERIFÉRICOS Y ACCESORIOS DE CÓMPUTO </t>
  </si>
  <si>
    <t>Licencia</t>
  </si>
  <si>
    <t>Office LTSC Professional Plus 2021 Educativo Perpetuo</t>
  </si>
  <si>
    <t xml:space="preserve">MICROSOFT </t>
  </si>
  <si>
    <t>Computador Tipo 1</t>
  </si>
  <si>
    <t>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</t>
  </si>
  <si>
    <t>HP SFF
 DELL SFF LENOVO SFF</t>
  </si>
  <si>
    <t>CONVOCATORIA PÚBLICA BS 02 DE 2024</t>
  </si>
  <si>
    <t xml:space="preserve">CUADRO COMPARATIVO ANEXO 2 MODIFICADO </t>
  </si>
  <si>
    <t>EMPRESA</t>
  </si>
  <si>
    <t>DISTRICOM DE COLOMBIA S.A.S -  816005590-7</t>
  </si>
  <si>
    <t>Office LTSC Professional Plus 2021 // Office LTSC Professional Plus 2021 Educativo Perpetuo /</t>
  </si>
  <si>
    <t>ANEXO 2 // COMPUTADOR TIPO 1 // SFF // 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 // 9P391LA  HP Elite SFF 800 G9 i713700 16GB/1TB PC</t>
  </si>
  <si>
    <t>INMEDIATO</t>
  </si>
  <si>
    <t>N/A</t>
  </si>
  <si>
    <t>45-60 DIAS</t>
  </si>
  <si>
    <t>3 AÑOS</t>
  </si>
  <si>
    <t>DVBE TECHNOLOGY COLOMBIA S.A.S
NIT 901688512-0</t>
  </si>
  <si>
    <t>Office Pro 2021 Win // Microsoft® Office Professional 2021 Todos los idiomas en línea, Compra de pago único para 1 PC, Producto ESD – Licencia perpetua. Compatible con Windows 10, Windows 11 y macOS*  Versiones clásicas de 2021 de Word, Excel, PowerPoint, OneNote, Outlook, además de Publisher y Access. (Access y publisher no son compatibles con Mac)</t>
  </si>
  <si>
    <t>Inmediato</t>
  </si>
  <si>
    <t>Liencia Vitalicia</t>
  </si>
  <si>
    <t>Microsoft Office LTSC Professional Plus 2021 Educativo Perpetuo</t>
  </si>
  <si>
    <r>
      <rPr>
        <b/>
        <sz val="10"/>
        <rFont val="Calibri"/>
        <family val="2"/>
        <scheme val="minor"/>
      </rPr>
      <t>COMPUTADOR DE ESCRITORIO HP Elite 600 G9 SFF
B09S1LS#ABM</t>
    </r>
    <r>
      <rPr>
        <sz val="10"/>
        <rFont val="Calibri"/>
        <family val="2"/>
        <scheme val="minor"/>
      </rPr>
      <t xml:space="preserve">
Intel® Core™ i7-13700 16 núcleos (8 P-Cores y 8 E-Cores), 24 hilos, 30 MB Intel® Smart Cache.
Intel® vPro Essentials
Memoria RAM 16GB (1x16GB) DDR5 4 Ranuras de memoria 
Almacenamiento Unidad de estado solido M.2 SSD 1TB 2280 PCIe NVMe Value
Teclado alambrico en Espanol Mouse alambrico 
Conectividad LAN: 1 GbE (10/100/1000 Mbps)
WLAN: Wi-Fi 6E 802.11 ax 2x2 (vPro) + Bluetooth 5.3 
Puertos de video HDMI 1.4b (1) y DisplayPort 1.4a (2)
Sistema Operativo Windows 11 Pro de 64 bits en Espanol. 
GARANTIA EXTENDIDA A 3 AÑOS</t>
    </r>
  </si>
  <si>
    <t>GTI - ALBERTO ALVAREZ LOPEZ SAS</t>
  </si>
  <si>
    <t>10 días</t>
  </si>
  <si>
    <t>LIC PERPETUA</t>
  </si>
  <si>
    <t>45 a 60 días</t>
  </si>
  <si>
    <t>3 años</t>
  </si>
  <si>
    <t>DG7GMGF0D7FX:0002_EDU  Office LTSC Professional Plus 2021</t>
  </si>
  <si>
    <t>Entrega de 24 a 48 horas, Precios vigentes hasta: AGOSTO  2024</t>
  </si>
  <si>
    <t>MEDIA COMMERCE PARTNERS SAS NIT 819.006.966-8</t>
  </si>
  <si>
    <t>MICRONET S.A.S.  NIT. 815.001.055-6</t>
  </si>
  <si>
    <t>MICROSOFT
Office LTSC Professional Plus 2021 Educativo Perpetuo</t>
  </si>
  <si>
    <t>HP ELITE - SFF 800 G9
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</t>
  </si>
  <si>
    <t>30 DÍAS</t>
  </si>
  <si>
    <t>90 DÍAS</t>
  </si>
  <si>
    <t>MULTITINTAS.INK S.A.S
NIT. 901.378.857-6</t>
  </si>
  <si>
    <t>MICROSOFT -DG7GMGF0D7FZ-EDU
Office LTSC Professional Plus 2021 Educativo Perpetuo</t>
  </si>
  <si>
    <t>HP Elite SFF 600 G9
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</t>
  </si>
  <si>
    <t xml:space="preserve">Perpetuo- Vitalicio  </t>
  </si>
  <si>
    <t>20-40</t>
  </si>
  <si>
    <t xml:space="preserve">3 años </t>
  </si>
  <si>
    <t>ORIGIN IT SAS</t>
  </si>
  <si>
    <t>45 DIAS</t>
  </si>
  <si>
    <t>REDCOMPUTO LTDA - NIT. 830.016.004-0</t>
  </si>
  <si>
    <t xml:space="preserve">DG7GMGF0D7FX-2--Software;Perpetual-Education-OneTimeO ffice LTSC Professional Plus 2021 </t>
  </si>
  <si>
    <t>Dell OptiPlex Small Form Factor (Plus 7020) Procesador Intel® Core™ i7 14700 vPro® (33 MB cache, 20 cores, 28 threads, up to 5.3 GHz Turbo), vPro.Memoria RAM 16GB (1x16GB) DDR5 4 Ranuras de memoria Almacenamiento Unidad de estado solido M.2 SSD 1 TB PCIe NVMe Teclado alambrico en Espanol Mouse alambrico Conectividad LAN: 1 GbE (10/100/1000 Mbps)WLAN: Wi-Fi 6E 802.11 ax 2x2 (vPro) + Bluetooth 5.3 (o superior),  Puertos de video HDMI y DisplayPort Sistema Operativo Windows 11 Pro de 64 bits en Espanol. GARANTIA EXTENDIDA A 3 AÑOS</t>
  </si>
  <si>
    <t>60 dias</t>
  </si>
  <si>
    <t>NO APLICA</t>
  </si>
  <si>
    <t>SISTETRONICS SAS - 800.230.829-7</t>
  </si>
  <si>
    <t>40 DIAS</t>
  </si>
  <si>
    <t>PERPETUO</t>
  </si>
  <si>
    <t>SUMIMAS S.A.S - NIT 830.001.338-1</t>
  </si>
  <si>
    <t>Marca: Microsoft
Office LTSC Professional Plus 2021 Educativo Perpetuo</t>
  </si>
  <si>
    <t>Marca: HP
Referencia: Elite 600 G9 SFF
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</t>
  </si>
  <si>
    <t>45A60 DIAS</t>
  </si>
  <si>
    <t>60 A 90 DIAS</t>
  </si>
  <si>
    <t>TECNOPHONE COLOMBIA SAS</t>
  </si>
  <si>
    <t>Office LTSC Professional Plus 2021 Educativo Perpetuo MARCA MICROSOFT REFERENCIA DG7GMGF0D7FX</t>
  </si>
  <si>
    <t>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   MARCA HP Elite SFF 600 G9 R                                                               REFERENCIA B09S1LS</t>
  </si>
  <si>
    <t>3 DIAS</t>
  </si>
  <si>
    <t>1 AÑO</t>
  </si>
  <si>
    <t xml:space="preserve">MÁX. CANTIDAD </t>
  </si>
  <si>
    <t>VALOR TOTAL IVA INCLUIDO</t>
  </si>
  <si>
    <t>PROVEEDOR</t>
  </si>
  <si>
    <t>VALOR UNITARIO IVA INCLUIDO MAX. CANTIDAD OFERTADA</t>
  </si>
  <si>
    <t>PRESUPUESTO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</si>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</sst>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8" fillId="0" borderId="0" xfId="0" applyFont="1"/>
    <xf numFmtId="9" fontId="10" fillId="0" borderId="0" xfId="2" applyFont="1" applyAlignment="1"/>
    <xf numFmtId="0" fontId="3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4" borderId="1" xfId="4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42" fontId="7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left" vertical="center" wrapText="1"/>
      <protection locked="0"/>
    </xf>
    <xf numFmtId="42" fontId="14" fillId="0" borderId="1" xfId="1" applyFont="1" applyFill="1" applyBorder="1" applyAlignment="1" applyProtection="1">
      <alignment horizontal="center" vertical="center" wrapText="1"/>
      <protection locked="0"/>
    </xf>
    <xf numFmtId="9" fontId="14" fillId="0" borderId="1" xfId="2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3" fontId="15" fillId="0" borderId="1" xfId="3" applyNumberFormat="1" applyFont="1" applyBorder="1" applyAlignment="1">
      <alignment horizontal="center" vertical="center" wrapText="1"/>
    </xf>
    <xf numFmtId="43" fontId="3" fillId="0" borderId="1" xfId="5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5" borderId="1" xfId="1" applyFont="1" applyFill="1" applyBorder="1" applyAlignment="1" applyProtection="1">
      <alignment horizontal="center" vertical="center" wrapText="1"/>
      <protection locked="0"/>
    </xf>
    <xf numFmtId="9" fontId="4" fillId="5" borderId="1" xfId="2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/>
  </cellXfs>
  <cellStyles count="6">
    <cellStyle name="Excel Built-in Normal" xfId="3"/>
    <cellStyle name="Millares" xfId="5" builtinId="3"/>
    <cellStyle name="Moneda [0]" xfId="1" builtinId="7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5"/>
  <sheetViews>
    <sheetView tabSelected="1" zoomScaleNormal="100" workbookViewId="0">
      <pane xSplit="9120" ySplit="3735" topLeftCell="A9" activePane="bottomRight"/>
      <selection activeCell="DD10" sqref="DD10"/>
      <selection pane="topRight" activeCell="AG7" sqref="AG7:AO7"/>
      <selection pane="bottomLeft" activeCell="A10" sqref="A10"/>
      <selection pane="bottomRight" activeCell="AH10" sqref="AH10:AO10"/>
    </sheetView>
  </sheetViews>
  <sheetFormatPr baseColWidth="10" defaultColWidth="11.42578125" defaultRowHeight="12.75" x14ac:dyDescent="0.2"/>
  <cols>
    <col min="1" max="1" width="4.7109375" style="1" bestFit="1" customWidth="1"/>
    <col min="2" max="2" width="15.85546875" style="15" customWidth="1"/>
    <col min="3" max="3" width="43.140625" style="15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5.42578125" style="1" customWidth="1"/>
    <col min="13" max="13" width="10.28515625" style="1" bestFit="1" customWidth="1"/>
    <col min="14" max="14" width="9.85546875" style="1" bestFit="1" customWidth="1"/>
    <col min="15" max="15" width="11.42578125" style="1"/>
    <col min="16" max="16" width="39.28515625" style="1" customWidth="1"/>
    <col min="17" max="20" width="11.42578125" style="1"/>
    <col min="21" max="21" width="14.85546875" style="1" bestFit="1" customWidth="1"/>
    <col min="22" max="23" width="11.42578125" style="1"/>
    <col min="24" max="24" width="9.140625" style="1" bestFit="1" customWidth="1"/>
    <col min="25" max="25" width="44" style="1" bestFit="1" customWidth="1"/>
    <col min="26" max="26" width="14.42578125" style="1" bestFit="1" customWidth="1"/>
    <col min="27" max="27" width="14" style="1" bestFit="1" customWidth="1"/>
    <col min="28" max="29" width="11.42578125" style="1"/>
    <col min="30" max="30" width="14.85546875" style="1" bestFit="1" customWidth="1"/>
    <col min="31" max="32" width="11.42578125" style="1"/>
    <col min="33" max="33" width="9.140625" style="1" customWidth="1"/>
    <col min="34" max="34" width="47.42578125" style="1" customWidth="1"/>
    <col min="35" max="35" width="13.5703125" style="1" customWidth="1"/>
    <col min="36" max="36" width="14" style="1" bestFit="1" customWidth="1"/>
    <col min="37" max="38" width="11.42578125" style="1"/>
    <col min="39" max="39" width="14.85546875" style="1" bestFit="1" customWidth="1"/>
    <col min="40" max="42" width="11.42578125" style="1"/>
    <col min="43" max="43" width="27.5703125" style="1" customWidth="1"/>
    <col min="44" max="47" width="11.42578125" style="1"/>
    <col min="48" max="48" width="14.85546875" style="1" bestFit="1" customWidth="1"/>
    <col min="49" max="51" width="11.42578125" style="1"/>
    <col min="52" max="52" width="22.5703125" style="1" customWidth="1"/>
    <col min="53" max="56" width="11.42578125" style="1"/>
    <col min="57" max="57" width="14.85546875" style="1" bestFit="1" customWidth="1"/>
    <col min="58" max="60" width="11.42578125" style="1"/>
    <col min="61" max="61" width="25.85546875" style="1" customWidth="1"/>
    <col min="62" max="65" width="11.42578125" style="1"/>
    <col min="66" max="66" width="14.85546875" style="1" bestFit="1" customWidth="1"/>
    <col min="67" max="69" width="11.42578125" style="1"/>
    <col min="70" max="70" width="27.85546875" style="1" customWidth="1"/>
    <col min="71" max="74" width="11.42578125" style="1"/>
    <col min="75" max="75" width="14.85546875" style="1" bestFit="1" customWidth="1"/>
    <col min="76" max="78" width="11.42578125" style="1"/>
    <col min="79" max="79" width="21.28515625" style="1" customWidth="1"/>
    <col min="80" max="83" width="11.42578125" style="1"/>
    <col min="84" max="84" width="14.85546875" style="1" bestFit="1" customWidth="1"/>
    <col min="85" max="87" width="11.42578125" style="1"/>
    <col min="88" max="88" width="28.5703125" style="1" customWidth="1"/>
    <col min="89" max="92" width="11.42578125" style="1"/>
    <col min="93" max="93" width="14.85546875" style="1" bestFit="1" customWidth="1"/>
    <col min="94" max="96" width="11.42578125" style="1"/>
    <col min="97" max="97" width="27.28515625" style="1" customWidth="1"/>
    <col min="98" max="101" width="11.42578125" style="1"/>
    <col min="102" max="102" width="14.85546875" style="1" bestFit="1" customWidth="1"/>
    <col min="103" max="105" width="11.42578125" style="1"/>
    <col min="106" max="106" width="15.140625" style="1" customWidth="1"/>
    <col min="107" max="107" width="15.85546875" style="1" bestFit="1" customWidth="1"/>
    <col min="108" max="108" width="16.7109375" style="1" customWidth="1"/>
    <col min="109" max="109" width="15.85546875" style="1" bestFit="1" customWidth="1"/>
    <col min="110" max="110" width="13.42578125" style="1" bestFit="1" customWidth="1"/>
    <col min="111" max="16384" width="11.42578125" style="1"/>
  </cols>
  <sheetData>
    <row r="1" spans="1:110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10" x14ac:dyDescent="0.2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10" ht="12.75" customHeight="1" x14ac:dyDescent="0.2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10" x14ac:dyDescent="0.2">
      <c r="A4" s="36" t="s">
        <v>25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10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10" x14ac:dyDescent="0.2">
      <c r="A6" s="36"/>
      <c r="B6" s="36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10" ht="34.5" customHeight="1" x14ac:dyDescent="0.2">
      <c r="A7" s="33" t="s">
        <v>26</v>
      </c>
      <c r="B7" s="33"/>
      <c r="C7" s="33"/>
      <c r="D7" s="33"/>
      <c r="E7" s="33"/>
      <c r="F7" s="33" t="s">
        <v>27</v>
      </c>
      <c r="G7" s="33"/>
      <c r="H7" s="33"/>
      <c r="I7" s="33"/>
      <c r="J7" s="33"/>
      <c r="K7" s="33"/>
      <c r="L7" s="33"/>
      <c r="M7" s="33"/>
      <c r="N7" s="33"/>
      <c r="O7" s="34" t="s">
        <v>34</v>
      </c>
      <c r="P7" s="33"/>
      <c r="Q7" s="33"/>
      <c r="R7" s="33"/>
      <c r="S7" s="33"/>
      <c r="T7" s="33"/>
      <c r="U7" s="33"/>
      <c r="V7" s="33"/>
      <c r="W7" s="33"/>
      <c r="X7" s="33" t="s">
        <v>40</v>
      </c>
      <c r="Y7" s="33"/>
      <c r="Z7" s="33"/>
      <c r="AA7" s="33"/>
      <c r="AB7" s="33"/>
      <c r="AC7" s="33"/>
      <c r="AD7" s="33"/>
      <c r="AE7" s="33"/>
      <c r="AF7" s="33"/>
      <c r="AG7" s="33" t="s">
        <v>47</v>
      </c>
      <c r="AH7" s="33"/>
      <c r="AI7" s="33"/>
      <c r="AJ7" s="33"/>
      <c r="AK7" s="33"/>
      <c r="AL7" s="33"/>
      <c r="AM7" s="33"/>
      <c r="AN7" s="33"/>
      <c r="AO7" s="33"/>
      <c r="AP7" s="33" t="s">
        <v>48</v>
      </c>
      <c r="AQ7" s="33"/>
      <c r="AR7" s="33"/>
      <c r="AS7" s="33"/>
      <c r="AT7" s="33"/>
      <c r="AU7" s="33"/>
      <c r="AV7" s="33"/>
      <c r="AW7" s="33"/>
      <c r="AX7" s="33"/>
      <c r="AY7" s="34" t="s">
        <v>53</v>
      </c>
      <c r="AZ7" s="33"/>
      <c r="BA7" s="33"/>
      <c r="BB7" s="33"/>
      <c r="BC7" s="33"/>
      <c r="BD7" s="33"/>
      <c r="BE7" s="33"/>
      <c r="BF7" s="33"/>
      <c r="BG7" s="33"/>
      <c r="BH7" s="33" t="s">
        <v>59</v>
      </c>
      <c r="BI7" s="33"/>
      <c r="BJ7" s="33"/>
      <c r="BK7" s="33"/>
      <c r="BL7" s="33"/>
      <c r="BM7" s="33"/>
      <c r="BN7" s="33"/>
      <c r="BO7" s="33"/>
      <c r="BP7" s="33"/>
      <c r="BQ7" s="33" t="s">
        <v>61</v>
      </c>
      <c r="BR7" s="33"/>
      <c r="BS7" s="33"/>
      <c r="BT7" s="33"/>
      <c r="BU7" s="33"/>
      <c r="BV7" s="33"/>
      <c r="BW7" s="33"/>
      <c r="BX7" s="33"/>
      <c r="BY7" s="33"/>
      <c r="BZ7" s="33" t="s">
        <v>66</v>
      </c>
      <c r="CA7" s="33"/>
      <c r="CB7" s="33"/>
      <c r="CC7" s="33"/>
      <c r="CD7" s="33"/>
      <c r="CE7" s="33"/>
      <c r="CF7" s="33"/>
      <c r="CG7" s="33"/>
      <c r="CH7" s="33"/>
      <c r="CI7" s="33" t="s">
        <v>69</v>
      </c>
      <c r="CJ7" s="33"/>
      <c r="CK7" s="33"/>
      <c r="CL7" s="33"/>
      <c r="CM7" s="33"/>
      <c r="CN7" s="33"/>
      <c r="CO7" s="33"/>
      <c r="CP7" s="33"/>
      <c r="CQ7" s="33"/>
      <c r="CR7" s="33" t="s">
        <v>74</v>
      </c>
      <c r="CS7" s="33"/>
      <c r="CT7" s="33"/>
      <c r="CU7" s="33"/>
      <c r="CV7" s="33"/>
      <c r="CW7" s="33"/>
      <c r="CX7" s="33"/>
      <c r="CY7" s="33"/>
      <c r="CZ7" s="33"/>
    </row>
    <row r="8" spans="1:110" ht="60.75" customHeight="1" x14ac:dyDescent="0.2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5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7" t="s">
        <v>12</v>
      </c>
      <c r="M8" s="7" t="s">
        <v>13</v>
      </c>
      <c r="N8" s="7" t="s">
        <v>14</v>
      </c>
      <c r="O8" s="5" t="s">
        <v>6</v>
      </c>
      <c r="P8" s="6" t="s">
        <v>7</v>
      </c>
      <c r="Q8" s="6" t="s">
        <v>8</v>
      </c>
      <c r="R8" s="6" t="s">
        <v>9</v>
      </c>
      <c r="S8" s="6" t="s">
        <v>10</v>
      </c>
      <c r="T8" s="6" t="s">
        <v>11</v>
      </c>
      <c r="U8" s="7" t="s">
        <v>12</v>
      </c>
      <c r="V8" s="7" t="s">
        <v>13</v>
      </c>
      <c r="W8" s="7" t="s">
        <v>14</v>
      </c>
      <c r="X8" s="5" t="s">
        <v>6</v>
      </c>
      <c r="Y8" s="6" t="s">
        <v>7</v>
      </c>
      <c r="Z8" s="6" t="s">
        <v>8</v>
      </c>
      <c r="AA8" s="6" t="s">
        <v>9</v>
      </c>
      <c r="AB8" s="6" t="s">
        <v>10</v>
      </c>
      <c r="AC8" s="6" t="s">
        <v>11</v>
      </c>
      <c r="AD8" s="7" t="s">
        <v>12</v>
      </c>
      <c r="AE8" s="7" t="s">
        <v>13</v>
      </c>
      <c r="AF8" s="7" t="s">
        <v>14</v>
      </c>
      <c r="AG8" s="5" t="s">
        <v>6</v>
      </c>
      <c r="AH8" s="6" t="s">
        <v>7</v>
      </c>
      <c r="AI8" s="6" t="s">
        <v>8</v>
      </c>
      <c r="AJ8" s="6" t="s">
        <v>9</v>
      </c>
      <c r="AK8" s="6" t="s">
        <v>10</v>
      </c>
      <c r="AL8" s="6" t="s">
        <v>11</v>
      </c>
      <c r="AM8" s="7" t="s">
        <v>12</v>
      </c>
      <c r="AN8" s="7" t="s">
        <v>13</v>
      </c>
      <c r="AO8" s="7" t="s">
        <v>14</v>
      </c>
      <c r="AP8" s="5" t="s">
        <v>6</v>
      </c>
      <c r="AQ8" s="6" t="s">
        <v>7</v>
      </c>
      <c r="AR8" s="6" t="s">
        <v>8</v>
      </c>
      <c r="AS8" s="6" t="s">
        <v>9</v>
      </c>
      <c r="AT8" s="6" t="s">
        <v>10</v>
      </c>
      <c r="AU8" s="6" t="s">
        <v>11</v>
      </c>
      <c r="AV8" s="7" t="s">
        <v>12</v>
      </c>
      <c r="AW8" s="7" t="s">
        <v>13</v>
      </c>
      <c r="AX8" s="7" t="s">
        <v>14</v>
      </c>
      <c r="AY8" s="5" t="s">
        <v>6</v>
      </c>
      <c r="AZ8" s="6" t="s">
        <v>7</v>
      </c>
      <c r="BA8" s="6" t="s">
        <v>8</v>
      </c>
      <c r="BB8" s="6" t="s">
        <v>9</v>
      </c>
      <c r="BC8" s="6" t="s">
        <v>10</v>
      </c>
      <c r="BD8" s="6" t="s">
        <v>11</v>
      </c>
      <c r="BE8" s="7" t="s">
        <v>12</v>
      </c>
      <c r="BF8" s="7" t="s">
        <v>13</v>
      </c>
      <c r="BG8" s="7" t="s">
        <v>14</v>
      </c>
      <c r="BH8" s="5" t="s">
        <v>6</v>
      </c>
      <c r="BI8" s="6" t="s">
        <v>7</v>
      </c>
      <c r="BJ8" s="6" t="s">
        <v>8</v>
      </c>
      <c r="BK8" s="6" t="s">
        <v>9</v>
      </c>
      <c r="BL8" s="6" t="s">
        <v>10</v>
      </c>
      <c r="BM8" s="6" t="s">
        <v>11</v>
      </c>
      <c r="BN8" s="7" t="s">
        <v>12</v>
      </c>
      <c r="BO8" s="7" t="s">
        <v>13</v>
      </c>
      <c r="BP8" s="7" t="s">
        <v>14</v>
      </c>
      <c r="BQ8" s="5" t="s">
        <v>6</v>
      </c>
      <c r="BR8" s="6" t="s">
        <v>7</v>
      </c>
      <c r="BS8" s="6" t="s">
        <v>8</v>
      </c>
      <c r="BT8" s="6" t="s">
        <v>9</v>
      </c>
      <c r="BU8" s="6" t="s">
        <v>10</v>
      </c>
      <c r="BV8" s="6" t="s">
        <v>11</v>
      </c>
      <c r="BW8" s="7" t="s">
        <v>12</v>
      </c>
      <c r="BX8" s="7" t="s">
        <v>13</v>
      </c>
      <c r="BY8" s="7" t="s">
        <v>14</v>
      </c>
      <c r="BZ8" s="5" t="s">
        <v>6</v>
      </c>
      <c r="CA8" s="6" t="s">
        <v>7</v>
      </c>
      <c r="CB8" s="6" t="s">
        <v>8</v>
      </c>
      <c r="CC8" s="6" t="s">
        <v>9</v>
      </c>
      <c r="CD8" s="6" t="s">
        <v>10</v>
      </c>
      <c r="CE8" s="6" t="s">
        <v>11</v>
      </c>
      <c r="CF8" s="7" t="s">
        <v>12</v>
      </c>
      <c r="CG8" s="7" t="s">
        <v>13</v>
      </c>
      <c r="CH8" s="7" t="s">
        <v>14</v>
      </c>
      <c r="CI8" s="5" t="s">
        <v>6</v>
      </c>
      <c r="CJ8" s="6" t="s">
        <v>7</v>
      </c>
      <c r="CK8" s="6" t="s">
        <v>8</v>
      </c>
      <c r="CL8" s="6" t="s">
        <v>9</v>
      </c>
      <c r="CM8" s="6" t="s">
        <v>10</v>
      </c>
      <c r="CN8" s="6" t="s">
        <v>11</v>
      </c>
      <c r="CO8" s="7" t="s">
        <v>12</v>
      </c>
      <c r="CP8" s="7" t="s">
        <v>13</v>
      </c>
      <c r="CQ8" s="7" t="s">
        <v>14</v>
      </c>
      <c r="CR8" s="5" t="s">
        <v>6</v>
      </c>
      <c r="CS8" s="6" t="s">
        <v>7</v>
      </c>
      <c r="CT8" s="6" t="s">
        <v>8</v>
      </c>
      <c r="CU8" s="6" t="s">
        <v>9</v>
      </c>
      <c r="CV8" s="6" t="s">
        <v>10</v>
      </c>
      <c r="CW8" s="6" t="s">
        <v>11</v>
      </c>
      <c r="CX8" s="7" t="s">
        <v>12</v>
      </c>
      <c r="CY8" s="7" t="s">
        <v>13</v>
      </c>
      <c r="CZ8" s="7" t="s">
        <v>14</v>
      </c>
      <c r="DA8" s="30" t="s">
        <v>79</v>
      </c>
      <c r="DB8" s="30" t="s">
        <v>82</v>
      </c>
      <c r="DC8" s="30" t="s">
        <v>80</v>
      </c>
      <c r="DD8" s="7" t="s">
        <v>81</v>
      </c>
      <c r="DE8" s="7" t="s">
        <v>83</v>
      </c>
      <c r="DF8" s="7" t="s">
        <v>84</v>
      </c>
    </row>
    <row r="9" spans="1:110" ht="102" x14ac:dyDescent="0.2">
      <c r="A9" s="8">
        <v>1</v>
      </c>
      <c r="B9" s="16" t="s">
        <v>18</v>
      </c>
      <c r="C9" s="19" t="s">
        <v>19</v>
      </c>
      <c r="D9" s="16" t="s">
        <v>20</v>
      </c>
      <c r="E9" s="16" t="s">
        <v>15</v>
      </c>
      <c r="F9" s="16">
        <v>243</v>
      </c>
      <c r="G9" s="9" t="s">
        <v>28</v>
      </c>
      <c r="H9" s="10">
        <v>396794</v>
      </c>
      <c r="I9" s="11">
        <v>0</v>
      </c>
      <c r="J9" s="10">
        <f>H9*I9</f>
        <v>0</v>
      </c>
      <c r="K9" s="10">
        <f>ROUND(H9+J9,0)</f>
        <v>396794</v>
      </c>
      <c r="L9" s="10">
        <f>K9*F9</f>
        <v>96420942</v>
      </c>
      <c r="M9" s="24" t="s">
        <v>30</v>
      </c>
      <c r="N9" s="24" t="s">
        <v>31</v>
      </c>
      <c r="O9" s="16">
        <v>202</v>
      </c>
      <c r="P9" s="9" t="s">
        <v>35</v>
      </c>
      <c r="Q9" s="10">
        <v>404001.60503999999</v>
      </c>
      <c r="R9" s="11">
        <v>0.19</v>
      </c>
      <c r="S9" s="10">
        <f t="shared" ref="S9:S10" si="0">Q9*R9</f>
        <v>76760.304957600005</v>
      </c>
      <c r="T9" s="10">
        <f t="shared" ref="T9:T10" si="1">ROUND(Q9+S9,0)</f>
        <v>480762</v>
      </c>
      <c r="U9" s="10">
        <f>T9*O9</f>
        <v>97113924</v>
      </c>
      <c r="V9" s="25" t="s">
        <v>36</v>
      </c>
      <c r="W9" s="25" t="s">
        <v>37</v>
      </c>
      <c r="X9" s="16">
        <v>247</v>
      </c>
      <c r="Y9" s="26" t="s">
        <v>38</v>
      </c>
      <c r="Z9" s="27">
        <v>391839</v>
      </c>
      <c r="AA9" s="28">
        <v>0</v>
      </c>
      <c r="AB9" s="10">
        <f t="shared" ref="AB9:AB10" si="2">Z9*AA9</f>
        <v>0</v>
      </c>
      <c r="AC9" s="10">
        <f t="shared" ref="AC9:AC10" si="3">ROUND(Z9+AB9,0)</f>
        <v>391839</v>
      </c>
      <c r="AD9" s="10">
        <f t="shared" ref="AD9:AD10" si="4">AC9*X9</f>
        <v>96784233</v>
      </c>
      <c r="AE9" s="24" t="s">
        <v>41</v>
      </c>
      <c r="AF9" s="24" t="s">
        <v>42</v>
      </c>
      <c r="AG9" s="16">
        <v>194</v>
      </c>
      <c r="AH9" s="9" t="s">
        <v>45</v>
      </c>
      <c r="AI9" s="10">
        <v>419200</v>
      </c>
      <c r="AJ9" s="11">
        <v>0.19</v>
      </c>
      <c r="AK9" s="10">
        <f t="shared" ref="AK9:AK10" si="5">AI9*AJ9</f>
        <v>79648</v>
      </c>
      <c r="AL9" s="10">
        <f t="shared" ref="AL9:AL10" si="6">ROUND(AI9+AK9,0)</f>
        <v>498848</v>
      </c>
      <c r="AM9" s="10">
        <f t="shared" ref="AM9:AM10" si="7">AL9*AG9</f>
        <v>96776512</v>
      </c>
      <c r="AN9" s="25" t="s">
        <v>46</v>
      </c>
      <c r="AO9" s="25"/>
      <c r="AP9" s="16">
        <v>250</v>
      </c>
      <c r="AQ9" s="9" t="s">
        <v>49</v>
      </c>
      <c r="AR9" s="10">
        <v>382000</v>
      </c>
      <c r="AS9" s="11">
        <v>0</v>
      </c>
      <c r="AT9" s="10">
        <f t="shared" ref="AT9:AT10" si="8">AR9*AS9</f>
        <v>0</v>
      </c>
      <c r="AU9" s="10">
        <f t="shared" ref="AU9:AU10" si="9">ROUND(AR9+AT9,0)</f>
        <v>382000</v>
      </c>
      <c r="AV9" s="10">
        <f t="shared" ref="AV9:AV10" si="10">AU9*AP9</f>
        <v>95500000</v>
      </c>
      <c r="AW9" s="24" t="s">
        <v>51</v>
      </c>
      <c r="AX9" s="24"/>
      <c r="AY9" s="16">
        <v>274</v>
      </c>
      <c r="AZ9" s="9" t="s">
        <v>54</v>
      </c>
      <c r="BA9" s="10">
        <v>296581</v>
      </c>
      <c r="BB9" s="11">
        <v>0</v>
      </c>
      <c r="BC9" s="10">
        <f t="shared" ref="BC9:BC10" si="11">BA9*BB9</f>
        <v>0</v>
      </c>
      <c r="BD9" s="10">
        <f t="shared" ref="BD9:BD10" si="12">ROUND(BA9+BC9,0)</f>
        <v>296581</v>
      </c>
      <c r="BE9" s="10">
        <f t="shared" ref="BE9:BE10" si="13">BD9*AY9</f>
        <v>81263194</v>
      </c>
      <c r="BF9" s="25">
        <v>10</v>
      </c>
      <c r="BG9" s="25" t="s">
        <v>56</v>
      </c>
      <c r="BH9" s="42"/>
      <c r="BI9" s="38"/>
      <c r="BJ9" s="39"/>
      <c r="BK9" s="40"/>
      <c r="BL9" s="39"/>
      <c r="BM9" s="39"/>
      <c r="BN9" s="39"/>
      <c r="BO9" s="44"/>
      <c r="BP9" s="44"/>
      <c r="BQ9" s="16">
        <v>186</v>
      </c>
      <c r="BR9" s="9" t="s">
        <v>62</v>
      </c>
      <c r="BS9" s="10">
        <v>410770</v>
      </c>
      <c r="BT9" s="11">
        <v>0.19</v>
      </c>
      <c r="BU9" s="10">
        <f t="shared" ref="BU9:BU10" si="14">BS9*BT9</f>
        <v>78046.3</v>
      </c>
      <c r="BV9" s="10">
        <f t="shared" ref="BV9:BV10" si="15">ROUND(BS9+BU9,0)</f>
        <v>488816</v>
      </c>
      <c r="BW9" s="10">
        <f t="shared" ref="BW9:BW10" si="16">BV9*BQ9</f>
        <v>90919776</v>
      </c>
      <c r="BX9" s="25" t="s">
        <v>64</v>
      </c>
      <c r="BY9" s="25" t="s">
        <v>65</v>
      </c>
      <c r="BZ9" s="16">
        <v>195</v>
      </c>
      <c r="CA9" s="9" t="s">
        <v>19</v>
      </c>
      <c r="CB9" s="10">
        <v>415100</v>
      </c>
      <c r="CC9" s="11">
        <v>0.19</v>
      </c>
      <c r="CD9" s="10">
        <f t="shared" ref="CD9:CD10" si="17">CB9*CC9</f>
        <v>78869</v>
      </c>
      <c r="CE9" s="10">
        <f t="shared" ref="CE9:CE10" si="18">ROUND(CB9+CD9,0)</f>
        <v>493969</v>
      </c>
      <c r="CF9" s="10">
        <f t="shared" ref="CF9:CF10" si="19">CE9*BZ9</f>
        <v>96323955</v>
      </c>
      <c r="CG9" s="24" t="s">
        <v>67</v>
      </c>
      <c r="CH9" s="24" t="s">
        <v>68</v>
      </c>
      <c r="CI9" s="16">
        <v>198</v>
      </c>
      <c r="CJ9" s="9" t="s">
        <v>70</v>
      </c>
      <c r="CK9" s="10">
        <v>410820</v>
      </c>
      <c r="CL9" s="11">
        <v>0.19</v>
      </c>
      <c r="CM9" s="10">
        <f t="shared" ref="CM9:CM10" si="20">CK9*CL9</f>
        <v>78055.8</v>
      </c>
      <c r="CN9" s="10">
        <f t="shared" ref="CN9:CN10" si="21">ROUND(CK9+CM9,0)</f>
        <v>488876</v>
      </c>
      <c r="CO9" s="10">
        <f t="shared" ref="CO9:CO10" si="22">CN9*CI9</f>
        <v>96797448</v>
      </c>
      <c r="CP9" s="25" t="s">
        <v>72</v>
      </c>
      <c r="CQ9" s="25" t="s">
        <v>68</v>
      </c>
      <c r="CR9" s="16">
        <v>207</v>
      </c>
      <c r="CS9" s="9" t="s">
        <v>75</v>
      </c>
      <c r="CT9" s="10">
        <v>431000</v>
      </c>
      <c r="CU9" s="11">
        <v>0</v>
      </c>
      <c r="CV9" s="10">
        <f t="shared" ref="CV9:CV10" si="23">CT9*CU9</f>
        <v>0</v>
      </c>
      <c r="CW9" s="10">
        <f t="shared" ref="CW9:CW10" si="24">ROUND(CT9+CV9,0)</f>
        <v>431000</v>
      </c>
      <c r="CX9" s="10">
        <f t="shared" ref="CX9:CX10" si="25">CW9*CR9</f>
        <v>89217000</v>
      </c>
      <c r="CY9" s="24" t="s">
        <v>77</v>
      </c>
      <c r="CZ9" s="24" t="s">
        <v>78</v>
      </c>
      <c r="DA9" s="24">
        <f>MAX(F9,O9,X9,AG9,AP9,AY9,BH9,BQ9,BZ9,CI9,CR9)</f>
        <v>274</v>
      </c>
      <c r="DB9" s="31">
        <f>IF(DA9=F9,K9,IF(DA9=O9,T9,IF(DA9=X9,AC9,IF(DA9=AG9,AL9,IF(DA9=AP9,AU9,IF(DA9=AY9,BD9,IF(DA9=BH9,BM9,IF(DA9=BQ9,BV9,IF(DA9=BZ9,CE9,IF(DA9=CI9,CN9,IF(DA9=CR9,CW9,"")))))))))))</f>
        <v>296581</v>
      </c>
      <c r="DC9" s="32">
        <f>+DA9*DB9</f>
        <v>81263194</v>
      </c>
      <c r="DD9" s="25" t="str">
        <f>IF(DA9=F9,$F$7,IF(DA9=O9,$O$7,IF(DA9=X9,$X$7,IF(DA9=AG9,$AG$7,IF(DA9=AP9,$AP$7,IF(DA9=AY9,$AY$7,IF(DA9=BH9,$BH$7,IF(DA9=BQ9,$BQ$7,IF(DA9=BZ9,$BZ$7,IF(DA9=CI9,$CI$7,IF(DA9=CR9,$CR$7,"")))))))))))</f>
        <v>MULTITINTAS.INK S.A.S
NIT. 901.378.857-6</v>
      </c>
      <c r="DE9" s="31">
        <v>96799400</v>
      </c>
      <c r="DF9" s="31">
        <f>+DE9-DC9</f>
        <v>15536206</v>
      </c>
    </row>
    <row r="10" spans="1:110" ht="280.5" x14ac:dyDescent="0.2">
      <c r="A10" s="8">
        <v>2</v>
      </c>
      <c r="B10" s="17" t="s">
        <v>21</v>
      </c>
      <c r="C10" s="20" t="s">
        <v>22</v>
      </c>
      <c r="D10" s="21" t="s">
        <v>23</v>
      </c>
      <c r="E10" s="18" t="s">
        <v>15</v>
      </c>
      <c r="F10" s="16">
        <v>236</v>
      </c>
      <c r="G10" s="9" t="s">
        <v>29</v>
      </c>
      <c r="H10" s="10">
        <v>3632218</v>
      </c>
      <c r="I10" s="11">
        <v>0.19</v>
      </c>
      <c r="J10" s="10">
        <f>H10*I10</f>
        <v>690121.42</v>
      </c>
      <c r="K10" s="10">
        <f>ROUND(H10+J10,0)</f>
        <v>4322339</v>
      </c>
      <c r="L10" s="10">
        <f>K10*F10</f>
        <v>1020072004</v>
      </c>
      <c r="M10" s="24" t="s">
        <v>32</v>
      </c>
      <c r="N10" s="24" t="s">
        <v>33</v>
      </c>
      <c r="O10" s="16">
        <v>202</v>
      </c>
      <c r="P10" s="38"/>
      <c r="Q10" s="39"/>
      <c r="R10" s="40"/>
      <c r="S10" s="39"/>
      <c r="T10" s="39"/>
      <c r="U10" s="39"/>
      <c r="V10" s="41"/>
      <c r="W10" s="41"/>
      <c r="X10" s="16">
        <v>258</v>
      </c>
      <c r="Y10" s="29" t="s">
        <v>39</v>
      </c>
      <c r="Z10" s="10">
        <v>3326653</v>
      </c>
      <c r="AA10" s="11">
        <v>0.19</v>
      </c>
      <c r="AB10" s="10">
        <f t="shared" si="2"/>
        <v>632064.07000000007</v>
      </c>
      <c r="AC10" s="10">
        <f t="shared" si="3"/>
        <v>3958717</v>
      </c>
      <c r="AD10" s="10">
        <f t="shared" si="4"/>
        <v>1021348986</v>
      </c>
      <c r="AE10" s="24" t="s">
        <v>43</v>
      </c>
      <c r="AF10" s="24" t="s">
        <v>44</v>
      </c>
      <c r="AG10" s="16">
        <v>180</v>
      </c>
      <c r="AH10" s="38"/>
      <c r="AI10" s="39"/>
      <c r="AJ10" s="40"/>
      <c r="AK10" s="39"/>
      <c r="AL10" s="39"/>
      <c r="AM10" s="39"/>
      <c r="AN10" s="41"/>
      <c r="AO10" s="41"/>
      <c r="AP10" s="16">
        <v>228</v>
      </c>
      <c r="AQ10" s="9" t="s">
        <v>50</v>
      </c>
      <c r="AR10" s="10">
        <v>3764700</v>
      </c>
      <c r="AS10" s="11">
        <v>0.19</v>
      </c>
      <c r="AT10" s="10">
        <f t="shared" si="8"/>
        <v>715293</v>
      </c>
      <c r="AU10" s="10">
        <f t="shared" si="9"/>
        <v>4479993</v>
      </c>
      <c r="AV10" s="10">
        <f t="shared" si="10"/>
        <v>1021438404</v>
      </c>
      <c r="AW10" s="24" t="s">
        <v>52</v>
      </c>
      <c r="AX10" s="24" t="s">
        <v>33</v>
      </c>
      <c r="AY10" s="16">
        <v>257</v>
      </c>
      <c r="AZ10" s="9" t="s">
        <v>55</v>
      </c>
      <c r="BA10" s="10">
        <v>3343571</v>
      </c>
      <c r="BB10" s="11">
        <v>0.19</v>
      </c>
      <c r="BC10" s="10">
        <f t="shared" si="11"/>
        <v>635278.49</v>
      </c>
      <c r="BD10" s="10">
        <f t="shared" si="12"/>
        <v>3978849</v>
      </c>
      <c r="BE10" s="10">
        <f t="shared" si="13"/>
        <v>1022564193</v>
      </c>
      <c r="BF10" s="25" t="s">
        <v>57</v>
      </c>
      <c r="BG10" s="25" t="s">
        <v>58</v>
      </c>
      <c r="BH10" s="42"/>
      <c r="BI10" s="38"/>
      <c r="BJ10" s="39"/>
      <c r="BK10" s="40"/>
      <c r="BL10" s="39"/>
      <c r="BM10" s="39"/>
      <c r="BN10" s="39"/>
      <c r="BO10" s="43"/>
      <c r="BP10" s="43"/>
      <c r="BQ10" s="16">
        <v>186</v>
      </c>
      <c r="BR10" s="9" t="s">
        <v>63</v>
      </c>
      <c r="BS10" s="10">
        <v>4610764</v>
      </c>
      <c r="BT10" s="11">
        <v>0.19</v>
      </c>
      <c r="BU10" s="10">
        <f t="shared" si="14"/>
        <v>876045.16</v>
      </c>
      <c r="BV10" s="10">
        <f t="shared" si="15"/>
        <v>5486809</v>
      </c>
      <c r="BW10" s="10">
        <f t="shared" si="16"/>
        <v>1020546474</v>
      </c>
      <c r="BX10" s="25" t="s">
        <v>64</v>
      </c>
      <c r="BY10" s="25" t="s">
        <v>44</v>
      </c>
      <c r="BZ10" s="42"/>
      <c r="CA10" s="38"/>
      <c r="CB10" s="39"/>
      <c r="CC10" s="40"/>
      <c r="CD10" s="39"/>
      <c r="CE10" s="39"/>
      <c r="CF10" s="39"/>
      <c r="CG10" s="43"/>
      <c r="CH10" s="43"/>
      <c r="CI10" s="16">
        <v>250</v>
      </c>
      <c r="CJ10" s="9" t="s">
        <v>71</v>
      </c>
      <c r="CK10" s="10">
        <v>3435095</v>
      </c>
      <c r="CL10" s="11">
        <v>0.19</v>
      </c>
      <c r="CM10" s="10">
        <f t="shared" si="20"/>
        <v>652668.05000000005</v>
      </c>
      <c r="CN10" s="10">
        <f t="shared" si="21"/>
        <v>4087763</v>
      </c>
      <c r="CO10" s="10">
        <f t="shared" si="22"/>
        <v>1021940750</v>
      </c>
      <c r="CP10" s="25" t="s">
        <v>73</v>
      </c>
      <c r="CQ10" s="25" t="s">
        <v>33</v>
      </c>
      <c r="CR10" s="16">
        <v>219</v>
      </c>
      <c r="CS10" s="9" t="s">
        <v>76</v>
      </c>
      <c r="CT10" s="10">
        <v>3603000</v>
      </c>
      <c r="CU10" s="11">
        <v>0.19</v>
      </c>
      <c r="CV10" s="10">
        <f t="shared" si="23"/>
        <v>684570</v>
      </c>
      <c r="CW10" s="10">
        <f t="shared" si="24"/>
        <v>4287570</v>
      </c>
      <c r="CX10" s="10">
        <f t="shared" si="25"/>
        <v>938977830</v>
      </c>
      <c r="CY10" s="24" t="s">
        <v>60</v>
      </c>
      <c r="CZ10" s="24" t="s">
        <v>33</v>
      </c>
      <c r="DA10" s="24">
        <f>MAX(F10,O10,X10,AG10,AP10,AY10,BH10,BQ10,BZ10,CI10,CR10)</f>
        <v>258</v>
      </c>
      <c r="DB10" s="31">
        <f>IF(DA10=F10,K10,IF(DA10=O10,T10,IF(DA10=X10,AC10,IF(DA10=AG10,AL10,IF(DA10=AP10,AU10,IF(DA10=AY10,BD10,IF(DA10=BH10,BM10,IF(DA10=BQ10,BV10,IF(DA10=BZ10,CE10,IF(DA10=CI10,CN10,IF(DA10=CR10,CW10,"")))))))))))</f>
        <v>3958717</v>
      </c>
      <c r="DC10" s="31">
        <f>+DA10*DB10</f>
        <v>1021348986</v>
      </c>
      <c r="DD10" s="25" t="str">
        <f>IF(DA10=F10,$F$7,IF(DA10=O10,$O$7,IF(DA10=X10,$X$7,IF(DA10=AG10,$AG$7,IF(DA10=AP10,$AP$7,IF(DA10=AY10,$AY$7,IF(DA10=BH10,$BH$7,IF(DA10=BQ10,$BQ$7,IF(DA10=BZ10,$BZ$7,IF(DA10=CI10,$CI$7,IF(DA10=CR10,$CR$7,"")))))))))))</f>
        <v>GTI - ALBERTO ALVAREZ LOPEZ SAS</v>
      </c>
      <c r="DE10" s="31">
        <v>1021941060</v>
      </c>
      <c r="DF10" s="31">
        <f>+DE10-DC10</f>
        <v>592074</v>
      </c>
    </row>
    <row r="11" spans="1:110" s="12" customFormat="1" ht="27.75" customHeight="1" x14ac:dyDescent="0.25">
      <c r="A11" s="37" t="s">
        <v>16</v>
      </c>
      <c r="B11" s="37"/>
      <c r="C11" s="37"/>
      <c r="D11" s="37"/>
      <c r="E11" s="37"/>
      <c r="F11" s="22"/>
      <c r="G11" s="22"/>
      <c r="H11" s="22"/>
      <c r="I11" s="22"/>
      <c r="J11" s="22"/>
      <c r="K11" s="22"/>
      <c r="L11" s="23">
        <f>SUM(L9:L10)</f>
        <v>1116492946</v>
      </c>
      <c r="O11" s="22"/>
      <c r="P11" s="22"/>
      <c r="Q11" s="22"/>
      <c r="R11" s="22"/>
      <c r="S11" s="22"/>
      <c r="T11" s="22"/>
      <c r="U11" s="23">
        <f>SUM(U9:U10)</f>
        <v>97113924</v>
      </c>
      <c r="X11" s="22"/>
      <c r="Y11" s="22"/>
      <c r="Z11" s="22"/>
      <c r="AA11" s="22"/>
      <c r="AB11" s="22"/>
      <c r="AC11" s="22"/>
      <c r="AD11" s="23">
        <f t="shared" ref="AD11" si="26">SUM(AD9:AD10)</f>
        <v>1118133219</v>
      </c>
      <c r="AG11" s="22"/>
      <c r="AH11" s="22"/>
      <c r="AI11" s="22"/>
      <c r="AJ11" s="22"/>
      <c r="AK11" s="22"/>
      <c r="AL11" s="22"/>
      <c r="AM11" s="23">
        <f t="shared" ref="AM11" si="27">SUM(AM9:AM10)</f>
        <v>96776512</v>
      </c>
      <c r="AP11" s="22"/>
      <c r="AQ11" s="22"/>
      <c r="AR11" s="22"/>
      <c r="AS11" s="22"/>
      <c r="AT11" s="22"/>
      <c r="AU11" s="22"/>
      <c r="AV11" s="23">
        <f t="shared" ref="AV11" si="28">SUM(AV9:AV10)</f>
        <v>1116938404</v>
      </c>
      <c r="AY11" s="22"/>
      <c r="AZ11" s="22"/>
      <c r="BA11" s="22"/>
      <c r="BB11" s="22"/>
      <c r="BC11" s="22"/>
      <c r="BD11" s="22"/>
      <c r="BE11" s="23">
        <f t="shared" ref="BE11" si="29">SUM(BE9:BE10)</f>
        <v>1103827387</v>
      </c>
      <c r="BH11" s="22"/>
      <c r="BI11" s="22"/>
      <c r="BJ11" s="22"/>
      <c r="BK11" s="22"/>
      <c r="BL11" s="22"/>
      <c r="BM11" s="22"/>
      <c r="BN11" s="23">
        <f t="shared" ref="BN11" si="30">SUM(BN9:BN10)</f>
        <v>0</v>
      </c>
      <c r="BQ11" s="22"/>
      <c r="BR11" s="22"/>
      <c r="BS11" s="22"/>
      <c r="BT11" s="22"/>
      <c r="BU11" s="22"/>
      <c r="BV11" s="22"/>
      <c r="BW11" s="23">
        <f t="shared" ref="BW11" si="31">SUM(BW9:BW10)</f>
        <v>1111466250</v>
      </c>
      <c r="BZ11" s="22"/>
      <c r="CA11" s="22"/>
      <c r="CB11" s="22"/>
      <c r="CC11" s="22"/>
      <c r="CD11" s="22"/>
      <c r="CE11" s="22"/>
      <c r="CF11" s="23">
        <f t="shared" ref="CF11" si="32">SUM(CF9:CF10)</f>
        <v>96323955</v>
      </c>
      <c r="CI11" s="22"/>
      <c r="CJ11" s="22"/>
      <c r="CK11" s="22"/>
      <c r="CL11" s="22"/>
      <c r="CM11" s="22"/>
      <c r="CN11" s="22"/>
      <c r="CO11" s="23">
        <f t="shared" ref="CO11" si="33">SUM(CO9:CO10)</f>
        <v>1118738198</v>
      </c>
      <c r="CR11" s="22"/>
      <c r="CS11" s="22"/>
      <c r="CT11" s="22"/>
      <c r="CU11" s="22"/>
      <c r="CV11" s="22"/>
      <c r="CW11" s="22"/>
      <c r="CX11" s="23">
        <f t="shared" ref="CX11" si="34">SUM(CX9:CX10)</f>
        <v>1028194830</v>
      </c>
    </row>
    <row r="12" spans="1:110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10" x14ac:dyDescent="0.2">
      <c r="A13" s="13"/>
      <c r="B13" s="3"/>
      <c r="C13" s="3"/>
      <c r="D13" s="13"/>
      <c r="E13" s="13"/>
      <c r="F13" s="13"/>
      <c r="G13" s="13"/>
      <c r="H13" s="13"/>
      <c r="I13" s="13"/>
      <c r="J13" s="13"/>
      <c r="K13" s="13"/>
      <c r="L13" s="13"/>
    </row>
    <row r="22" spans="1:1" x14ac:dyDescent="0.2">
      <c r="A22" s="14">
        <v>0</v>
      </c>
    </row>
    <row r="23" spans="1:1" x14ac:dyDescent="0.2">
      <c r="A23" s="14">
        <v>0.05</v>
      </c>
    </row>
    <row r="24" spans="1:1" x14ac:dyDescent="0.2">
      <c r="A24" s="14">
        <v>0.1</v>
      </c>
    </row>
    <row r="25" spans="1:1" x14ac:dyDescent="0.2">
      <c r="A25" s="14">
        <v>0.19</v>
      </c>
    </row>
  </sheetData>
  <sortState ref="A9:N11">
    <sortCondition ref="B9:B11"/>
  </sortState>
  <mergeCells count="19">
    <mergeCell ref="A12:L12"/>
    <mergeCell ref="A1:N1"/>
    <mergeCell ref="A2:N2"/>
    <mergeCell ref="A3:N3"/>
    <mergeCell ref="A4:N4"/>
    <mergeCell ref="A6:B6"/>
    <mergeCell ref="A7:E7"/>
    <mergeCell ref="F7:N7"/>
    <mergeCell ref="A11:E11"/>
    <mergeCell ref="O7:W7"/>
    <mergeCell ref="X7:AF7"/>
    <mergeCell ref="AG7:AO7"/>
    <mergeCell ref="AP7:AX7"/>
    <mergeCell ref="AY7:BG7"/>
    <mergeCell ref="BH7:BP7"/>
    <mergeCell ref="BQ7:BY7"/>
    <mergeCell ref="BZ7:CH7"/>
    <mergeCell ref="CI7:CQ7"/>
    <mergeCell ref="CR7:CZ7"/>
  </mergeCells>
  <dataValidations count="4">
    <dataValidation type="list" allowBlank="1" showInputMessage="1" showErrorMessage="1" sqref="I9:I10 R9:R10 CU9:CU10 CL9:CL10 AS9:AS10 BB9:BB10 BK9:BK10 BT9:BT10 CC9:CC10">
      <formula1>$A$22:$A$25</formula1>
    </dataValidation>
    <dataValidation type="list" allowBlank="1" showInputMessage="1" showErrorMessage="1" sqref="AA9">
      <formula1>$A$38:$A$41</formula1>
    </dataValidation>
    <dataValidation type="list" allowBlank="1" showInputMessage="1" showErrorMessage="1" sqref="AA10">
      <formula1>$A$31:$A$34</formula1>
    </dataValidation>
    <dataValidation type="list" allowBlank="1" showInputMessage="1" showErrorMessage="1" sqref="AJ9:AJ10">
      <formula1>$A$33:$A$36</formula1>
    </dataValidation>
  </dataValidations>
  <pageMargins left="0.7" right="0.7" top="0.75" bottom="0.75" header="0.3" footer="0.3"/>
  <pageSetup paperSize="9" orientation="portrait" r:id="rId1"/>
  <ignoredErrors>
    <ignoredError sqref="J9:J10 K9:L10 S9:U9 AB9:AD10 AK9:AM9 AT9:AV10 BC9:BE10 BU9:BW10 CD9:CF9 CM9:CO10 CV9:CX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2023-03-22T16:50:47Z</dcterms:created>
  <dcterms:modified xsi:type="dcterms:W3CDTF">2024-08-15T16:27:20Z</dcterms:modified>
</cp:coreProperties>
</file>