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3\INVITACIONES PÚBLICAS\EQUIPOS DE CÓMPUTO\EVALUACIONES\"/>
    </mc:Choice>
  </mc:AlternateContent>
  <bookViews>
    <workbookView xWindow="0" yWindow="0" windowWidth="26145" windowHeight="10950"/>
  </bookViews>
  <sheets>
    <sheet name="CUADRO COMPARATIVO" sheetId="1" r:id="rId1"/>
  </sheets>
  <definedNames>
    <definedName name="_xlnm._FilterDatabase" localSheetId="0" hidden="1">'CUADRO COMPARATIVO'!$A$8:$EI$24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H24" i="1" l="1"/>
  <c r="DB15" i="1" l="1"/>
  <c r="DC15" i="1" s="1"/>
  <c r="DD15" i="1" s="1"/>
  <c r="DB16" i="1"/>
  <c r="DC16" i="1" s="1"/>
  <c r="DD16" i="1" s="1"/>
  <c r="DB17" i="1"/>
  <c r="DC17" i="1" s="1"/>
  <c r="DD17" i="1" s="1"/>
  <c r="DB18" i="1"/>
  <c r="DC18" i="1" s="1"/>
  <c r="DD18" i="1" s="1"/>
  <c r="DB19" i="1"/>
  <c r="DC19" i="1" s="1"/>
  <c r="DD19" i="1" s="1"/>
  <c r="DB20" i="1"/>
  <c r="DC20" i="1" s="1"/>
  <c r="DD20" i="1" s="1"/>
  <c r="DB21" i="1"/>
  <c r="DC21" i="1" s="1"/>
  <c r="DD21" i="1" s="1"/>
  <c r="DB23" i="1"/>
  <c r="DC23" i="1" s="1"/>
  <c r="DD23" i="1" s="1"/>
  <c r="DB14" i="1"/>
  <c r="DC14" i="1" s="1"/>
  <c r="DD14" i="1" s="1"/>
  <c r="CZ11" i="1"/>
  <c r="CZ10" i="1"/>
  <c r="CZ9" i="1"/>
  <c r="Z9" i="1" l="1"/>
  <c r="AA9" i="1" s="1"/>
  <c r="AB9" i="1" s="1"/>
  <c r="AQ9" i="1"/>
  <c r="AR9" i="1" s="1"/>
  <c r="AX9" i="1"/>
  <c r="AY9" i="1" s="1"/>
  <c r="AZ9" i="1" s="1"/>
  <c r="BN9" i="1"/>
  <c r="BO9" i="1" s="1"/>
  <c r="BP9" i="1" s="1"/>
  <c r="CL9" i="1"/>
  <c r="CM9" i="1" s="1"/>
  <c r="CN9" i="1" s="1"/>
  <c r="DB9" i="1"/>
  <c r="DC9" i="1" s="1"/>
  <c r="DD9" i="1" s="1"/>
  <c r="DJ9" i="1"/>
  <c r="DK9" i="1" s="1"/>
  <c r="DL9" i="1" s="1"/>
  <c r="DZ9" i="1"/>
  <c r="EA9" i="1" s="1"/>
  <c r="EB9" i="1" s="1"/>
  <c r="Z10" i="1"/>
  <c r="AA10" i="1" s="1"/>
  <c r="AB10" i="1" s="1"/>
  <c r="AQ10" i="1"/>
  <c r="AR10" i="1" s="1"/>
  <c r="AX10" i="1"/>
  <c r="AY10" i="1" s="1"/>
  <c r="AZ10" i="1" s="1"/>
  <c r="BN10" i="1"/>
  <c r="BO10" i="1" s="1"/>
  <c r="BP10" i="1" s="1"/>
  <c r="CL10" i="1"/>
  <c r="CM10" i="1" s="1"/>
  <c r="CN10" i="1" s="1"/>
  <c r="DB10" i="1"/>
  <c r="DC10" i="1" s="1"/>
  <c r="DD10" i="1" s="1"/>
  <c r="DJ10" i="1"/>
  <c r="DK10" i="1" s="1"/>
  <c r="DL10" i="1" s="1"/>
  <c r="DZ10" i="1"/>
  <c r="EA10" i="1" s="1"/>
  <c r="EB10" i="1" s="1"/>
  <c r="Z11" i="1"/>
  <c r="AA11" i="1" s="1"/>
  <c r="AB11" i="1" s="1"/>
  <c r="AP11" i="1"/>
  <c r="AQ11" i="1" s="1"/>
  <c r="AR11" i="1" s="1"/>
  <c r="AX11" i="1"/>
  <c r="AY11" i="1" s="1"/>
  <c r="AZ11" i="1" s="1"/>
  <c r="BN11" i="1"/>
  <c r="BO11" i="1" s="1"/>
  <c r="BP11" i="1" s="1"/>
  <c r="CD11" i="1"/>
  <c r="CE11" i="1" s="1"/>
  <c r="CF11" i="1" s="1"/>
  <c r="CL11" i="1"/>
  <c r="CM11" i="1" s="1"/>
  <c r="CN11" i="1" s="1"/>
  <c r="DB11" i="1"/>
  <c r="DC11" i="1" s="1"/>
  <c r="DD11" i="1" s="1"/>
  <c r="DJ11" i="1"/>
  <c r="DK11" i="1" s="1"/>
  <c r="DL11" i="1" s="1"/>
  <c r="DR11" i="1"/>
  <c r="DS11" i="1" s="1"/>
  <c r="DT11" i="1" s="1"/>
  <c r="DZ11" i="1"/>
  <c r="EA11" i="1" s="1"/>
  <c r="EB11" i="1" s="1"/>
  <c r="Z12" i="1"/>
  <c r="AA12" i="1" s="1"/>
  <c r="AB12" i="1" s="1"/>
  <c r="AP12" i="1"/>
  <c r="AQ12" i="1" s="1"/>
  <c r="AR12" i="1" s="1"/>
  <c r="AX12" i="1"/>
  <c r="AY12" i="1" s="1"/>
  <c r="AZ12" i="1" s="1"/>
  <c r="CL12" i="1"/>
  <c r="CM12" i="1" s="1"/>
  <c r="CN12" i="1" s="1"/>
  <c r="DJ12" i="1"/>
  <c r="DK12" i="1" s="1"/>
  <c r="DL12" i="1" s="1"/>
  <c r="DR12" i="1"/>
  <c r="DS12" i="1" s="1"/>
  <c r="DT12" i="1" s="1"/>
  <c r="DZ12" i="1"/>
  <c r="EA12" i="1" s="1"/>
  <c r="EB12" i="1" s="1"/>
  <c r="Z13" i="1"/>
  <c r="AA13" i="1" s="1"/>
  <c r="AB13" i="1" s="1"/>
  <c r="AP13" i="1"/>
  <c r="AQ13" i="1" s="1"/>
  <c r="AR13" i="1" s="1"/>
  <c r="AX13" i="1"/>
  <c r="AY13" i="1" s="1"/>
  <c r="AZ13" i="1" s="1"/>
  <c r="BN13" i="1"/>
  <c r="BO13" i="1" s="1"/>
  <c r="BP13" i="1" s="1"/>
  <c r="DZ13" i="1"/>
  <c r="EA13" i="1" s="1"/>
  <c r="EB13" i="1" s="1"/>
  <c r="AQ14" i="1"/>
  <c r="AR14" i="1" s="1"/>
  <c r="AX14" i="1"/>
  <c r="AY14" i="1" s="1"/>
  <c r="AZ14" i="1" s="1"/>
  <c r="BN14" i="1"/>
  <c r="BO14" i="1" s="1"/>
  <c r="BP14" i="1" s="1"/>
  <c r="Z15" i="1"/>
  <c r="AA15" i="1" s="1"/>
  <c r="AB15" i="1" s="1"/>
  <c r="AH15" i="1"/>
  <c r="AI15" i="1" s="1"/>
  <c r="AJ15" i="1" s="1"/>
  <c r="AP15" i="1"/>
  <c r="AQ15" i="1" s="1"/>
  <c r="AR15" i="1" s="1"/>
  <c r="DJ15" i="1"/>
  <c r="DK15" i="1" s="1"/>
  <c r="DL15" i="1" s="1"/>
  <c r="DR15" i="1"/>
  <c r="DS15" i="1" s="1"/>
  <c r="DT15" i="1" s="1"/>
  <c r="Z16" i="1"/>
  <c r="AA16" i="1" s="1"/>
  <c r="AB16" i="1" s="1"/>
  <c r="AP16" i="1"/>
  <c r="AQ16" i="1" s="1"/>
  <c r="AR16" i="1" s="1"/>
  <c r="DJ16" i="1"/>
  <c r="DK16" i="1" s="1"/>
  <c r="DL16" i="1" s="1"/>
  <c r="DR16" i="1"/>
  <c r="DS16" i="1" s="1"/>
  <c r="DT16" i="1" s="1"/>
  <c r="Z17" i="1"/>
  <c r="AA17" i="1" s="1"/>
  <c r="AB17" i="1" s="1"/>
  <c r="AP17" i="1"/>
  <c r="AQ17" i="1" s="1"/>
  <c r="AR17" i="1" s="1"/>
  <c r="DR17" i="1"/>
  <c r="DS17" i="1" s="1"/>
  <c r="DT17" i="1" s="1"/>
  <c r="Z18" i="1"/>
  <c r="AA18" i="1" s="1"/>
  <c r="AB18" i="1" s="1"/>
  <c r="AP18" i="1"/>
  <c r="AQ18" i="1" s="1"/>
  <c r="AR18" i="1" s="1"/>
  <c r="AX18" i="1"/>
  <c r="AY18" i="1" s="1"/>
  <c r="AZ18" i="1" s="1"/>
  <c r="DR18" i="1"/>
  <c r="DS18" i="1" s="1"/>
  <c r="DT18" i="1" s="1"/>
  <c r="Z19" i="1"/>
  <c r="AA19" i="1" s="1"/>
  <c r="AB19" i="1" s="1"/>
  <c r="AP19" i="1"/>
  <c r="AQ19" i="1" s="1"/>
  <c r="AR19" i="1" s="1"/>
  <c r="AX19" i="1"/>
  <c r="AY19" i="1" s="1"/>
  <c r="AZ19" i="1" s="1"/>
  <c r="DR19" i="1"/>
  <c r="DS19" i="1" s="1"/>
  <c r="DT19" i="1" s="1"/>
  <c r="Z20" i="1"/>
  <c r="AA20" i="1" s="1"/>
  <c r="AB20" i="1" s="1"/>
  <c r="AP20" i="1"/>
  <c r="AQ20" i="1" s="1"/>
  <c r="AR20" i="1" s="1"/>
  <c r="AX20" i="1"/>
  <c r="AY20" i="1" s="1"/>
  <c r="AZ20" i="1" s="1"/>
  <c r="DR20" i="1"/>
  <c r="DS20" i="1" s="1"/>
  <c r="DT20" i="1" s="1"/>
  <c r="Z21" i="1"/>
  <c r="AA21" i="1" s="1"/>
  <c r="AB21" i="1" s="1"/>
  <c r="AP21" i="1"/>
  <c r="AQ21" i="1" s="1"/>
  <c r="AR21" i="1" s="1"/>
  <c r="AX21" i="1"/>
  <c r="AY21" i="1" s="1"/>
  <c r="AZ21" i="1" s="1"/>
  <c r="DR21" i="1"/>
  <c r="DS21" i="1" s="1"/>
  <c r="DT21" i="1" s="1"/>
  <c r="Z22" i="1"/>
  <c r="AA22" i="1" s="1"/>
  <c r="AB22" i="1" s="1"/>
  <c r="AP22" i="1"/>
  <c r="AQ22" i="1" s="1"/>
  <c r="AR22" i="1" s="1"/>
  <c r="Z23" i="1"/>
  <c r="AA23" i="1" s="1"/>
  <c r="AB23" i="1" s="1"/>
  <c r="AP23" i="1"/>
  <c r="AQ23" i="1" s="1"/>
  <c r="AR23" i="1" s="1"/>
  <c r="AX23" i="1"/>
  <c r="AY23" i="1" s="1"/>
  <c r="AZ23" i="1" s="1"/>
  <c r="DR23" i="1"/>
  <c r="DS23" i="1" s="1"/>
  <c r="DT23" i="1" s="1"/>
  <c r="EE19" i="1" l="1"/>
  <c r="EE20" i="1"/>
  <c r="EE16" i="1"/>
  <c r="EE23" i="1"/>
  <c r="EE18" i="1"/>
  <c r="EE14" i="1"/>
  <c r="EE22" i="1"/>
  <c r="T24" i="1"/>
  <c r="EE17" i="1"/>
  <c r="BX24" i="1"/>
  <c r="AR24" i="1"/>
  <c r="CV24" i="1"/>
  <c r="BH24" i="1"/>
  <c r="AJ24" i="1"/>
  <c r="BP24" i="1"/>
  <c r="CF24" i="1"/>
  <c r="DT24" i="1"/>
  <c r="EB24" i="1"/>
  <c r="DD24" i="1"/>
  <c r="DL24" i="1"/>
  <c r="AB24" i="1"/>
  <c r="CN24" i="1"/>
  <c r="AZ24" i="1"/>
  <c r="J11" i="1"/>
  <c r="K11" i="1" s="1"/>
  <c r="J12" i="1"/>
  <c r="K12" i="1" s="1"/>
  <c r="J13" i="1"/>
  <c r="K13" i="1" s="1"/>
  <c r="J15" i="1"/>
  <c r="K15" i="1" s="1"/>
  <c r="J21" i="1"/>
  <c r="K21" i="1" s="1"/>
  <c r="L11" i="1" l="1"/>
  <c r="EE11" i="1"/>
  <c r="EG22" i="1"/>
  <c r="EI22" i="1" s="1"/>
  <c r="EF22" i="1"/>
  <c r="EE10" i="1"/>
  <c r="EF16" i="1"/>
  <c r="EG16" i="1"/>
  <c r="EI16" i="1" s="1"/>
  <c r="L21" i="1"/>
  <c r="EE21" i="1"/>
  <c r="EG23" i="1"/>
  <c r="EI23" i="1" s="1"/>
  <c r="EF23" i="1"/>
  <c r="L15" i="1"/>
  <c r="EE15" i="1"/>
  <c r="EG14" i="1"/>
  <c r="EI14" i="1" s="1"/>
  <c r="EF14" i="1"/>
  <c r="EF20" i="1"/>
  <c r="EG20" i="1"/>
  <c r="EI20" i="1" s="1"/>
  <c r="L13" i="1"/>
  <c r="EE13" i="1"/>
  <c r="EF17" i="1"/>
  <c r="EG17" i="1"/>
  <c r="EI17" i="1" s="1"/>
  <c r="L12" i="1"/>
  <c r="EE12" i="1"/>
  <c r="EG18" i="1"/>
  <c r="EI18" i="1" s="1"/>
  <c r="EF18" i="1"/>
  <c r="EG19" i="1"/>
  <c r="EI19" i="1" s="1"/>
  <c r="EF19" i="1"/>
  <c r="EF12" i="1" l="1"/>
  <c r="EG12" i="1"/>
  <c r="EI12" i="1" s="1"/>
  <c r="EG15" i="1"/>
  <c r="EI15" i="1" s="1"/>
  <c r="EF15" i="1"/>
  <c r="EF13" i="1"/>
  <c r="EG13" i="1"/>
  <c r="EI13" i="1" s="1"/>
  <c r="EG10" i="1"/>
  <c r="EI10" i="1" s="1"/>
  <c r="EF10" i="1"/>
  <c r="EF21" i="1"/>
  <c r="EG21" i="1"/>
  <c r="EG11" i="1"/>
  <c r="EI11" i="1" s="1"/>
  <c r="EF11" i="1"/>
  <c r="L24" i="1"/>
  <c r="EE9" i="1"/>
  <c r="EI21" i="1" l="1"/>
  <c r="EG9" i="1"/>
  <c r="EF9" i="1"/>
  <c r="EG24" i="1" l="1"/>
  <c r="EI9" i="1"/>
  <c r="EI24" i="1" s="1"/>
</calcChain>
</file>

<file path=xl/sharedStrings.xml><?xml version="1.0" encoding="utf-8"?>
<sst xmlns="http://schemas.openxmlformats.org/spreadsheetml/2006/main" count="484" uniqueCount="160">
  <si>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</si>
  <si>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</si>
  <si>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</si>
  <si>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</si>
  <si>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</si>
  <si>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</si>
  <si>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</si>
  <si>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</si>
  <si>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</si>
  <si>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</si>
  <si>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</si>
  <si>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</si>
  <si>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</si>
  <si>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</si>
  <si>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HP</t>
  </si>
  <si>
    <t>Unidad</t>
  </si>
  <si>
    <t xml:space="preserve">VALOR TOTAL OFERTA </t>
  </si>
  <si>
    <t>ÍTEM</t>
  </si>
  <si>
    <t>COMPRA DE EQUIPOS, PERIFÉRICOS Y ACCESORIOS DE CÓMPUTO PARA LAS DIFERENTES DEPENDENCIAS DE LA UNIVERSIDAD TECNOLÓGICA DE PEREIRA</t>
  </si>
  <si>
    <t>Apple</t>
  </si>
  <si>
    <t>INVITACIÓN PÚBLICA  BS 06 DE 2023</t>
  </si>
  <si>
    <t>Computador 
Tipo 1</t>
  </si>
  <si>
    <t xml:space="preserve">Procesador Intel Core i7-12700 (12cores/25MB/1.6 hasta 4.9GHz)
Chipset Intel Q670
Memoria 16 GB DDR4-3200 (1x16GB)
DD 512 SSD M.2
Mouse y Teclado USB
2 Ranuras DIMM
8 Puertos USB (Tipo A 2.0 - 3.0 - Tipo C) 
Puertos de video HDMI y DisplayPort
Windows 11 Pro OEM
Office LTSC Pro Plus 2021 Edu.
Garantía 3 años </t>
  </si>
  <si>
    <t>HP SFF 
Lenovo SFF
Dell SFF</t>
  </si>
  <si>
    <t>Portatil Tipo 1</t>
  </si>
  <si>
    <t>Procesador Intel® Core™ i7-1255U
Memoria RAM 16GB (1x16GB) DDR4 3200
Disco Solido SSD 512 GB
Pantalla 14" FHD antirreflejante, 250 nits de luminosidad
Wi-Fi 6E + Bluetooth® 5.3
Windows 11 Pro
Garantía 3 años
Incluye:
Office LTSC Professional Plus 2021
Morral
Cable conversor HDMI -VGA de la misma marca del portátil</t>
  </si>
  <si>
    <t>HP
Lenovo
Dell</t>
  </si>
  <si>
    <t>Monitor</t>
  </si>
  <si>
    <t>Pantalla 24" Resolución  1920 x 1080 full hd 
Conectores : VGA, DisplayPort, HDMI
Incluye cables DisplayPort y HDMI
Garantía 3 años</t>
  </si>
  <si>
    <t>WS HP Z1 G9 Tower, Intel®
CoreTM i9-12900, 16Cores (8
Performance Cores at
2.4GHz/5.0GHz + 8 Efficient
Cores at 1.8GHz/3.8GHz),
30MB Intel SmartCache,
Intel® UHD Graphics 770,
NVIDIA® GeForce® RTX 3060
12GB, 32GB (2x16GB) DDR5-
4800 Max. 128GB, SSD 512G
2280 PCIe NVMe Value , HP
9.5mm Slim DVD Writer
Drive, Intel® Wi-Fi 6 AX211 +
BT5.2, TPM 2.0, MS
Windows 11 Profesional
Garantía 3 años</t>
  </si>
  <si>
    <t xml:space="preserve">Workstation </t>
  </si>
  <si>
    <t>WORKSTATION HP Z2 SFF G9
Procesador Intel® CoreTM i7-12700,
12Cores (8 Performance Cores at
2.1GHz/4.8GHz + 4 Efficient Cores at
1.6GHz/3.6GHz), 25MB Intel
SmartCache
Tarjeta gráfica NVIDIA T400 4 GB 3mDP,
Memoria RAM 16GB (1x16GB) DDR5-
4800
Disco Solido HP 1TB PCIe-4x4 2280
Value M.2 Solid State Drive
Intel AX211 Wi-Fi 6 +Bluetooth 5.2
Windows 11 Pro 64 Downgrade Win 10
Pro 64
Garantía 3 años</t>
  </si>
  <si>
    <t>Imac</t>
  </si>
  <si>
    <t xml:space="preserve">24-inch iMac with Retina 4.5K display: Apple M1 chip
with 8-core CPU and 8-core GPU, 512GB SSD, 8 GB RAM, Gigabit Ethernet 
Licencia Microsoft Office LTSC 
Garantía 3 años </t>
  </si>
  <si>
    <t>CRUCIAL MX500 500GB</t>
  </si>
  <si>
    <t>SSD 2.5 500GB SATA CRUCIAL MX500
CT500MX500SSD1 560 MB/S Garantia 5 Años</t>
  </si>
  <si>
    <t>CRUCIAL</t>
  </si>
  <si>
    <t>CRUCIAL MX500 1TB</t>
  </si>
  <si>
    <t>SSD 2.5 1TB SATA CRUCIAL MX500
CT1000MX500SSD1 560 MB/S Garantia 5 Años</t>
  </si>
  <si>
    <t>KINGSTON 240GB</t>
  </si>
  <si>
    <t>SSD 2.5 240GB SATA KINGSTON
SA400S37/240G 500 MB/S Garantia 5 Años</t>
  </si>
  <si>
    <t>KINGSTON</t>
  </si>
  <si>
    <t>Servidor DL360 G9</t>
  </si>
  <si>
    <t>Servidor DL360 G10</t>
  </si>
  <si>
    <r>
      <t>HPE SN1100Q 16Gb Dual Port Fibre Channel Host Bus Adapter</t>
    </r>
    <r>
      <rPr>
        <sz val="10"/>
        <color rgb="FFFF0000"/>
        <rFont val="Calibri (Body)"/>
      </rPr>
      <t xml:space="preserve"> P/N: P9D94A</t>
    </r>
  </si>
  <si>
    <r>
      <t xml:space="preserve">2.4TB SAS 12G Mission Critical 10K SFF SC 3-year 512e </t>
    </r>
    <r>
      <rPr>
        <sz val="10"/>
        <color rgb="FFFF0000"/>
        <rFont val="Calibri (Body)"/>
      </rPr>
      <t>P/N: 881457-B21</t>
    </r>
  </si>
  <si>
    <r>
      <t xml:space="preserve">MEMORIA RAM 64GB </t>
    </r>
    <r>
      <rPr>
        <sz val="10"/>
        <color rgb="FFFF0000"/>
        <rFont val="Calibri (Body)"/>
      </rPr>
      <t>P/N: 815101-B21</t>
    </r>
  </si>
  <si>
    <r>
      <t xml:space="preserve">MEMORIA RAM 32GB </t>
    </r>
    <r>
      <rPr>
        <sz val="10"/>
        <color rgb="FFFF0000"/>
        <rFont val="Calibri (Body)"/>
      </rPr>
      <t>P/N: RAM-SKH-0865</t>
    </r>
  </si>
  <si>
    <r>
      <t xml:space="preserve">Bateria Smart Storage Battery DL360 G9 </t>
    </r>
    <r>
      <rPr>
        <sz val="10"/>
        <color rgb="FFFF0000"/>
        <rFont val="Calibri (Body)"/>
      </rPr>
      <t>P/N 727258-B21</t>
    </r>
  </si>
  <si>
    <r>
      <t xml:space="preserve">MEMORIA RAM 32GB  </t>
    </r>
    <r>
      <rPr>
        <sz val="10"/>
        <color rgb="FFFF0000"/>
        <rFont val="Calibri (Body)"/>
      </rPr>
      <t>P/N: RAM-SKH-0865</t>
    </r>
  </si>
  <si>
    <t>CUADRO COMPARATIVO</t>
  </si>
  <si>
    <t>EMPRESA</t>
  </si>
  <si>
    <t>111 TECNOLOGICA SAS - Nit 901401505-7</t>
  </si>
  <si>
    <t>LENOVO 63D0MAR3LA THINKVISION E24-29 23.8"</t>
  </si>
  <si>
    <t>HP Z1 G9 WS Torre, Procesador:Intel® Core™  i9-13900, 24Cores (8 Performance Cores at 2.0GHz/5.2GHz + 16 Efficient Cores at 1.5GHz/4.2GHz), 36MB Intel SmartCache,  Memoria: 32GB (2x16GB) DDR5-4800 Max. 128GB, 4 slots en total. Disco Duro: SSD 1TB M.2 2280 PCIe NVMe, Controlador de red Integrado:  Intel 1Gb  + Intel® Wi-Fi 6 AX211 + BT5.2.  Dispositivo Optico: Slim SuperMulti DVDRW SATA. Tarjeta Gráfica: NVIDIA® GeForce® RTX 3060 12GB (3 Display Port, 1 HDMI), Fuente de poder: 550 watts,  Sistema Operativo: Windows 11 Profesional 64-bit w/downgrade Windows 10 Pro, Garantía: 3/3/3</t>
  </si>
  <si>
    <t>HP Z2 SFF G9, Intel® Core™  i7-13700, 16Cores (8 Performance Cores at 2.1GHz/5.1GHz + 8 Efficient Cores at 1.5GHz/4.1GHz), 30MB Intel SmartCache, Intel® UHD Graphics 770, NVIDIA T400 4 GB 3mDP, 16GB (1x16GB) DDR5-4800 Max. 128GB, HP 1TB PCIe-4x4 2280 Value M.2 Solid State Drive, ODD 9.5 DVDWR , Intel AX211 Wi-Fi 6 +Bluetooth 5.2, TPM 2.0, Windows 11 Pro 64, 3/3/3</t>
  </si>
  <si>
    <t>SSD 2.5 500GB SATA CRUCIAL MX500 CT500MX500SSD1 560 MB/S Garantia 5 Años</t>
  </si>
  <si>
    <t>MEMORIA RAM 64GB P/N: 815101-B21</t>
  </si>
  <si>
    <t>60 DIAS</t>
  </si>
  <si>
    <t>3 AÑOS</t>
  </si>
  <si>
    <t>INMEDIATA</t>
  </si>
  <si>
    <t>5 AÑOS</t>
  </si>
  <si>
    <t>20 DIAS</t>
  </si>
  <si>
    <t>1 AÑO</t>
  </si>
  <si>
    <t>45 DIAS</t>
  </si>
  <si>
    <r>
      <rPr>
        <b/>
        <sz val="10"/>
        <rFont val="Calibri"/>
        <family val="2"/>
        <scheme val="minor"/>
      </rPr>
      <t>MARCA: LENOVO REFERENCIA: Thinkcentre M70s Gen 3</t>
    </r>
    <r>
      <rPr>
        <sz val="10"/>
        <rFont val="Calibri"/>
        <family val="2"/>
        <scheme val="minor"/>
      </rPr>
      <t xml:space="preserve"> ESPECIFICACIONES: Procesador Intel Core i7-12700 (12cores/25MB/1.6 hasta 4.9GHz)
Chipset Intel Q670
Memoria 16 GB DDR4-3200 (1x16GB)
DD 512 SSD M.2
Mouse y Teclado USB
2 Ranuras DIMM
8 Puertos USB (Tipo A 2.0 - 3.0 - Tipo C) 
Puertos de video HDMI y DisplayPort
Windows 11 Pro OEM
Office LTSC Pro Plus 2021 Edu.
Garantía 3 años </t>
    </r>
  </si>
  <si>
    <r>
      <rPr>
        <b/>
        <sz val="10"/>
        <rFont val="Calibri"/>
        <family val="2"/>
        <scheme val="minor"/>
      </rPr>
      <t>MARCA: LENVO; REFERENCIA; ThinkPad E14 Gen 4 MERCURY 3.0</t>
    </r>
    <r>
      <rPr>
        <sz val="10"/>
        <rFont val="Calibri"/>
        <family val="2"/>
        <scheme val="minor"/>
      </rPr>
      <t>, ESPECIFICACIONES: Procesador Intel® Core™ i7-1255U
Memoria RAM 16GB (1x16GB) DDR4 3200
Disco Solido SSD 512 GB
Pantalla 14" FHD antirreflejante, 250 nits de luminosidad
Wi-Fi 6E + Bluetooth® 5.3
Windows 11 Pro
Garantía 3 años
Incluye:
Office LTSC Professional Plus 2021
Morral
Cable conversor HDMI -VGA de la misma marca del portátil</t>
    </r>
  </si>
  <si>
    <r>
      <rPr>
        <b/>
        <sz val="10"/>
        <rFont val="Calibri"/>
        <family val="2"/>
        <scheme val="minor"/>
      </rPr>
      <t>MARCA: LENOVO, REFERENCIA: Monitor E24-29(F20238FE0</t>
    </r>
    <r>
      <rPr>
        <sz val="10"/>
        <rFont val="Calibri"/>
        <family val="2"/>
        <scheme val="minor"/>
      </rPr>
      <t>) ESPEFICACIONES:Pantalla 24" Resolución  1920 x 1080 full hd 
Conectores : VGA, DisplayPort, HDMI
Incluye cables DisplayPort y HDMI
Garantía 3 años</t>
    </r>
  </si>
  <si>
    <r>
      <rPr>
        <b/>
        <sz val="10"/>
        <rFont val="Calibri"/>
        <family val="2"/>
        <scheme val="minor"/>
      </rPr>
      <t>MARCA: HP, REFERENCIA:6B5L9LA,</t>
    </r>
    <r>
      <rPr>
        <sz val="10"/>
        <rFont val="Calibri"/>
        <family val="2"/>
        <scheme val="minor"/>
      </rPr>
      <t xml:space="preserve"> ESPECIFICACIONES: WS HP Z1 G9 Tower, Intel®
CoreTM i9-12900, 16Cores (8
Performance Cores at
2.4GHz/5.0GHz + 8 Efficient
Cores at 1.8GHz/3.8GHz),
30MB Intel SmartCache,
Intel® UHD Graphics 770,
NVIDIA® GeForce® RTX 3060
12GB, 32GB (2x16GB) DDR5-
4800 Max. 128GB, SSD 512G
2280 PCIe NVMe Value , HP
9.5mm Slim DVD Writer
Drive, Intel® Wi-Fi 6 AX211 +
BT5.2, TPM 2.0, MS
Windows 11 Profesional
Garantía 3 años</t>
    </r>
  </si>
  <si>
    <r>
      <rPr>
        <b/>
        <sz val="10"/>
        <rFont val="Calibri"/>
        <family val="2"/>
        <scheme val="minor"/>
      </rPr>
      <t>MARCA: HP, REFERENCIA: 7Z3E1LA</t>
    </r>
    <r>
      <rPr>
        <sz val="10"/>
        <rFont val="Calibri"/>
        <family val="2"/>
        <scheme val="minor"/>
      </rPr>
      <t xml:space="preserve"> ESPECIFICACIONES: WORKSTATION HP Z2 SFF G9
Procesador Intel® CoreTM i7-12700,
12Cores (8 Performance Cores at
2.1GHz/4.8GHz + 4 Efficient Cores at
1.6GHz/3.6GHz), 25MB Intel
SmartCache
Tarjeta gráfica NVIDIA T400 4 GB 3mDP,
Memoria RAM 16GB (1x16GB) DDR5-
4800
Disco Solido HP 1TB PCIe-4x4 2280
Value M.2 Solid State Drive
Intel AX211 Wi-Fi 6 +Bluetooth 5.2
Windows 11 Pro 64 Downgrade Win 10
Pro 64
Garantía 3 años</t>
    </r>
  </si>
  <si>
    <r>
      <rPr>
        <b/>
        <sz val="10"/>
        <rFont val="Calibri"/>
        <family val="2"/>
        <scheme val="minor"/>
      </rPr>
      <t>MARCA: CRUCIAL: REFERENCIA:CT500MX500SSD1</t>
    </r>
    <r>
      <rPr>
        <sz val="10"/>
        <rFont val="Calibri"/>
        <family val="2"/>
        <scheme val="minor"/>
      </rPr>
      <t>, ESPECIFICACIONES: SSD 2.5 500GB SATA CRUCIAL MX500
CT500MX500SSD1 560 MB/S Garantia 5 Años</t>
    </r>
  </si>
  <si>
    <r>
      <rPr>
        <b/>
        <sz val="10"/>
        <rFont val="Calibri"/>
        <family val="2"/>
        <scheme val="minor"/>
      </rPr>
      <t>MARCA: CRUCIAL: REFERENCIA:CT1000MX500SSD1,</t>
    </r>
    <r>
      <rPr>
        <sz val="10"/>
        <rFont val="Calibri"/>
        <family val="2"/>
        <scheme val="minor"/>
      </rPr>
      <t xml:space="preserve"> ESPECIFICACIONES SSD 2.5 1TB SATA CRUCIAL MX500
CT1000MX500SSD1 560 MB/S Garantia 5 Años</t>
    </r>
  </si>
  <si>
    <r>
      <rPr>
        <b/>
        <sz val="10"/>
        <rFont val="Calibri"/>
        <family val="2"/>
        <scheme val="minor"/>
      </rPr>
      <t>MARCA: KINGSTON, REFERENCIA:SA400S37/240G</t>
    </r>
    <r>
      <rPr>
        <sz val="10"/>
        <rFont val="Calibri"/>
        <family val="2"/>
        <scheme val="minor"/>
      </rPr>
      <t>, ESPECIFICACIONES: SSD 2.5 240GB SATA KINGSTON
SA400S37/240G 500 MB/S Garantia 5 Años</t>
    </r>
  </si>
  <si>
    <r>
      <rPr>
        <b/>
        <sz val="10"/>
        <rFont val="Calibri"/>
        <family val="2"/>
        <scheme val="minor"/>
      </rPr>
      <t>MARCA: KINGSTON REFERENCIA:</t>
    </r>
    <r>
      <rPr>
        <sz val="10"/>
        <rFont val="Calibri"/>
        <family val="2"/>
        <scheme val="minor"/>
      </rPr>
      <t xml:space="preserve"> MEMORIA RAM 32GB  </t>
    </r>
    <r>
      <rPr>
        <sz val="10"/>
        <color rgb="FFFF0000"/>
        <rFont val="Calibri (Body)"/>
      </rPr>
      <t>P/N: RAM-SKH-0865</t>
    </r>
  </si>
  <si>
    <r>
      <rPr>
        <b/>
        <sz val="10"/>
        <rFont val="Calibri"/>
        <family val="2"/>
        <scheme val="minor"/>
      </rPr>
      <t>MARCA: HP , REFERENCIA</t>
    </r>
    <r>
      <rPr>
        <sz val="10"/>
        <rFont val="Calibri"/>
        <family val="2"/>
        <scheme val="minor"/>
      </rPr>
      <t xml:space="preserve">: Bateria Smart Storage Battery DL360 G9 </t>
    </r>
    <r>
      <rPr>
        <sz val="10"/>
        <color rgb="FFFF0000"/>
        <rFont val="Calibri (Body)"/>
      </rPr>
      <t>P/N 727258-B21</t>
    </r>
  </si>
  <si>
    <r>
      <rPr>
        <b/>
        <sz val="10"/>
        <rFont val="Calibri"/>
        <family val="2"/>
        <scheme val="minor"/>
      </rPr>
      <t>MARCA:HP, REFERENCIA</t>
    </r>
    <r>
      <rPr>
        <sz val="10"/>
        <rFont val="Calibri"/>
        <family val="2"/>
        <scheme val="minor"/>
      </rPr>
      <t xml:space="preserve">: MEMORIA RAM 64GB </t>
    </r>
    <r>
      <rPr>
        <sz val="10"/>
        <color rgb="FFFF0000"/>
        <rFont val="Calibri (Body)"/>
      </rPr>
      <t>P/N: 815101-B21</t>
    </r>
  </si>
  <si>
    <r>
      <rPr>
        <b/>
        <sz val="10"/>
        <rFont val="Calibri"/>
        <family val="2"/>
        <scheme val="minor"/>
      </rPr>
      <t xml:space="preserve">MARCA: HP, REFERENCIA: </t>
    </r>
    <r>
      <rPr>
        <sz val="10"/>
        <rFont val="Calibri"/>
        <family val="2"/>
        <scheme val="minor"/>
      </rPr>
      <t>2.4TB SAS 12G Mission Critical 10K SFF SC 3-year 512e P/N: 881457-B21</t>
    </r>
  </si>
  <si>
    <r>
      <rPr>
        <b/>
        <sz val="10"/>
        <rFont val="Calibri"/>
        <family val="2"/>
        <scheme val="minor"/>
      </rPr>
      <t>MARCA:HP, REFERENCIA</t>
    </r>
    <r>
      <rPr>
        <sz val="10"/>
        <rFont val="Calibri"/>
        <family val="2"/>
        <scheme val="minor"/>
      </rPr>
      <t>: HPE SN1100Q 16Gb Dual Port Fibre Channel Host Bus Adapter</t>
    </r>
    <r>
      <rPr>
        <sz val="10"/>
        <color rgb="FFFF0000"/>
        <rFont val="Calibri (Body)"/>
      </rPr>
      <t xml:space="preserve"> P/N: P9D94A</t>
    </r>
  </si>
  <si>
    <t>5 DIAS</t>
  </si>
  <si>
    <t xml:space="preserve">20 DIAS </t>
  </si>
  <si>
    <t>15 DIAS</t>
  </si>
  <si>
    <t>DISTRICOM DE COLOMBIA SAS NIT 816.005.590-7</t>
  </si>
  <si>
    <t>Disco Sólido Crucial MX500 500GB SATA3 3D NAND CT500MX500SSD1</t>
  </si>
  <si>
    <t>GLOBAL ASTI SAS 
800.228.515</t>
  </si>
  <si>
    <t>3 años</t>
  </si>
  <si>
    <t>60 DÍAS</t>
  </si>
  <si>
    <t>GTI ALBERTO ALVAREZ LOPEZ SAS
NIT. 901.039.927-1</t>
  </si>
  <si>
    <r>
      <rPr>
        <b/>
        <sz val="10"/>
        <color theme="1"/>
        <rFont val="Calibri"/>
        <family val="2"/>
        <scheme val="minor"/>
      </rPr>
      <t>EQUIPO DE ESCRITORIO HP 400 G9 SFF</t>
    </r>
    <r>
      <rPr>
        <sz val="10"/>
        <color theme="1"/>
        <rFont val="Calibri"/>
        <family val="2"/>
        <scheme val="minor"/>
      </rPr>
      <t xml:space="preserve">
Procesador Intel Core i7-12700 (12cores/25MB/1.6 hasta 4.9GHz)
Chipset Intel Q670
Memoria 16 GB DDR4-3200 (1x16GB)
DD 512 SSD M.2
Mouse y Teclado USB
2 Ranuras DIMM
8 Puertos USB (Tipo A 2.0 - 3.0 - Tipo C) 
Puertos de video HDMI y DisplayPort
Windows 11 Pro OEM
Office LTSC Pro Plus 2021 Edu.
Garantía 3 años </t>
    </r>
  </si>
  <si>
    <r>
      <rPr>
        <b/>
        <sz val="10"/>
        <color theme="1"/>
        <rFont val="Calibri"/>
        <family val="2"/>
        <scheme val="minor"/>
      </rPr>
      <t>PORTATIL HP 440G9</t>
    </r>
    <r>
      <rPr>
        <sz val="10"/>
        <color theme="1"/>
        <rFont val="Calibri"/>
        <family val="2"/>
        <scheme val="minor"/>
      </rPr>
      <t xml:space="preserve">
Procesador Intel® Core™ i7-1255U
Memoria RAM 16GB (1x16GB) DDR4 3200
Disco Solido SSD 512 GB
Pantalla 14" FHD antirreflejante, 250 nits de luminosidad
Wi-Fi 6E + Bluetooth® 5.3
Windows 11 Pro
</t>
    </r>
    <r>
      <rPr>
        <b/>
        <sz val="10"/>
        <color theme="1"/>
        <rFont val="Calibri"/>
        <family val="2"/>
        <scheme val="minor"/>
      </rPr>
      <t>Garantía 3 años</t>
    </r>
    <r>
      <rPr>
        <sz val="10"/>
        <color theme="1"/>
        <rFont val="Calibri"/>
        <family val="2"/>
        <scheme val="minor"/>
      </rPr>
      <t xml:space="preserve">
Incluye:
Office LTSC Professional Plus 2021
Morral
Cable conversor HDMI -VGA de la misma marca del portátil</t>
    </r>
  </si>
  <si>
    <r>
      <t xml:space="preserve">HP P24h G5 
</t>
    </r>
    <r>
      <rPr>
        <sz val="10"/>
        <color theme="1"/>
        <rFont val="Calibri"/>
        <family val="2"/>
        <scheme val="minor"/>
      </rPr>
      <t xml:space="preserve">Pantalla 24" Resolución  1920 x 1080 full hd 
Conectores : VGA, DisplayPort, HDMI
Incluye cables DisplayPort y HDMI
</t>
    </r>
    <r>
      <rPr>
        <b/>
        <sz val="10"/>
        <color theme="1"/>
        <rFont val="Calibri"/>
        <family val="2"/>
        <scheme val="minor"/>
      </rPr>
      <t>Garantía 3 años</t>
    </r>
  </si>
  <si>
    <r>
      <rPr>
        <b/>
        <sz val="10"/>
        <rFont val="Calibri"/>
        <family val="2"/>
        <scheme val="minor"/>
      </rPr>
      <t xml:space="preserve">WS HP Z1 G9 Tower
</t>
    </r>
    <r>
      <rPr>
        <sz val="10"/>
        <rFont val="Calibri"/>
        <family val="2"/>
        <scheme val="minor"/>
      </rPr>
      <t xml:space="preserve"> Intel® CoreTM i9-12900, 16Cores (8
Performance Cores at
2.4GHz/5.0GHz + 8 Efficient
Cores at 1.8GHz/3.8GHz),
30MB Intel SmartCache,
Intel® UHD Graphics 770,
NVIDIA® GeForce® RTX 3060
12GB, 32GB (2x16GB) DDR5-
4800 Max. 128GB, SSD 512G
2280 PCIe NVMe Value , HP
9.5mm Slim DVD Writer
Drive, Intel® Wi-Fi 6 AX211 +
BT5.2, TPM 2.0, MS
Windows 11 Profesional
</t>
    </r>
    <r>
      <rPr>
        <b/>
        <sz val="10"/>
        <rFont val="Calibri"/>
        <family val="2"/>
        <scheme val="minor"/>
      </rPr>
      <t>Garantía 3 años</t>
    </r>
  </si>
  <si>
    <r>
      <rPr>
        <b/>
        <sz val="10"/>
        <color theme="1"/>
        <rFont val="Calibri"/>
        <family val="2"/>
        <scheme val="minor"/>
      </rPr>
      <t>WORKSTATION HP Z2 SFF G9</t>
    </r>
    <r>
      <rPr>
        <sz val="10"/>
        <color theme="1"/>
        <rFont val="Calibri"/>
        <family val="2"/>
        <scheme val="minor"/>
      </rPr>
      <t xml:space="preserve">
Procesador Intel® CoreTM i7-13700,
16 Cores (8 Performance Cores at
2.1GHz/5.1GHz +8  Efficient Cores at
1.5GHz/4.1GHz), 25MB Intel
SmartCache
Tarjeta gráfica NVIDIA T400 4 GB 3mDP,
Memoria RAM 16GB (1x16GB) DDR5-
4800
Disco Solido HP 1TB PCIe-4x4 2280
Value M.2 Solid State Drive
Intel AX211 Wi-Fi 6 +Bluetooth 5.2
Windows 11 Pro 64 Downgrade Win 10
Pro 64
</t>
    </r>
    <r>
      <rPr>
        <b/>
        <sz val="10"/>
        <color theme="1"/>
        <rFont val="Calibri"/>
        <family val="2"/>
        <scheme val="minor"/>
      </rPr>
      <t>Garantía 3 años</t>
    </r>
  </si>
  <si>
    <r>
      <t xml:space="preserve">IMAC 24-inch iMac with Retina 4.5K display: Apple M1 chip
with 8-core CPU and 8-core GPU, 512GB SSD, 8 GB RAM, Gigabit Ethernet 
Licencia Microsoft Office LTSC 
</t>
    </r>
    <r>
      <rPr>
        <b/>
        <sz val="10"/>
        <color theme="1"/>
        <rFont val="Calibri"/>
        <family val="2"/>
        <scheme val="minor"/>
      </rPr>
      <t xml:space="preserve">Garantía 3 años </t>
    </r>
  </si>
  <si>
    <t>45 a 90 dìas</t>
  </si>
  <si>
    <t>45 a 60 dìas</t>
  </si>
  <si>
    <t>8 dìas</t>
  </si>
  <si>
    <t>5 años</t>
  </si>
  <si>
    <t>8 días</t>
  </si>
  <si>
    <t>30 dìas</t>
  </si>
  <si>
    <t>1 año</t>
  </si>
  <si>
    <t>JM MULTISISTEMAS SAS 900.462.285-9</t>
  </si>
  <si>
    <t xml:space="preserve">HP PRODESK 400G9 SFF
Procesador Intel Core i7-12700 (12cores/25MB/1.6 hasta 4.9GHz)
Chipset Intel Q670
Memoria 16 GB DDR4-3200 (1x16GB)
DD 512 SSD M.2
Mouse y Teclado USB
2 Ranuras DIMM
8 Puertos USB (Tipo A 2.0 - 3.0 - Tipo C) 
Puertos de video HDMI y DisplayPort
Windows 11 Pro OEM
Office LTSC Pro Plus 2021 Edu.
Garantía 3 años </t>
  </si>
  <si>
    <t>Portatil HP 440G9
Procesador Intel® Core™ i7-1255U
Memoria RAM 16GB (1x16GB) DDR4 3200
Disco Solido SSD 512 GB
Pantalla 14" FHD antirreflejante, 250 nits de luminosidad
Wi-Fi 6E + Bluetooth® 5.3
Windows 11 Pro
Garantía 3 años
Incluye:
Office LTSC Professional Plus 2021
Morral
Cable conversor HDMI -VGA de la misma marca del portátil</t>
  </si>
  <si>
    <t>HP P24h G5 FHD Monitor 
Pantalla 24" Resolución  1920 x 1080 full hd 
Conectores : VGA, DisplayPort, HDMI
Incluye cables DisplayPort y HDMI
Garantía 3 años</t>
  </si>
  <si>
    <t>WS HP Z1 G9 Tower, Intel®  CoreTM i9-12900, 16Cores (8 Performance Cores at 2.4GHz/5.0GHz + 8 Efficient Cores at 1.8GHz/3.8GHz), 30MB Intel SmartCache, Intel® UHD Graphics 770, NVIDIA® GeForce® RTX 3060 12GB, 32GB (2x16GB) DDR5- 4800 Max. 128GB, SSD 512G 2280 PCIe NVMe Value , HP 9.5mm Slim DVD Writer Drive, Intel® Wi-Fi 6 AX211 + BT5.2, TPM 2.0, MS Windows 11 Profesional
Garantía 3 años</t>
  </si>
  <si>
    <t>WORKSTATION HP Z2 SFF G9
Procesador Intel® CoreTM i7-12700, 12Cores (8 Performance Cores at
2.1GHz/4.8GHz + 4 Efficient Cores at 1.6GHz/3.6GHz), 25MB Intel
SmartCache Tarjeta gráfica NVIDIA T400 4 GB 3mDP, Memoria RAM 16GB (1x16GB) DDR5- 4800
Disco Solido HP 1TB PCIe-4x4 2280 Value M.2 Solid State Drive
Intel AX211 Wi-Fi 6 +Bluetooth 5.2 Windows 11 Pro 64 Downgrade Win 10
Pro 64
Garantía 3 años</t>
  </si>
  <si>
    <t xml:space="preserve">Imac MGPD3E/A
24-inch iMac with Retina 4.5K display: Apple M1 chip
with 8-core CPU and 8-core GPU, 512GB SSD, 8 GB RAM, Gigabit Ethernet 
Licencia Microsoft Office LTSC (Iffice estándar para MAC)
Garantía 3 años </t>
  </si>
  <si>
    <t>30 DIAS</t>
  </si>
  <si>
    <t>MEMORIA RAM 32GB  P/N: RAM-SKH-0865</t>
  </si>
  <si>
    <t>Bateria Smart Storage Battery DL360 G9 P/N 727258-B21</t>
  </si>
  <si>
    <r>
      <rPr>
        <b/>
        <sz val="10"/>
        <rFont val="Calibri"/>
        <family val="2"/>
        <scheme val="minor"/>
      </rPr>
      <t>MARCA:  HP           /REFERENCIA: HP Pro 400 G9 SFF</t>
    </r>
    <r>
      <rPr>
        <sz val="10"/>
        <rFont val="Calibri"/>
        <family val="2"/>
        <scheme val="minor"/>
      </rPr>
      <t xml:space="preserve"> / 
Procesador Intel Core i7-12700 (12cores/25MB/1.6 hasta 4.9GHz)
Chipset Intel Q670
Memoria 16 GB DDR4-3200 (1x16GB)
DD 512 SSD M.2
Mouse y Teclado USB
2 Ranuras DIMM
8 Puertos USB (Tipo A 2.0 - 3.0 - Tipo C) 
Puertos de video HDMI y DisplayPort
Windows 11 Pro OEM
Office LTSC Pro Plus 2021 Edu.
Garantía 3 años </t>
    </r>
  </si>
  <si>
    <r>
      <rPr>
        <b/>
        <sz val="10"/>
        <color theme="1"/>
        <rFont val="Calibri"/>
        <family val="2"/>
        <scheme val="minor"/>
      </rPr>
      <t>Marca: HP / Referencia:  HP ProBook 440 G9/</t>
    </r>
    <r>
      <rPr>
        <sz val="10"/>
        <color theme="1"/>
        <rFont val="Calibri"/>
        <family val="2"/>
        <scheme val="minor"/>
      </rPr>
      <t xml:space="preserve">
Procesador Intel® Core™ i7-1255U
Memoria RAM 16GB (1x16GB) DDR4 3200
Disco Solido SSD 512 GB
Pantalla 14" FHD antirreflejante, 250 nits de luminosidad
Wi-Fi 6E + Bluetooth® 5.3
Windows 11 Pro
Garantía 3 años
Incluye:
Office LTSC Professional Plus 2021
Morral
Cable conversor HDMI -VGA de la misma marca del portátil</t>
    </r>
  </si>
  <si>
    <r>
      <rPr>
        <b/>
        <sz val="10"/>
        <color theme="1"/>
        <rFont val="Calibri"/>
        <family val="2"/>
        <scheme val="minor"/>
      </rPr>
      <t>MARCA: HP / REFERENCIA:  HP P24h G5 FHD</t>
    </r>
    <r>
      <rPr>
        <sz val="10"/>
        <color theme="1"/>
        <rFont val="Calibri"/>
        <family val="2"/>
        <scheme val="minor"/>
      </rPr>
      <t xml:space="preserve">
Pantalla 24" Resolución  1920 x 1080 full hd 
Conectores : VGA, DisplayPort, HDMI
Incluye cables DisplayPort y HDMI
Garantía 3 años</t>
    </r>
  </si>
  <si>
    <t>MARCA: HP /  REFERENCIA: HP Z2 G9 SFF Workstation Desktop
WORKSTATION HP Z2 SFF G9
Procesador Intel® CoreTM i7-12700,
12Cores (8 Performance Cores at
2.1GHz/4.8GHz + 4 Efficient Cores at
1.6GHz/3.6GHz), 25MB Intel
SmartCache
Tarjeta gráfica NVIDIA T400 4 GB 3mDP,
Memoria RAM 16GB (1x16GB) DDR5-
4800
Disco Solido HP 1TB PCIe-4x4 2280
Value M.2 Solid State Drive
Intel AX211 Wi-Fi 6 +Bluetooth 5.2
Windows 11 Pro 64 Downgrade Win 10
Pro 64
Garantía 3 años</t>
  </si>
  <si>
    <r>
      <t xml:space="preserve">MARCA: APPLE /  REFERENCIA:  MGPD3E/A
</t>
    </r>
    <r>
      <rPr>
        <sz val="9"/>
        <color theme="1"/>
        <rFont val="Calibri"/>
        <family val="2"/>
        <scheme val="minor"/>
      </rPr>
      <t xml:space="preserve">24-inch iMac with Retina 4.5K display: Apple M1 chip
with 8-core CPU and 8-core GPU, 512GB SSD, 8 GB RAM, Gigabit Ethernet 
Licencia Microsoft Office LTSC 
Garantía 3 años </t>
    </r>
  </si>
  <si>
    <t>90 DIAS</t>
  </si>
  <si>
    <t>MICRONET S.A.S.  NIT: 815.001.055-6</t>
  </si>
  <si>
    <t>ORIGIN IT OFERTA EL MONITOR DELL E2422HS
Pantalla 24" Resolución  1920 x 1080 full hd 
Conectores : VGA, DisplayPort, HDMI
Incluye cables DisplayPort y HDMI
Garantía 3 años</t>
  </si>
  <si>
    <t>ORIGIN IT SAS</t>
  </si>
  <si>
    <t>QUALITY GROUP SERVICES S.A.S.  - NIT. 900.183.423-1</t>
  </si>
  <si>
    <t xml:space="preserve">HP ProDesk 400 G9 SFF / Intel® Core™ i7-12700 (12cores/25MB/1.6 hasta 4.9GHz)
Chipset Intel Q670 SSD 512GB Memoria RAM 16 GB   Mouse y Teclado USB
2 Ranuras DIMM
8 Puertos USB (Tipo A 2.0 - 3.0 - Tipo C) 
Puertos de video HDMI y DisplayPort
Windows 11 Pro OEM
Office LTSC Pro Plus 2021 Edu.
Garantía 3 años </t>
  </si>
  <si>
    <t>HP ProBook 440 G9/ Intel® Core™ i7-1255U
Memoria RAM 16GB (1x16GB) DDR4 3200
Disco Solido SSD 512 GB
Pantalla 14" FHD antirreflejante, 250 nits de luminosidad
Wi-Fi 6E + Bluetooth® 5.3
Windows 11 Pro
Garantía 3 años
Incluye:
Office LTSC Professional Plus 2021 Academico
Morral
Cable conversor HDMI -VGA de la misma marca del portátil</t>
  </si>
  <si>
    <t>HP P24h G5 FHD Monitor</t>
  </si>
  <si>
    <t>HP Z1 G9 TWR i912900 32GB/512GB PC</t>
  </si>
  <si>
    <t>30 dias</t>
  </si>
  <si>
    <t>45-60 días</t>
  </si>
  <si>
    <t>REDCOMPUTO LTDA - NIT. 830.016.004-0</t>
  </si>
  <si>
    <t xml:space="preserve">Intel® Core™ i7-13700 de 13.ª generación (30 MB de caché, 16 núcleos, 24 subprocesos, 2,10 GHz a 5,10 GHz Turbo, 65 W)
Chipset Intel® UHD Graphics 730
Memoria 16 GB DDR4-3200 (1x16GB)
DD 512 SSD M.2
Mouse y Teclado USB
2 Ranuras DIMM
8 Puertos USB (Tipo A 2.0 - 3.0 - Tipo C) 
Puertos de video HDMI y DisplayPort
Windows 11 Pro OEM
Office LTSC Pro Plus 2021 Edu.
Garantía 3 años </t>
  </si>
  <si>
    <t>Intel® Core™ i7-1355U de 13.ª generación (12 MB de caché, 10 núcleos, hasta 5,00 GHz Turbo) 
Memoria RAM 16GB (1x16GB) DDR4 3200
Disco Solido SSD 512 GB
Pantalla 14" FHD antirreflejante, 250 nits de luminosidad
Wi-Fi 6E + Bluetooth® 5.3
Windows 11 Pro
Garantía 3 años
Incluye:
Office LTSC Professional Plus 2021
Morral
Cable conversor HDMI -VGA de la misma marca del portátil</t>
  </si>
  <si>
    <t>MEMORIA RAM 32GB P/N: RAM-SKH-0865</t>
  </si>
  <si>
    <t>HPE SN1100Q 16Gb Dual Port Fibre Channel Host Bus Adapter P/N: P9D94A</t>
  </si>
  <si>
    <t>Sumimas SAS - 830.001.338-1</t>
  </si>
  <si>
    <t xml:space="preserve">HP ProDesk 400 G9 SFF
Procesador Intel Core i7-12700 (12cores/25MB/1.6 hasta 4.9GHz)
Chipset Intel Q670
Memoria 16 GB DDR4-3200 (1x16GB)
DD 512 SSD M.2
Mouse y Teclado USB
2 Ranuras DIMM
8 Puertos USB (Tipo A 2.0 - 3.0 - Tipo C) 
Puertos de video HDMI y DisplayPort
Windows 11 Pro OEM
Office LTSC Pro Plus 2021 Edu.
Garantía 3 años </t>
  </si>
  <si>
    <t>HP ProBook 440 14 inch G9 Notebook PC
Procesador Intel® Core™ i7-1255U
Memoria RAM 16GB (1x16GB) DDR4 3200
Disco Solido SSD 512 GB
Pantalla 14" FHD antirreflejante, 250 nits de luminosidad
Wi-Fi 6E + Bluetooth® 5.3
Windows 11 Pro
Garantía 3 años
Incluye:
Office LTSC Professional Plus 2021
Morral
Cable conversor HDMI -VGA de la misma marca del portátil</t>
  </si>
  <si>
    <t>HP P24 G5 FHD Monitor
Pantalla 24" Resolución  1920 x 1080 full hd 
Conectores : VGA, DisplayPort, HDMI
Incluye cables DisplayPort y HDMI
Garantía 3 años</t>
  </si>
  <si>
    <t>60 a 90 dias</t>
  </si>
  <si>
    <t>TECNOPHONE COLOMBIA SAS   NIT 900741497-0</t>
  </si>
  <si>
    <t>Pantalla 24" Resolución  1920 x 1080 full hd 
Conectores : VGA, DisplayPort, HDMI
Incluye cables DisplayPort y HDMI
Garantía 3 años                                                                            MARCA HP P24h G5  REFERENCIA 64W34AA</t>
  </si>
  <si>
    <t>WS HP Z1 G9 Tower, Intel®
CoreTM i9-12900, 16Cores (8
Performance Cores at
2.4GHz/5.0GHz + 8 Efficient
Cores at 1.8GHz/3.8GHz),
30MB Intel SmartCache,
Intel® UHD Graphics 770,
NVIDIA® GeForce® RTX 3060
12GB, 32GB (2x16GB) DDR5-
4800 Max. 128GB, SSD 512G
2280 PCIe NVMe Value , HP
9.5mm Slim DVD Writer
Drive, Intel® Wi-Fi 6 AX211 +
BT5.2, TPM 2.0, MS
Windows 11 Profesional
Garantía 3 años MARCA HP Z1 G9 WS Torre  REFERENCIA 6B5L9LA</t>
  </si>
  <si>
    <t>SSD 2.5 500GB SATA CRUCIAL MX500
CT500MX500SSD1 560 MB/S Garantia 5 Años MARCA CRUCIAL  REFERENCIA MX500</t>
  </si>
  <si>
    <t>SSD 2.5 1TB SATA CRUCIAL MX500
CT1000MX500SSD1 560 MB/S Garantia 5 Años MARCA CRUCIAL  REFERENCIA MX500</t>
  </si>
  <si>
    <t>SSD 2.5 240GB SATA KINGSTON
SA400S37/240G 500 MB/S Garantia 5 Años MARCA KINGSTOM REFERENCIA SA400S37/240G</t>
  </si>
  <si>
    <r>
      <t xml:space="preserve">MEMORIA RAM 32GB  </t>
    </r>
    <r>
      <rPr>
        <sz val="10"/>
        <color rgb="FFFF0000"/>
        <rFont val="Calibri (Body)"/>
      </rPr>
      <t>P/N: RAM-SKH-0865</t>
    </r>
    <r>
      <rPr>
        <sz val="10"/>
        <rFont val="Calibri (Body)"/>
      </rPr>
      <t xml:space="preserve">       MARCA</t>
    </r>
    <r>
      <rPr>
        <sz val="10"/>
        <color rgb="FFFF0000"/>
        <rFont val="Calibri (Body)"/>
      </rPr>
      <t xml:space="preserve"> </t>
    </r>
    <r>
      <rPr>
        <sz val="10"/>
        <rFont val="Calibri"/>
        <family val="2"/>
        <scheme val="minor"/>
      </rPr>
      <t>KINGSTOM REFERENCIA KTH-PL432/32G</t>
    </r>
  </si>
  <si>
    <r>
      <t xml:space="preserve">Bateria Smart Storage Bat tery DL360 G9 </t>
    </r>
    <r>
      <rPr>
        <sz val="10"/>
        <color rgb="FFFF0000"/>
        <rFont val="Calibri (Body)"/>
      </rPr>
      <t xml:space="preserve">P/N 727258-B21 KTH-PL432/32G                                </t>
    </r>
    <r>
      <rPr>
        <sz val="10"/>
        <rFont val="Calibri (Body)"/>
      </rPr>
      <t xml:space="preserve">MARCA </t>
    </r>
    <r>
      <rPr>
        <sz val="10"/>
        <rFont val="Calibri"/>
        <family val="2"/>
        <scheme val="minor"/>
      </rPr>
      <t>HPE REFERENCIA 727258-B21</t>
    </r>
  </si>
  <si>
    <r>
      <t xml:space="preserve">MEMORIA RAM 32GB </t>
    </r>
    <r>
      <rPr>
        <sz val="10"/>
        <color rgb="FFFF0000"/>
        <rFont val="Calibri (Body)"/>
      </rPr>
      <t>P/N: RAM-SKH-0865</t>
    </r>
    <r>
      <rPr>
        <sz val="10"/>
        <rFont val="Calibri"/>
        <family val="2"/>
        <scheme val="minor"/>
      </rPr>
      <t xml:space="preserve">                MARCA KINGSTOM REFERENCIA KTH-PL432/32G</t>
    </r>
  </si>
  <si>
    <r>
      <t xml:space="preserve">MEMORIA RAM 64GB </t>
    </r>
    <r>
      <rPr>
        <sz val="10"/>
        <color rgb="FFFF0000"/>
        <rFont val="Calibri (Body)"/>
      </rPr>
      <t>P/N: 815101-B21</t>
    </r>
    <r>
      <rPr>
        <sz val="10"/>
        <rFont val="Calibri"/>
        <family val="2"/>
        <scheme val="minor"/>
      </rPr>
      <t xml:space="preserve">                       MARCA HPE REFERENCIA 815101-B21</t>
    </r>
  </si>
  <si>
    <r>
      <t>HPE SN1100Q 16Gb Dual Port Fibre Channel Host Bus Adapter</t>
    </r>
    <r>
      <rPr>
        <sz val="10"/>
        <color rgb="FFFF0000"/>
        <rFont val="Calibri (Body)"/>
      </rPr>
      <t xml:space="preserve"> P/N: P9D94A                                    </t>
    </r>
    <r>
      <rPr>
        <sz val="10"/>
        <rFont val="Calibri (Body)"/>
      </rPr>
      <t>MARCA HPE REFERENCIA SN1100Q</t>
    </r>
  </si>
  <si>
    <t>20 DIAS CALENDARIO</t>
  </si>
  <si>
    <t>UNIPLES S.A.S 811.021.363-0</t>
  </si>
  <si>
    <t>Portatil HP Probook 440G9
Procesador Intel® Core™ i7-1255U
Memoria RAM 16GB (1x16GB) DDR4 3200
Disco Solido SSD 512 GB
Pantalla 14" FHD antirreflejante, 250 nits de luminosidad
Wi-Fi 6E + Bluetooth® 5.3
Windows 11 Pro
Garantía 3 años
Incluye:
Office LTSC Professional Plus 2021
Morral
Cable conversor HDMI -VGA de la misma marca del portátil</t>
  </si>
  <si>
    <t>70 DIAS</t>
  </si>
  <si>
    <t xml:space="preserve">MINIMO 
VALOR UNITARIO IVA INCLUIDO </t>
  </si>
  <si>
    <t>PROVEEDOR</t>
  </si>
  <si>
    <t>PRESUPUESTO POR ÍTEM</t>
  </si>
  <si>
    <t>VALOR TOTAL IVA INCLUIDO</t>
  </si>
  <si>
    <t>CUARTIC LTDA NIT. 900.310.327-8 ( No cumple evaluación jurídica)</t>
  </si>
  <si>
    <t>KEY MARKET SAS   NIT 830.073.623-2 ( No cumple evaluación técnica)</t>
  </si>
  <si>
    <t>MULTITINTAS.INK SAS 901.378.857-6 ( No cumple evaluación técnica)</t>
  </si>
  <si>
    <t>Quantyc SAS Nit 901,387,835-2 ( No cumple con la Evaluación Técnica)</t>
  </si>
  <si>
    <t>Diferencia con el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</si>
</sst>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 #,##0_-;\-&quot;$&quot;\ * #,##0_-;_-&quot;$&quot;\ * &quot;-&quot;_-;_-@_-"/>
    <numFmt numFmtId="44" formatCode="_-&quot;$&quot;\ * #,##0.00_-;\-&quot;$&quot;\ * #,##0.00_-;_-&quot;$&quot;\ * &quot;-&quot;??_-;_-@_-"/>
    <numFmt numFmtId="43" formatCode="_-* #,##0.00_-;\-* #,##0.00_-;_-* &quot;-&quot;??_-;_-@_-"/>
  </numFmts>
  <fonts count="17">
    <font>
      <sz val="11"/>
      <color theme="1"/>
      <name val="Calibri"/>
      <family val="2"/>
      <scheme val="minor"/>
    </font>
    <font>
      <sz val="11"/>
      <color theme="1"/>
      <name val="Calibri"/>
      <family val="2"/>
      <scheme val="minor"/>
    </font>
    <font>
      <b/>
      <sz val="10"/>
      <color theme="1"/>
      <name val="Calibri"/>
      <family val="2"/>
      <scheme val="minor"/>
    </font>
    <font>
      <sz val="10"/>
      <color rgb="FF000000"/>
      <name val="Calibri"/>
      <family val="2"/>
    </font>
    <font>
      <sz val="10"/>
      <color theme="1"/>
      <name val="Calibri"/>
      <family val="2"/>
      <scheme val="minor"/>
    </font>
    <font>
      <sz val="11"/>
      <color indexed="8"/>
      <name val="Calibri"/>
      <family val="2"/>
      <charset val="1"/>
    </font>
    <font>
      <b/>
      <sz val="9"/>
      <name val="Arial"/>
      <family val="2"/>
      <charset val="1"/>
    </font>
    <font>
      <sz val="10"/>
      <name val="Calibri"/>
      <family val="2"/>
      <scheme val="minor"/>
    </font>
    <font>
      <b/>
      <sz val="10"/>
      <color rgb="FF000000"/>
      <name val="Calibri"/>
      <family val="2"/>
      <scheme val="minor"/>
    </font>
    <font>
      <sz val="10"/>
      <color rgb="FF000000"/>
      <name val="Calibri"/>
      <family val="2"/>
      <scheme val="minor"/>
    </font>
    <font>
      <b/>
      <sz val="10"/>
      <name val="Calibri"/>
      <family val="2"/>
      <scheme val="minor"/>
    </font>
    <font>
      <sz val="10"/>
      <color theme="0"/>
      <name val="Calibri"/>
      <family val="2"/>
    </font>
    <font>
      <sz val="10"/>
      <color rgb="FFFF0000"/>
      <name val="Calibri (Body)"/>
    </font>
    <font>
      <sz val="10"/>
      <color rgb="FFFF0000"/>
      <name val="Calibri"/>
      <family val="2"/>
      <scheme val="minor"/>
    </font>
    <font>
      <sz val="9"/>
      <color theme="1"/>
      <name val="Calibri"/>
      <family val="2"/>
      <scheme val="minor"/>
    </font>
    <font>
      <sz val="10"/>
      <name val="Calibri (Body)"/>
    </font>
    <font>
      <b/>
      <sz val="10"/>
      <color rgb="FF000000"/>
      <name val="Calibri"/>
      <family val="2"/>
    </font>
  </fonts>
  <fills count="7">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theme="0"/>
        <bgColor theme="0"/>
      </patternFill>
    </fill>
    <fill>
      <patternFill patternType="solid">
        <fgColor rgb="FFFFFF00"/>
        <bgColor indexed="64"/>
      </patternFill>
    </fill>
    <fill>
      <patternFill patternType="solid">
        <fgColor rgb="FFFFFF00"/>
        <bgColor theme="0"/>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42" fontId="1" fillId="0" borderId="0" applyFont="0" applyFill="0" applyBorder="0" applyAlignment="0" applyProtection="0"/>
    <xf numFmtId="9" fontId="1" fillId="0" borderId="0" applyFont="0" applyFill="0" applyBorder="0" applyAlignment="0" applyProtection="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74">
    <xf numFmtId="0" fontId="0" fillId="0" borderId="0" xfId="0"/>
    <xf numFmtId="0" fontId="3" fillId="0" borderId="0" xfId="0" applyFont="1"/>
    <xf numFmtId="0" fontId="2" fillId="2" borderId="0" xfId="0" applyFont="1" applyFill="1" applyAlignment="1" applyProtection="1">
      <alignment horizontal="center"/>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3" fontId="2" fillId="0" borderId="1" xfId="0" applyNumberFormat="1" applyFont="1" applyBorder="1" applyAlignment="1" applyProtection="1">
      <alignment horizontal="center" vertical="center" wrapText="1"/>
      <protection locked="0"/>
    </xf>
    <xf numFmtId="3" fontId="6" fillId="0" borderId="1" xfId="3"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42" fontId="4" fillId="0" borderId="1" xfId="1" applyFont="1" applyFill="1" applyBorder="1" applyAlignment="1" applyProtection="1">
      <alignment horizontal="center" vertical="center" wrapText="1"/>
      <protection locked="0"/>
    </xf>
    <xf numFmtId="9" fontId="4" fillId="0" borderId="1" xfId="2" applyFont="1" applyFill="1" applyBorder="1" applyAlignment="1" applyProtection="1">
      <alignment horizontal="center" vertical="center" wrapText="1"/>
      <protection locked="0"/>
    </xf>
    <xf numFmtId="0" fontId="3" fillId="0" borderId="1" xfId="0" applyFont="1" applyBorder="1"/>
    <xf numFmtId="0" fontId="7" fillId="4" borderId="1"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4" fillId="3" borderId="6" xfId="0" applyFont="1" applyFill="1" applyBorder="1" applyAlignment="1">
      <alignment horizontal="center" vertical="center" wrapText="1"/>
    </xf>
    <xf numFmtId="42" fontId="8" fillId="0" borderId="1" xfId="1" applyFont="1" applyBorder="1" applyAlignment="1">
      <alignment vertical="center"/>
    </xf>
    <xf numFmtId="0" fontId="3" fillId="0" borderId="0" xfId="0" applyFont="1" applyAlignment="1">
      <alignment vertical="center"/>
    </xf>
    <xf numFmtId="9" fontId="11" fillId="0" borderId="0" xfId="2" applyFont="1" applyAlignment="1"/>
    <xf numFmtId="0" fontId="3" fillId="0" borderId="0" xfId="0" applyFont="1" applyAlignment="1">
      <alignment horizontal="left"/>
    </xf>
    <xf numFmtId="0" fontId="7" fillId="0" borderId="3" xfId="0" applyFont="1" applyBorder="1" applyAlignment="1">
      <alignment horizontal="left" vertical="center" wrapText="1"/>
    </xf>
    <xf numFmtId="0" fontId="4" fillId="0" borderId="2" xfId="0" applyFont="1" applyBorder="1" applyAlignment="1">
      <alignment horizontal="center" vertical="center" wrapText="1"/>
    </xf>
    <xf numFmtId="0" fontId="7"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2" fillId="2" borderId="0" xfId="0" applyFont="1" applyFill="1" applyAlignment="1" applyProtection="1">
      <alignment horizontal="center" vertical="center"/>
      <protection locked="0"/>
    </xf>
    <xf numFmtId="0" fontId="7" fillId="0" borderId="3" xfId="0" applyFont="1" applyBorder="1" applyAlignment="1">
      <alignment horizontal="center" vertical="center" wrapText="1"/>
    </xf>
    <xf numFmtId="0" fontId="3" fillId="0" borderId="0" xfId="0" applyFont="1" applyAlignment="1">
      <alignment horizontal="center" vertical="center"/>
    </xf>
    <xf numFmtId="0" fontId="13" fillId="3" borderId="1" xfId="0" applyFont="1" applyFill="1" applyBorder="1" applyAlignment="1">
      <alignment horizontal="center" vertical="center" wrapText="1"/>
    </xf>
    <xf numFmtId="0" fontId="3" fillId="0" borderId="0" xfId="0" applyFont="1" applyAlignment="1">
      <alignment horizontal="center"/>
    </xf>
    <xf numFmtId="0" fontId="8" fillId="0" borderId="0" xfId="0" applyFont="1" applyBorder="1" applyAlignment="1">
      <alignment vertical="center"/>
    </xf>
    <xf numFmtId="0" fontId="3" fillId="0" borderId="1" xfId="0" applyFont="1" applyBorder="1" applyAlignment="1">
      <alignment horizontal="center" vertical="center"/>
    </xf>
    <xf numFmtId="44" fontId="4" fillId="0" borderId="1" xfId="4" applyFont="1" applyFill="1" applyBorder="1" applyAlignment="1" applyProtection="1">
      <alignment horizontal="center" vertical="center" wrapText="1"/>
      <protection locked="0"/>
    </xf>
    <xf numFmtId="3" fontId="4" fillId="0" borderId="1" xfId="0" applyNumberFormat="1" applyFont="1" applyBorder="1" applyAlignment="1" applyProtection="1">
      <alignment horizontal="left" vertical="center" wrapText="1"/>
      <protection locked="0"/>
    </xf>
    <xf numFmtId="0" fontId="3" fillId="0" borderId="1" xfId="0" applyFont="1" applyBorder="1" applyAlignment="1">
      <alignment horizontal="center" vertical="center" wrapText="1"/>
    </xf>
    <xf numFmtId="3" fontId="7" fillId="0" borderId="1" xfId="0" applyNumberFormat="1" applyFont="1" applyBorder="1" applyAlignment="1" applyProtection="1">
      <alignment horizontal="left" vertical="center" wrapText="1"/>
      <protection locked="0"/>
    </xf>
    <xf numFmtId="0" fontId="3" fillId="0" borderId="0" xfId="0" applyFont="1" applyAlignment="1">
      <alignment horizontal="center" vertical="center" wrapText="1"/>
    </xf>
    <xf numFmtId="42" fontId="3" fillId="0" borderId="1" xfId="0" applyNumberFormat="1" applyFont="1" applyBorder="1" applyAlignment="1">
      <alignment horizontal="center" vertical="center"/>
    </xf>
    <xf numFmtId="42" fontId="3" fillId="0" borderId="1" xfId="0" applyNumberFormat="1" applyFont="1" applyBorder="1" applyAlignment="1">
      <alignment vertical="center"/>
    </xf>
    <xf numFmtId="3" fontId="4" fillId="5" borderId="1" xfId="0" applyNumberFormat="1" applyFont="1" applyFill="1" applyBorder="1" applyAlignment="1" applyProtection="1">
      <alignment horizontal="center" vertical="center" wrapText="1"/>
      <protection locked="0"/>
    </xf>
    <xf numFmtId="42" fontId="4" fillId="5" borderId="1" xfId="1" applyFont="1" applyFill="1" applyBorder="1" applyAlignment="1" applyProtection="1">
      <alignment horizontal="center" vertical="center" wrapText="1"/>
    </xf>
    <xf numFmtId="9" fontId="4" fillId="5" borderId="1" xfId="2" applyFont="1" applyFill="1" applyBorder="1" applyAlignment="1" applyProtection="1">
      <alignment horizontal="center" vertical="center" wrapText="1"/>
      <protection locked="0"/>
    </xf>
    <xf numFmtId="42" fontId="4" fillId="5" borderId="1" xfId="1"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7" xfId="0" applyFont="1" applyFill="1" applyBorder="1" applyAlignment="1">
      <alignment horizontal="center" vertical="center" wrapText="1"/>
    </xf>
    <xf numFmtId="42" fontId="4" fillId="5" borderId="7" xfId="1" applyFont="1" applyFill="1" applyBorder="1" applyAlignment="1" applyProtection="1">
      <alignment horizontal="center" vertical="center" wrapText="1"/>
    </xf>
    <xf numFmtId="9" fontId="4" fillId="5" borderId="7" xfId="2" applyFont="1" applyFill="1" applyBorder="1" applyAlignment="1" applyProtection="1">
      <alignment horizontal="center" vertical="center" wrapText="1"/>
      <protection locked="0"/>
    </xf>
    <xf numFmtId="42" fontId="4" fillId="5" borderId="7" xfId="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locked="0"/>
    </xf>
    <xf numFmtId="0" fontId="9" fillId="0" borderId="0" xfId="0" applyFont="1" applyAlignment="1">
      <alignment horizontal="left" wrapText="1"/>
    </xf>
    <xf numFmtId="0" fontId="2" fillId="2" borderId="1"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2" fillId="2" borderId="1" xfId="0" applyFont="1" applyFill="1" applyBorder="1" applyAlignment="1" applyProtection="1">
      <alignment horizontal="center" wrapText="1"/>
      <protection locked="0"/>
    </xf>
    <xf numFmtId="0" fontId="2" fillId="2" borderId="1" xfId="0" applyFont="1" applyFill="1" applyBorder="1" applyAlignment="1" applyProtection="1">
      <alignment horizontal="center"/>
      <protection locked="0"/>
    </xf>
    <xf numFmtId="0" fontId="3" fillId="5" borderId="1" xfId="0" applyFont="1" applyFill="1" applyBorder="1"/>
    <xf numFmtId="0" fontId="7" fillId="6" borderId="4" xfId="0" applyFont="1" applyFill="1" applyBorder="1" applyAlignment="1">
      <alignment horizontal="left" vertical="center" wrapText="1"/>
    </xf>
    <xf numFmtId="0" fontId="7" fillId="6" borderId="1" xfId="0" applyFont="1" applyFill="1" applyBorder="1" applyAlignment="1">
      <alignment horizontal="left" vertical="center" wrapText="1"/>
    </xf>
    <xf numFmtId="3" fontId="4" fillId="5" borderId="1" xfId="0" applyNumberFormat="1" applyFont="1" applyFill="1" applyBorder="1" applyAlignment="1" applyProtection="1">
      <alignment horizontal="left" vertical="center" wrapText="1"/>
      <protection locked="0"/>
    </xf>
    <xf numFmtId="0" fontId="3" fillId="5"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7" fillId="6" borderId="3" xfId="0" applyFont="1" applyFill="1" applyBorder="1" applyAlignment="1">
      <alignment horizontal="left" vertical="center" wrapText="1"/>
    </xf>
    <xf numFmtId="0" fontId="13" fillId="5" borderId="1" xfId="0" applyFont="1" applyFill="1" applyBorder="1" applyAlignment="1">
      <alignment horizontal="center" vertical="center" wrapText="1"/>
    </xf>
    <xf numFmtId="42" fontId="13" fillId="5" borderId="1" xfId="1" applyFont="1" applyFill="1" applyBorder="1" applyAlignment="1" applyProtection="1">
      <alignment horizontal="center" vertical="center" wrapText="1"/>
      <protection locked="0"/>
    </xf>
    <xf numFmtId="9" fontId="13" fillId="5" borderId="1" xfId="2" applyFont="1" applyFill="1" applyBorder="1" applyAlignment="1" applyProtection="1">
      <alignment horizontal="center" vertical="center" wrapText="1"/>
      <protection locked="0"/>
    </xf>
    <xf numFmtId="0" fontId="7"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42" fontId="16" fillId="0" borderId="1" xfId="0" applyNumberFormat="1" applyFont="1" applyBorder="1" applyAlignment="1">
      <alignment vertical="center"/>
    </xf>
    <xf numFmtId="3" fontId="6" fillId="0" borderId="1" xfId="3" applyNumberFormat="1" applyFont="1" applyFill="1" applyBorder="1" applyAlignment="1">
      <alignment horizontal="center" vertical="center" wrapText="1"/>
    </xf>
    <xf numFmtId="43" fontId="3" fillId="0" borderId="0" xfId="5" applyFont="1"/>
    <xf numFmtId="42" fontId="3" fillId="0" borderId="0" xfId="0" applyNumberFormat="1" applyFont="1"/>
  </cellXfs>
  <cellStyles count="6">
    <cellStyle name="Excel Built-in Normal" xfId="3"/>
    <cellStyle name="Millares" xfId="5" builtinId="3"/>
    <cellStyle name="Moneda" xfId="4" builtinId="4"/>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I33"/>
  <sheetViews>
    <sheetView tabSelected="1" zoomScale="98" zoomScaleNormal="98" workbookViewId="0">
      <selection activeCell="C9" sqref="C9"/>
    </sheetView>
  </sheetViews>
  <sheetFormatPr baseColWidth="10" defaultColWidth="11.42578125" defaultRowHeight="12.75"/>
  <cols>
    <col min="1" max="1" width="4.7109375" style="1" bestFit="1" customWidth="1"/>
    <col min="2" max="2" width="19.140625" style="30" customWidth="1"/>
    <col min="3" max="3" width="63.7109375" style="22" bestFit="1" customWidth="1"/>
    <col min="4" max="5" width="9.7109375" style="1" bestFit="1" customWidth="1"/>
    <col min="6" max="6" width="9.140625" style="1" bestFit="1" customWidth="1"/>
    <col min="7" max="7" width="44" style="1" customWidth="1"/>
    <col min="8" max="8" width="14.42578125" style="1" customWidth="1"/>
    <col min="9" max="9" width="14" style="1" customWidth="1"/>
    <col min="10" max="10" width="11.42578125" style="1" customWidth="1"/>
    <col min="11" max="11" width="14.42578125" style="1" customWidth="1"/>
    <col min="12" max="12" width="17.85546875" style="1" customWidth="1"/>
    <col min="13" max="13" width="10.28515625" style="1" customWidth="1"/>
    <col min="14" max="14" width="9.85546875" style="1" customWidth="1"/>
    <col min="15" max="15" width="26.28515625" style="1" customWidth="1"/>
    <col min="16" max="18" width="11.42578125" style="1" customWidth="1"/>
    <col min="19" max="19" width="12.42578125" style="1" customWidth="1"/>
    <col min="20" max="20" width="13.7109375" style="1" customWidth="1"/>
    <col min="21" max="22" width="11.42578125" style="1" customWidth="1"/>
    <col min="23" max="23" width="35.85546875" style="1" customWidth="1"/>
    <col min="24" max="26" width="11.42578125" style="1" customWidth="1"/>
    <col min="27" max="27" width="12.42578125" style="1" customWidth="1"/>
    <col min="28" max="28" width="13.7109375" style="1" customWidth="1"/>
    <col min="29" max="30" width="11.42578125" style="1" customWidth="1"/>
    <col min="31" max="31" width="43.7109375" style="1" customWidth="1"/>
    <col min="32" max="34" width="11.42578125" style="1" customWidth="1"/>
    <col min="35" max="35" width="12.42578125" style="1" customWidth="1"/>
    <col min="36" max="36" width="13.7109375" style="1" customWidth="1"/>
    <col min="37" max="38" width="11.42578125" style="1" customWidth="1"/>
    <col min="39" max="39" width="36" style="1" customWidth="1"/>
    <col min="40" max="40" width="13.85546875" style="1" customWidth="1"/>
    <col min="41" max="42" width="11.42578125" style="1" customWidth="1"/>
    <col min="43" max="43" width="12.42578125" style="1" customWidth="1"/>
    <col min="44" max="44" width="13.7109375" style="1" customWidth="1"/>
    <col min="45" max="46" width="11.42578125" style="1" customWidth="1"/>
    <col min="47" max="47" width="38" style="1" customWidth="1"/>
    <col min="48" max="50" width="11.42578125" style="1" customWidth="1"/>
    <col min="51" max="51" width="12.42578125" style="1" customWidth="1"/>
    <col min="52" max="52" width="13.7109375" style="1" customWidth="1"/>
    <col min="53" max="54" width="11.42578125" style="1" customWidth="1"/>
    <col min="55" max="55" width="52.42578125" style="1" customWidth="1"/>
    <col min="56" max="56" width="16.7109375" style="1" customWidth="1"/>
    <col min="57" max="58" width="11.42578125" style="1" customWidth="1"/>
    <col min="59" max="59" width="12.42578125" style="1" customWidth="1"/>
    <col min="60" max="60" width="13.7109375" style="1" customWidth="1"/>
    <col min="61" max="62" width="11.42578125" style="1" customWidth="1"/>
    <col min="63" max="63" width="39.5703125" style="1" customWidth="1"/>
    <col min="64" max="67" width="11.42578125" style="1" customWidth="1"/>
    <col min="68" max="68" width="13.7109375" style="1" customWidth="1"/>
    <col min="69" max="70" width="11.42578125" style="1" customWidth="1"/>
    <col min="71" max="71" width="37.140625" style="1" customWidth="1"/>
    <col min="72" max="75" width="11.42578125" style="1" customWidth="1"/>
    <col min="76" max="76" width="13.7109375" style="1" customWidth="1"/>
    <col min="77" max="78" width="11.42578125" style="1" customWidth="1"/>
    <col min="79" max="79" width="47.140625" style="1" customWidth="1"/>
    <col min="80" max="83" width="11.42578125" style="1" customWidth="1"/>
    <col min="84" max="84" width="13.7109375" style="1" customWidth="1"/>
    <col min="85" max="86" width="11.42578125" style="1" customWidth="1"/>
    <col min="87" max="87" width="41.5703125" style="1" customWidth="1"/>
    <col min="88" max="91" width="11.42578125" style="1" customWidth="1"/>
    <col min="92" max="92" width="13.7109375" style="1" customWidth="1"/>
    <col min="93" max="94" width="11.42578125" style="1" customWidth="1"/>
    <col min="95" max="95" width="27.85546875" style="1" customWidth="1"/>
    <col min="96" max="98" width="11.42578125" style="1" customWidth="1"/>
    <col min="99" max="99" width="12.42578125" style="1" customWidth="1"/>
    <col min="100" max="100" width="13.7109375" style="1" customWidth="1"/>
    <col min="101" max="102" width="11.42578125" style="1" customWidth="1"/>
    <col min="103" max="103" width="44.42578125" style="1" customWidth="1"/>
    <col min="104" max="106" width="11.42578125" style="1" customWidth="1"/>
    <col min="107" max="107" width="12.42578125" style="1" customWidth="1"/>
    <col min="108" max="108" width="14.85546875" style="1" customWidth="1"/>
    <col min="109" max="110" width="11.42578125" style="1" customWidth="1"/>
    <col min="111" max="111" width="39.28515625" style="1" customWidth="1"/>
    <col min="112" max="115" width="11.42578125" style="1" customWidth="1"/>
    <col min="116" max="116" width="13.7109375" style="1" customWidth="1"/>
    <col min="117" max="118" width="11.42578125" style="1" customWidth="1"/>
    <col min="119" max="119" width="35" style="1" customWidth="1"/>
    <col min="120" max="122" width="11.42578125" style="1" customWidth="1"/>
    <col min="123" max="123" width="12.42578125" style="1" customWidth="1"/>
    <col min="124" max="124" width="12.7109375" style="1" customWidth="1"/>
    <col min="125" max="126" width="11.42578125" style="1" customWidth="1"/>
    <col min="127" max="127" width="34.7109375" style="1" customWidth="1"/>
    <col min="128" max="130" width="11.42578125" style="1" customWidth="1"/>
    <col min="131" max="131" width="12.42578125" style="1" customWidth="1"/>
    <col min="132" max="132" width="13.7109375" style="1" customWidth="1"/>
    <col min="133" max="134" width="11.42578125" style="1" customWidth="1"/>
    <col min="135" max="135" width="12.7109375" style="1" bestFit="1" customWidth="1"/>
    <col min="136" max="136" width="20.28515625" style="32" customWidth="1"/>
    <col min="137" max="137" width="13.7109375" style="1" bestFit="1" customWidth="1"/>
    <col min="138" max="138" width="14.140625" style="1" customWidth="1"/>
    <col min="139" max="139" width="12.7109375" style="20" bestFit="1" customWidth="1"/>
    <col min="140" max="16384" width="11.42578125" style="1"/>
  </cols>
  <sheetData>
    <row r="1" spans="1:139">
      <c r="A1" s="52" t="s">
        <v>0</v>
      </c>
      <c r="B1" s="52"/>
      <c r="C1" s="52"/>
      <c r="D1" s="52"/>
      <c r="E1" s="52"/>
      <c r="F1" s="52"/>
      <c r="G1" s="52"/>
      <c r="H1" s="52"/>
      <c r="I1" s="52"/>
      <c r="J1" s="52"/>
      <c r="K1" s="52"/>
      <c r="L1" s="52"/>
      <c r="M1" s="52"/>
      <c r="N1" s="52"/>
    </row>
    <row r="2" spans="1:139">
      <c r="A2" s="52" t="s">
        <v>20</v>
      </c>
      <c r="B2" s="52"/>
      <c r="C2" s="52"/>
      <c r="D2" s="52"/>
      <c r="E2" s="52"/>
      <c r="F2" s="52"/>
      <c r="G2" s="52"/>
      <c r="H2" s="52"/>
      <c r="I2" s="52"/>
      <c r="J2" s="52"/>
      <c r="K2" s="52"/>
      <c r="L2" s="52"/>
      <c r="M2" s="52"/>
      <c r="N2" s="52"/>
    </row>
    <row r="3" spans="1:139" ht="12.75" customHeight="1">
      <c r="A3" s="52" t="s">
        <v>18</v>
      </c>
      <c r="B3" s="52"/>
      <c r="C3" s="52"/>
      <c r="D3" s="52"/>
      <c r="E3" s="52"/>
      <c r="F3" s="52"/>
      <c r="G3" s="52"/>
      <c r="H3" s="52"/>
      <c r="I3" s="52"/>
      <c r="J3" s="52"/>
      <c r="K3" s="52"/>
      <c r="L3" s="52"/>
      <c r="M3" s="52"/>
      <c r="N3" s="52"/>
    </row>
    <row r="4" spans="1:139">
      <c r="A4" s="52" t="s">
        <v>50</v>
      </c>
      <c r="B4" s="52"/>
      <c r="C4" s="52"/>
      <c r="D4" s="52"/>
      <c r="E4" s="52"/>
      <c r="F4" s="52"/>
      <c r="G4" s="52"/>
      <c r="H4" s="52"/>
      <c r="I4" s="52"/>
      <c r="J4" s="52"/>
      <c r="K4" s="52"/>
      <c r="L4" s="52"/>
      <c r="M4" s="52"/>
      <c r="N4" s="52"/>
    </row>
    <row r="5" spans="1:139">
      <c r="A5" s="2"/>
      <c r="B5" s="28"/>
      <c r="C5" s="2"/>
      <c r="D5" s="2"/>
      <c r="E5" s="2"/>
      <c r="F5" s="2"/>
      <c r="G5" s="2"/>
      <c r="H5" s="2"/>
      <c r="I5" s="2"/>
      <c r="J5" s="2"/>
      <c r="K5" s="2"/>
      <c r="L5" s="2"/>
    </row>
    <row r="6" spans="1:139">
      <c r="A6" s="52"/>
      <c r="B6" s="52"/>
      <c r="C6" s="2"/>
      <c r="D6" s="2"/>
      <c r="E6" s="2"/>
      <c r="F6" s="2"/>
      <c r="G6" s="2"/>
      <c r="H6" s="2"/>
      <c r="I6" s="2"/>
      <c r="J6" s="2"/>
      <c r="K6" s="2"/>
      <c r="L6" s="2"/>
    </row>
    <row r="7" spans="1:139" ht="29.25" customHeight="1">
      <c r="A7" s="54" t="s">
        <v>51</v>
      </c>
      <c r="B7" s="54"/>
      <c r="C7" s="54"/>
      <c r="D7" s="54"/>
      <c r="E7" s="54"/>
      <c r="F7" s="54"/>
      <c r="G7" s="54" t="s">
        <v>52</v>
      </c>
      <c r="H7" s="54"/>
      <c r="I7" s="54"/>
      <c r="J7" s="54"/>
      <c r="K7" s="54"/>
      <c r="L7" s="54"/>
      <c r="M7" s="54"/>
      <c r="N7" s="54"/>
      <c r="O7" s="54" t="s">
        <v>155</v>
      </c>
      <c r="P7" s="54"/>
      <c r="Q7" s="54"/>
      <c r="R7" s="54"/>
      <c r="S7" s="54"/>
      <c r="T7" s="54"/>
      <c r="U7" s="54"/>
      <c r="V7" s="54"/>
      <c r="W7" s="54" t="s">
        <v>81</v>
      </c>
      <c r="X7" s="54"/>
      <c r="Y7" s="54"/>
      <c r="Z7" s="54"/>
      <c r="AA7" s="54"/>
      <c r="AB7" s="54"/>
      <c r="AC7" s="54"/>
      <c r="AD7" s="54"/>
      <c r="AE7" s="56" t="s">
        <v>83</v>
      </c>
      <c r="AF7" s="57"/>
      <c r="AG7" s="57"/>
      <c r="AH7" s="57"/>
      <c r="AI7" s="57"/>
      <c r="AJ7" s="57"/>
      <c r="AK7" s="57"/>
      <c r="AL7" s="57"/>
      <c r="AM7" s="56" t="s">
        <v>86</v>
      </c>
      <c r="AN7" s="57"/>
      <c r="AO7" s="57"/>
      <c r="AP7" s="57"/>
      <c r="AQ7" s="57"/>
      <c r="AR7" s="57"/>
      <c r="AS7" s="57"/>
      <c r="AT7" s="57"/>
      <c r="AU7" s="54" t="s">
        <v>100</v>
      </c>
      <c r="AV7" s="54"/>
      <c r="AW7" s="54"/>
      <c r="AX7" s="54"/>
      <c r="AY7" s="54"/>
      <c r="AZ7" s="54"/>
      <c r="BA7" s="54"/>
      <c r="BB7" s="54"/>
      <c r="BC7" s="54" t="s">
        <v>156</v>
      </c>
      <c r="BD7" s="54"/>
      <c r="BE7" s="54"/>
      <c r="BF7" s="54"/>
      <c r="BG7" s="54"/>
      <c r="BH7" s="54"/>
      <c r="BI7" s="54"/>
      <c r="BJ7" s="54"/>
      <c r="BK7" s="54" t="s">
        <v>116</v>
      </c>
      <c r="BL7" s="54"/>
      <c r="BM7" s="54"/>
      <c r="BN7" s="54"/>
      <c r="BO7" s="54"/>
      <c r="BP7" s="54"/>
      <c r="BQ7" s="54"/>
      <c r="BR7" s="54"/>
      <c r="BS7" s="63" t="s">
        <v>157</v>
      </c>
      <c r="BT7" s="54"/>
      <c r="BU7" s="54"/>
      <c r="BV7" s="54"/>
      <c r="BW7" s="54"/>
      <c r="BX7" s="54"/>
      <c r="BY7" s="54"/>
      <c r="BZ7" s="54"/>
      <c r="CA7" s="54" t="s">
        <v>118</v>
      </c>
      <c r="CB7" s="54"/>
      <c r="CC7" s="54"/>
      <c r="CD7" s="54"/>
      <c r="CE7" s="54"/>
      <c r="CF7" s="54"/>
      <c r="CG7" s="54"/>
      <c r="CH7" s="54"/>
      <c r="CI7" s="54" t="s">
        <v>119</v>
      </c>
      <c r="CJ7" s="54"/>
      <c r="CK7" s="54"/>
      <c r="CL7" s="54"/>
      <c r="CM7" s="54"/>
      <c r="CN7" s="54"/>
      <c r="CO7" s="54"/>
      <c r="CP7" s="54"/>
      <c r="CQ7" s="54" t="s">
        <v>158</v>
      </c>
      <c r="CR7" s="54"/>
      <c r="CS7" s="54"/>
      <c r="CT7" s="54"/>
      <c r="CU7" s="54"/>
      <c r="CV7" s="54"/>
      <c r="CW7" s="54"/>
      <c r="CX7" s="54"/>
      <c r="CY7" s="54" t="s">
        <v>126</v>
      </c>
      <c r="CZ7" s="54"/>
      <c r="DA7" s="54"/>
      <c r="DB7" s="54"/>
      <c r="DC7" s="54"/>
      <c r="DD7" s="54"/>
      <c r="DE7" s="54"/>
      <c r="DF7" s="54"/>
      <c r="DG7" s="54" t="s">
        <v>131</v>
      </c>
      <c r="DH7" s="54"/>
      <c r="DI7" s="54"/>
      <c r="DJ7" s="54"/>
      <c r="DK7" s="54"/>
      <c r="DL7" s="54"/>
      <c r="DM7" s="54"/>
      <c r="DN7" s="54"/>
      <c r="DO7" s="54" t="s">
        <v>136</v>
      </c>
      <c r="DP7" s="54"/>
      <c r="DQ7" s="54"/>
      <c r="DR7" s="54"/>
      <c r="DS7" s="54"/>
      <c r="DT7" s="54"/>
      <c r="DU7" s="54"/>
      <c r="DV7" s="54"/>
      <c r="DW7" s="54" t="s">
        <v>148</v>
      </c>
      <c r="DX7" s="54"/>
      <c r="DY7" s="54"/>
      <c r="DZ7" s="54"/>
      <c r="EA7" s="54"/>
      <c r="EB7" s="54"/>
      <c r="EC7" s="54"/>
      <c r="ED7" s="54"/>
    </row>
    <row r="8" spans="1:139" ht="60.75" customHeight="1">
      <c r="A8" s="3" t="s">
        <v>17</v>
      </c>
      <c r="B8" s="3" t="s">
        <v>1</v>
      </c>
      <c r="C8" s="3" t="s">
        <v>2</v>
      </c>
      <c r="D8" s="3" t="s">
        <v>4</v>
      </c>
      <c r="E8" s="3" t="s">
        <v>3</v>
      </c>
      <c r="F8" s="4" t="s">
        <v>5</v>
      </c>
      <c r="G8" s="5" t="s">
        <v>6</v>
      </c>
      <c r="H8" s="5" t="s">
        <v>7</v>
      </c>
      <c r="I8" s="5" t="s">
        <v>8</v>
      </c>
      <c r="J8" s="5" t="s">
        <v>9</v>
      </c>
      <c r="K8" s="5" t="s">
        <v>10</v>
      </c>
      <c r="L8" s="6" t="s">
        <v>11</v>
      </c>
      <c r="M8" s="6" t="s">
        <v>12</v>
      </c>
      <c r="N8" s="6" t="s">
        <v>13</v>
      </c>
      <c r="O8" s="5" t="s">
        <v>6</v>
      </c>
      <c r="P8" s="5" t="s">
        <v>7</v>
      </c>
      <c r="Q8" s="5" t="s">
        <v>8</v>
      </c>
      <c r="R8" s="5" t="s">
        <v>9</v>
      </c>
      <c r="S8" s="5" t="s">
        <v>10</v>
      </c>
      <c r="T8" s="6" t="s">
        <v>11</v>
      </c>
      <c r="U8" s="6" t="s">
        <v>12</v>
      </c>
      <c r="V8" s="6" t="s">
        <v>13</v>
      </c>
      <c r="W8" s="5" t="s">
        <v>6</v>
      </c>
      <c r="X8" s="5" t="s">
        <v>7</v>
      </c>
      <c r="Y8" s="5" t="s">
        <v>8</v>
      </c>
      <c r="Z8" s="5" t="s">
        <v>9</v>
      </c>
      <c r="AA8" s="5" t="s">
        <v>10</v>
      </c>
      <c r="AB8" s="6" t="s">
        <v>11</v>
      </c>
      <c r="AC8" s="6" t="s">
        <v>12</v>
      </c>
      <c r="AD8" s="6" t="s">
        <v>13</v>
      </c>
      <c r="AE8" s="5" t="s">
        <v>6</v>
      </c>
      <c r="AF8" s="5" t="s">
        <v>7</v>
      </c>
      <c r="AG8" s="5" t="s">
        <v>8</v>
      </c>
      <c r="AH8" s="5" t="s">
        <v>9</v>
      </c>
      <c r="AI8" s="5" t="s">
        <v>10</v>
      </c>
      <c r="AJ8" s="6" t="s">
        <v>11</v>
      </c>
      <c r="AK8" s="6" t="s">
        <v>12</v>
      </c>
      <c r="AL8" s="6" t="s">
        <v>13</v>
      </c>
      <c r="AM8" s="5" t="s">
        <v>6</v>
      </c>
      <c r="AN8" s="5" t="s">
        <v>7</v>
      </c>
      <c r="AO8" s="5" t="s">
        <v>8</v>
      </c>
      <c r="AP8" s="5" t="s">
        <v>9</v>
      </c>
      <c r="AQ8" s="5" t="s">
        <v>10</v>
      </c>
      <c r="AR8" s="6" t="s">
        <v>11</v>
      </c>
      <c r="AS8" s="6" t="s">
        <v>12</v>
      </c>
      <c r="AT8" s="6" t="s">
        <v>13</v>
      </c>
      <c r="AU8" s="5" t="s">
        <v>6</v>
      </c>
      <c r="AV8" s="5" t="s">
        <v>7</v>
      </c>
      <c r="AW8" s="5" t="s">
        <v>8</v>
      </c>
      <c r="AX8" s="5" t="s">
        <v>9</v>
      </c>
      <c r="AY8" s="5" t="s">
        <v>10</v>
      </c>
      <c r="AZ8" s="6" t="s">
        <v>11</v>
      </c>
      <c r="BA8" s="6" t="s">
        <v>12</v>
      </c>
      <c r="BB8" s="6" t="s">
        <v>13</v>
      </c>
      <c r="BC8" s="5" t="s">
        <v>6</v>
      </c>
      <c r="BD8" s="5" t="s">
        <v>7</v>
      </c>
      <c r="BE8" s="5" t="s">
        <v>8</v>
      </c>
      <c r="BF8" s="5" t="s">
        <v>9</v>
      </c>
      <c r="BG8" s="5" t="s">
        <v>10</v>
      </c>
      <c r="BH8" s="6" t="s">
        <v>11</v>
      </c>
      <c r="BI8" s="6" t="s">
        <v>12</v>
      </c>
      <c r="BJ8" s="6" t="s">
        <v>13</v>
      </c>
      <c r="BK8" s="5" t="s">
        <v>6</v>
      </c>
      <c r="BL8" s="5" t="s">
        <v>7</v>
      </c>
      <c r="BM8" s="5" t="s">
        <v>8</v>
      </c>
      <c r="BN8" s="5" t="s">
        <v>9</v>
      </c>
      <c r="BO8" s="5" t="s">
        <v>10</v>
      </c>
      <c r="BP8" s="6" t="s">
        <v>11</v>
      </c>
      <c r="BQ8" s="6" t="s">
        <v>12</v>
      </c>
      <c r="BR8" s="6" t="s">
        <v>13</v>
      </c>
      <c r="BS8" s="5" t="s">
        <v>6</v>
      </c>
      <c r="BT8" s="5" t="s">
        <v>7</v>
      </c>
      <c r="BU8" s="5" t="s">
        <v>8</v>
      </c>
      <c r="BV8" s="5" t="s">
        <v>9</v>
      </c>
      <c r="BW8" s="5" t="s">
        <v>10</v>
      </c>
      <c r="BX8" s="6" t="s">
        <v>11</v>
      </c>
      <c r="BY8" s="6" t="s">
        <v>12</v>
      </c>
      <c r="BZ8" s="6" t="s">
        <v>13</v>
      </c>
      <c r="CA8" s="5" t="s">
        <v>6</v>
      </c>
      <c r="CB8" s="5" t="s">
        <v>7</v>
      </c>
      <c r="CC8" s="5" t="s">
        <v>8</v>
      </c>
      <c r="CD8" s="5" t="s">
        <v>9</v>
      </c>
      <c r="CE8" s="5" t="s">
        <v>10</v>
      </c>
      <c r="CF8" s="6" t="s">
        <v>11</v>
      </c>
      <c r="CG8" s="6" t="s">
        <v>12</v>
      </c>
      <c r="CH8" s="6" t="s">
        <v>13</v>
      </c>
      <c r="CI8" s="5" t="s">
        <v>6</v>
      </c>
      <c r="CJ8" s="5" t="s">
        <v>7</v>
      </c>
      <c r="CK8" s="5" t="s">
        <v>8</v>
      </c>
      <c r="CL8" s="5" t="s">
        <v>9</v>
      </c>
      <c r="CM8" s="5" t="s">
        <v>10</v>
      </c>
      <c r="CN8" s="6" t="s">
        <v>11</v>
      </c>
      <c r="CO8" s="6" t="s">
        <v>12</v>
      </c>
      <c r="CP8" s="6" t="s">
        <v>13</v>
      </c>
      <c r="CQ8" s="5" t="s">
        <v>6</v>
      </c>
      <c r="CR8" s="5" t="s">
        <v>7</v>
      </c>
      <c r="CS8" s="5" t="s">
        <v>8</v>
      </c>
      <c r="CT8" s="5" t="s">
        <v>9</v>
      </c>
      <c r="CU8" s="5" t="s">
        <v>10</v>
      </c>
      <c r="CV8" s="6" t="s">
        <v>11</v>
      </c>
      <c r="CW8" s="6" t="s">
        <v>12</v>
      </c>
      <c r="CX8" s="6" t="s">
        <v>13</v>
      </c>
      <c r="CY8" s="5" t="s">
        <v>6</v>
      </c>
      <c r="CZ8" s="5" t="s">
        <v>7</v>
      </c>
      <c r="DA8" s="5" t="s">
        <v>8</v>
      </c>
      <c r="DB8" s="5" t="s">
        <v>9</v>
      </c>
      <c r="DC8" s="5" t="s">
        <v>10</v>
      </c>
      <c r="DD8" s="6" t="s">
        <v>11</v>
      </c>
      <c r="DE8" s="6" t="s">
        <v>12</v>
      </c>
      <c r="DF8" s="6" t="s">
        <v>13</v>
      </c>
      <c r="DG8" s="5" t="s">
        <v>6</v>
      </c>
      <c r="DH8" s="5" t="s">
        <v>7</v>
      </c>
      <c r="DI8" s="5" t="s">
        <v>8</v>
      </c>
      <c r="DJ8" s="5" t="s">
        <v>9</v>
      </c>
      <c r="DK8" s="5" t="s">
        <v>10</v>
      </c>
      <c r="DL8" s="6" t="s">
        <v>11</v>
      </c>
      <c r="DM8" s="6" t="s">
        <v>12</v>
      </c>
      <c r="DN8" s="6" t="s">
        <v>13</v>
      </c>
      <c r="DO8" s="5" t="s">
        <v>6</v>
      </c>
      <c r="DP8" s="5" t="s">
        <v>7</v>
      </c>
      <c r="DQ8" s="5" t="s">
        <v>8</v>
      </c>
      <c r="DR8" s="5" t="s">
        <v>9</v>
      </c>
      <c r="DS8" s="5" t="s">
        <v>10</v>
      </c>
      <c r="DT8" s="6" t="s">
        <v>11</v>
      </c>
      <c r="DU8" s="6" t="s">
        <v>12</v>
      </c>
      <c r="DV8" s="6" t="s">
        <v>13</v>
      </c>
      <c r="DW8" s="5" t="s">
        <v>6</v>
      </c>
      <c r="DX8" s="5" t="s">
        <v>7</v>
      </c>
      <c r="DY8" s="5" t="s">
        <v>8</v>
      </c>
      <c r="DZ8" s="5" t="s">
        <v>9</v>
      </c>
      <c r="EA8" s="5" t="s">
        <v>10</v>
      </c>
      <c r="EB8" s="6" t="s">
        <v>11</v>
      </c>
      <c r="EC8" s="6" t="s">
        <v>12</v>
      </c>
      <c r="ED8" s="6" t="s">
        <v>13</v>
      </c>
      <c r="EE8" s="6" t="s">
        <v>151</v>
      </c>
      <c r="EF8" s="6" t="s">
        <v>152</v>
      </c>
      <c r="EG8" s="6" t="s">
        <v>154</v>
      </c>
      <c r="EH8" s="6" t="s">
        <v>153</v>
      </c>
      <c r="EI8" s="71" t="s">
        <v>159</v>
      </c>
    </row>
    <row r="9" spans="1:139" ht="178.5">
      <c r="A9" s="7">
        <v>1</v>
      </c>
      <c r="B9" s="29" t="s">
        <v>21</v>
      </c>
      <c r="C9" s="23" t="s">
        <v>22</v>
      </c>
      <c r="D9" s="9" t="s">
        <v>15</v>
      </c>
      <c r="E9" s="7" t="s">
        <v>23</v>
      </c>
      <c r="F9" s="24">
        <v>12</v>
      </c>
      <c r="G9" s="42"/>
      <c r="H9" s="45"/>
      <c r="I9" s="44"/>
      <c r="J9" s="45"/>
      <c r="K9" s="45"/>
      <c r="L9" s="45"/>
      <c r="M9" s="46"/>
      <c r="N9" s="46"/>
      <c r="O9" s="42"/>
      <c r="P9" s="43"/>
      <c r="Q9" s="44"/>
      <c r="R9" s="45"/>
      <c r="S9" s="45"/>
      <c r="T9" s="45"/>
      <c r="U9" s="46"/>
      <c r="V9" s="46"/>
      <c r="W9" s="23" t="s">
        <v>65</v>
      </c>
      <c r="X9" s="11">
        <v>4080600</v>
      </c>
      <c r="Y9" s="12">
        <v>0.19</v>
      </c>
      <c r="Z9" s="11">
        <f t="shared" ref="Z9:Z23" si="0">X9*Y9</f>
        <v>775314</v>
      </c>
      <c r="AA9" s="11">
        <f t="shared" ref="AA9:AA23" si="1">ROUND(X9+Z9,0)</f>
        <v>4855914</v>
      </c>
      <c r="AB9" s="11">
        <f>AA9*F9</f>
        <v>58270968</v>
      </c>
      <c r="AC9" s="34" t="s">
        <v>78</v>
      </c>
      <c r="AD9" s="34" t="s">
        <v>59</v>
      </c>
      <c r="AE9" s="42"/>
      <c r="AF9" s="45"/>
      <c r="AG9" s="44"/>
      <c r="AH9" s="45"/>
      <c r="AI9" s="45"/>
      <c r="AJ9" s="45"/>
      <c r="AK9" s="46"/>
      <c r="AL9" s="46"/>
      <c r="AM9" s="10" t="s">
        <v>87</v>
      </c>
      <c r="AN9" s="35">
        <v>3985274</v>
      </c>
      <c r="AO9" s="12">
        <v>0.19</v>
      </c>
      <c r="AP9" s="11">
        <v>681457</v>
      </c>
      <c r="AQ9" s="11">
        <f t="shared" ref="AQ9:AQ23" si="2">ROUND(AN9+AP9,0)</f>
        <v>4666731</v>
      </c>
      <c r="AR9" s="11">
        <f>AQ9*F9</f>
        <v>56000772</v>
      </c>
      <c r="AS9" s="34">
        <v>15</v>
      </c>
      <c r="AT9" s="34" t="s">
        <v>84</v>
      </c>
      <c r="AU9" s="23" t="s">
        <v>101</v>
      </c>
      <c r="AV9" s="11">
        <v>4207950</v>
      </c>
      <c r="AW9" s="12">
        <v>0.19</v>
      </c>
      <c r="AX9" s="11">
        <f t="shared" ref="AX9:AX23" si="3">AV9*AW9</f>
        <v>799510.5</v>
      </c>
      <c r="AY9" s="11">
        <f t="shared" ref="AY9:AY23" si="4">ROUND(AV9+AX9,0)</f>
        <v>5007461</v>
      </c>
      <c r="AZ9" s="11">
        <f>AY9*F9</f>
        <v>60089532</v>
      </c>
      <c r="BA9" s="37" t="s">
        <v>107</v>
      </c>
      <c r="BB9" s="37" t="s">
        <v>59</v>
      </c>
      <c r="BC9" s="42"/>
      <c r="BD9" s="45"/>
      <c r="BE9" s="44"/>
      <c r="BF9" s="45"/>
      <c r="BG9" s="45"/>
      <c r="BH9" s="45"/>
      <c r="BI9" s="58"/>
      <c r="BJ9" s="58"/>
      <c r="BK9" s="38" t="s">
        <v>110</v>
      </c>
      <c r="BL9" s="11">
        <v>4009000</v>
      </c>
      <c r="BM9" s="12">
        <v>0.19</v>
      </c>
      <c r="BN9" s="11">
        <f t="shared" ref="BN9:BN14" si="5">BL9*BM9</f>
        <v>761710</v>
      </c>
      <c r="BO9" s="11">
        <f t="shared" ref="BO9:BO14" si="6">ROUND(BL9+BN9,0)</f>
        <v>4770710</v>
      </c>
      <c r="BP9" s="11">
        <f>BO9*F9</f>
        <v>57248520</v>
      </c>
      <c r="BQ9" s="34" t="s">
        <v>80</v>
      </c>
      <c r="BR9" s="34" t="s">
        <v>59</v>
      </c>
      <c r="BS9" s="61"/>
      <c r="BT9" s="45"/>
      <c r="BU9" s="44"/>
      <c r="BV9" s="45"/>
      <c r="BW9" s="45"/>
      <c r="BX9" s="45"/>
      <c r="BY9" s="62"/>
      <c r="BZ9" s="62"/>
      <c r="CA9" s="61"/>
      <c r="CB9" s="45"/>
      <c r="CC9" s="44"/>
      <c r="CD9" s="45"/>
      <c r="CE9" s="45"/>
      <c r="CF9" s="45"/>
      <c r="CG9" s="62"/>
      <c r="CH9" s="62"/>
      <c r="CI9" s="10" t="s">
        <v>120</v>
      </c>
      <c r="CJ9" s="11">
        <v>4423000</v>
      </c>
      <c r="CK9" s="12">
        <v>0.19</v>
      </c>
      <c r="CL9" s="11">
        <f t="shared" ref="CL9:CL12" si="7">CJ9*CK9</f>
        <v>840370</v>
      </c>
      <c r="CM9" s="11">
        <f t="shared" ref="CM9:CM12" si="8">ROUND(CJ9+CL9,0)</f>
        <v>5263370</v>
      </c>
      <c r="CN9" s="11">
        <f>CM9*F9</f>
        <v>63160440</v>
      </c>
      <c r="CO9" s="37" t="s">
        <v>124</v>
      </c>
      <c r="CP9" s="37" t="s">
        <v>59</v>
      </c>
      <c r="CQ9" s="42"/>
      <c r="CR9" s="45"/>
      <c r="CS9" s="44"/>
      <c r="CT9" s="45"/>
      <c r="CU9" s="45"/>
      <c r="CV9" s="45"/>
      <c r="CW9" s="58"/>
      <c r="CX9" s="58"/>
      <c r="CY9" s="23" t="s">
        <v>127</v>
      </c>
      <c r="CZ9" s="11">
        <f>(818.01+94.84)*4100</f>
        <v>3742685</v>
      </c>
      <c r="DA9" s="12">
        <v>0.19</v>
      </c>
      <c r="DB9" s="11">
        <f t="shared" ref="DB9:DB11" si="9">CZ9*DA9</f>
        <v>711110.15</v>
      </c>
      <c r="DC9" s="11">
        <f t="shared" ref="DC9:DC11" si="10">ROUND(CZ9+DB9,0)</f>
        <v>4453795</v>
      </c>
      <c r="DD9" s="11">
        <f>DC9*F9</f>
        <v>53445540</v>
      </c>
      <c r="DE9" s="37" t="s">
        <v>58</v>
      </c>
      <c r="DF9" s="37" t="s">
        <v>59</v>
      </c>
      <c r="DG9" s="10" t="s">
        <v>132</v>
      </c>
      <c r="DH9" s="11">
        <v>4404000</v>
      </c>
      <c r="DI9" s="12">
        <v>0.19</v>
      </c>
      <c r="DJ9" s="11">
        <f t="shared" ref="DJ9:DJ16" si="11">DH9*DI9</f>
        <v>836760</v>
      </c>
      <c r="DK9" s="11">
        <f t="shared" ref="DK9:DK16" si="12">ROUND(DH9+DJ9,0)</f>
        <v>5240760</v>
      </c>
      <c r="DL9" s="11">
        <f>DK9*F9</f>
        <v>62889120</v>
      </c>
      <c r="DM9" s="34" t="s">
        <v>135</v>
      </c>
      <c r="DN9" s="34" t="s">
        <v>84</v>
      </c>
      <c r="DO9" s="10"/>
      <c r="DP9" s="11"/>
      <c r="DQ9" s="12"/>
      <c r="DR9" s="11"/>
      <c r="DS9" s="11"/>
      <c r="DT9" s="11"/>
      <c r="DU9" s="37"/>
      <c r="DV9" s="37"/>
      <c r="DW9" s="23" t="s">
        <v>132</v>
      </c>
      <c r="DX9" s="11">
        <v>4436709</v>
      </c>
      <c r="DY9" s="12">
        <v>0.19</v>
      </c>
      <c r="DZ9" s="11">
        <f t="shared" ref="DZ9:DZ16" si="13">DX9*DY9</f>
        <v>842974.71</v>
      </c>
      <c r="EA9" s="11">
        <f t="shared" ref="EA9:EA16" si="14">ROUND(DX9+DZ9,0)</f>
        <v>5279684</v>
      </c>
      <c r="EB9" s="11">
        <f>EA9*F9</f>
        <v>63356208</v>
      </c>
      <c r="EC9" s="37" t="s">
        <v>150</v>
      </c>
      <c r="ED9" s="37" t="s">
        <v>59</v>
      </c>
      <c r="EE9" s="40">
        <f>MIN(K9,S9,AA9,AI9,AQ9,AY9,BG9,BO9,BW9,CE9,CM9,CU9,DC9,DK9,DS9,EA9)</f>
        <v>4453795</v>
      </c>
      <c r="EF9" s="37" t="str">
        <f>IF(EE9=K9,$G$7,IF(EE9=S9,$O$7,IF(EE9=AA9,$W$7,IF(EE9=AI9,$AE$7,IF(EE9=AQ9,$AM$7,IF(EE9=AY9,$AU$7,IF(EE9=BG9,$BC$7,IF(EE9=BO9,$BK$7,IF(EE9=BW9,$BS$7,IF(EE9=CE9,$CA$7, IF(EE9=CM9,$CI$7,IF(EE9=CU9,$CQ$7, IF(EE9=DC9,$CY$7,IF(EE9=DK9,$DG$7,IF(EE9=DS9,$DO$7,IF(EE9=EA9,$DW$7,""))))))))))))))))</f>
        <v>REDCOMPUTO LTDA - NIT. 830.016.004-0</v>
      </c>
      <c r="EG9" s="40">
        <f>F9*EE9</f>
        <v>53445540</v>
      </c>
      <c r="EH9" s="40">
        <v>63384636</v>
      </c>
      <c r="EI9" s="41">
        <f>+EH9-EG9</f>
        <v>9939096</v>
      </c>
    </row>
    <row r="10" spans="1:139" ht="191.25">
      <c r="A10" s="7">
        <v>2</v>
      </c>
      <c r="B10" s="9" t="s">
        <v>24</v>
      </c>
      <c r="C10" s="8" t="s">
        <v>25</v>
      </c>
      <c r="D10" s="9" t="s">
        <v>15</v>
      </c>
      <c r="E10" s="7" t="s">
        <v>26</v>
      </c>
      <c r="F10" s="24">
        <v>19</v>
      </c>
      <c r="G10" s="42"/>
      <c r="H10" s="45"/>
      <c r="I10" s="44"/>
      <c r="J10" s="45"/>
      <c r="K10" s="45"/>
      <c r="L10" s="45"/>
      <c r="M10" s="46"/>
      <c r="N10" s="46"/>
      <c r="O10" s="42"/>
      <c r="P10" s="43"/>
      <c r="Q10" s="44"/>
      <c r="R10" s="45"/>
      <c r="S10" s="45"/>
      <c r="T10" s="45"/>
      <c r="U10" s="46"/>
      <c r="V10" s="46"/>
      <c r="W10" s="8" t="s">
        <v>66</v>
      </c>
      <c r="X10" s="11">
        <v>4445200</v>
      </c>
      <c r="Y10" s="12">
        <v>0.19</v>
      </c>
      <c r="Z10" s="11">
        <f t="shared" si="0"/>
        <v>844588</v>
      </c>
      <c r="AA10" s="11">
        <f t="shared" si="1"/>
        <v>5289788</v>
      </c>
      <c r="AB10" s="11">
        <f t="shared" ref="AB10:AB23" si="15">AA10*F10</f>
        <v>100505972</v>
      </c>
      <c r="AC10" s="34" t="s">
        <v>78</v>
      </c>
      <c r="AD10" s="34" t="s">
        <v>59</v>
      </c>
      <c r="AE10" s="42"/>
      <c r="AF10" s="45"/>
      <c r="AG10" s="44"/>
      <c r="AH10" s="45"/>
      <c r="AI10" s="45"/>
      <c r="AJ10" s="45"/>
      <c r="AK10" s="46"/>
      <c r="AL10" s="46"/>
      <c r="AM10" s="10" t="s">
        <v>88</v>
      </c>
      <c r="AN10" s="11">
        <v>3997393</v>
      </c>
      <c r="AO10" s="12">
        <v>0.19</v>
      </c>
      <c r="AP10" s="11">
        <v>683760</v>
      </c>
      <c r="AQ10" s="11">
        <f t="shared" si="2"/>
        <v>4681153</v>
      </c>
      <c r="AR10" s="11">
        <f t="shared" ref="AR10:AR23" si="16">AQ10*F10</f>
        <v>88941907</v>
      </c>
      <c r="AS10" s="34">
        <v>15</v>
      </c>
      <c r="AT10" s="34" t="s">
        <v>84</v>
      </c>
      <c r="AU10" s="8" t="s">
        <v>102</v>
      </c>
      <c r="AV10" s="11">
        <v>5062000</v>
      </c>
      <c r="AW10" s="12">
        <v>0.19</v>
      </c>
      <c r="AX10" s="11">
        <f t="shared" si="3"/>
        <v>961780</v>
      </c>
      <c r="AY10" s="11">
        <f t="shared" si="4"/>
        <v>6023780</v>
      </c>
      <c r="AZ10" s="11">
        <f t="shared" ref="AZ10:AZ23" si="17">AY10*F10</f>
        <v>114451820</v>
      </c>
      <c r="BA10" s="37" t="s">
        <v>107</v>
      </c>
      <c r="BB10" s="37" t="s">
        <v>59</v>
      </c>
      <c r="BC10" s="42"/>
      <c r="BD10" s="45"/>
      <c r="BE10" s="44"/>
      <c r="BF10" s="45"/>
      <c r="BG10" s="45"/>
      <c r="BH10" s="45"/>
      <c r="BI10" s="58"/>
      <c r="BJ10" s="58"/>
      <c r="BK10" s="36" t="s">
        <v>111</v>
      </c>
      <c r="BL10" s="11">
        <v>4335000</v>
      </c>
      <c r="BM10" s="12">
        <v>0.19</v>
      </c>
      <c r="BN10" s="11">
        <f t="shared" si="5"/>
        <v>823650</v>
      </c>
      <c r="BO10" s="11">
        <f t="shared" si="6"/>
        <v>5158650</v>
      </c>
      <c r="BP10" s="11">
        <f t="shared" ref="BP10:BP14" si="18">BO10*F10</f>
        <v>98014350</v>
      </c>
      <c r="BQ10" s="34" t="s">
        <v>80</v>
      </c>
      <c r="BR10" s="34" t="s">
        <v>59</v>
      </c>
      <c r="BS10" s="61"/>
      <c r="BT10" s="45"/>
      <c r="BU10" s="44"/>
      <c r="BV10" s="45"/>
      <c r="BW10" s="45"/>
      <c r="BX10" s="45"/>
      <c r="BY10" s="62"/>
      <c r="BZ10" s="62"/>
      <c r="CA10" s="61"/>
      <c r="CB10" s="45"/>
      <c r="CC10" s="44"/>
      <c r="CD10" s="45"/>
      <c r="CE10" s="45"/>
      <c r="CF10" s="45"/>
      <c r="CG10" s="62"/>
      <c r="CH10" s="62"/>
      <c r="CI10" s="10" t="s">
        <v>121</v>
      </c>
      <c r="CJ10" s="11">
        <v>5370000</v>
      </c>
      <c r="CK10" s="12">
        <v>0.19</v>
      </c>
      <c r="CL10" s="11">
        <f t="shared" si="7"/>
        <v>1020300</v>
      </c>
      <c r="CM10" s="11">
        <f t="shared" si="8"/>
        <v>6390300</v>
      </c>
      <c r="CN10" s="11">
        <f t="shared" ref="CN10:CN12" si="19">CM10*F10</f>
        <v>121415700</v>
      </c>
      <c r="CO10" s="37" t="s">
        <v>124</v>
      </c>
      <c r="CP10" s="37" t="s">
        <v>59</v>
      </c>
      <c r="CQ10" s="42"/>
      <c r="CR10" s="45"/>
      <c r="CS10" s="44"/>
      <c r="CT10" s="45"/>
      <c r="CU10" s="45"/>
      <c r="CV10" s="45"/>
      <c r="CW10" s="58"/>
      <c r="CX10" s="58"/>
      <c r="CY10" s="8" t="s">
        <v>128</v>
      </c>
      <c r="CZ10" s="11">
        <f>(862.61+94.84)*4100</f>
        <v>3925545</v>
      </c>
      <c r="DA10" s="12">
        <v>0.19</v>
      </c>
      <c r="DB10" s="11">
        <f t="shared" si="9"/>
        <v>745853.55</v>
      </c>
      <c r="DC10" s="11">
        <f t="shared" si="10"/>
        <v>4671399</v>
      </c>
      <c r="DD10" s="11">
        <f t="shared" ref="DD10:DD11" si="20">DC10*F10</f>
        <v>88756581</v>
      </c>
      <c r="DE10" s="37" t="s">
        <v>58</v>
      </c>
      <c r="DF10" s="37" t="s">
        <v>59</v>
      </c>
      <c r="DG10" s="10" t="s">
        <v>133</v>
      </c>
      <c r="DH10" s="11">
        <v>4380000</v>
      </c>
      <c r="DI10" s="12">
        <v>0.19</v>
      </c>
      <c r="DJ10" s="11">
        <f t="shared" si="11"/>
        <v>832200</v>
      </c>
      <c r="DK10" s="11">
        <f t="shared" si="12"/>
        <v>5212200</v>
      </c>
      <c r="DL10" s="11">
        <f t="shared" ref="DL10:DL16" si="21">DK10*F10</f>
        <v>99031800</v>
      </c>
      <c r="DM10" s="34" t="s">
        <v>135</v>
      </c>
      <c r="DN10" s="34" t="s">
        <v>84</v>
      </c>
      <c r="DO10" s="10"/>
      <c r="DP10" s="11"/>
      <c r="DQ10" s="12"/>
      <c r="DR10" s="11"/>
      <c r="DS10" s="11"/>
      <c r="DT10" s="11"/>
      <c r="DU10" s="37"/>
      <c r="DV10" s="37"/>
      <c r="DW10" s="8" t="s">
        <v>149</v>
      </c>
      <c r="DX10" s="11">
        <v>4574948</v>
      </c>
      <c r="DY10" s="12">
        <v>0.19</v>
      </c>
      <c r="DZ10" s="11">
        <f t="shared" si="13"/>
        <v>869240.12</v>
      </c>
      <c r="EA10" s="11">
        <f t="shared" si="14"/>
        <v>5444188</v>
      </c>
      <c r="EB10" s="11">
        <f t="shared" ref="EB10:EB16" si="22">EA10*F10</f>
        <v>103439572</v>
      </c>
      <c r="EC10" s="37" t="s">
        <v>150</v>
      </c>
      <c r="ED10" s="37" t="s">
        <v>59</v>
      </c>
      <c r="EE10" s="40">
        <f t="shared" ref="EE10:EE23" si="23">MIN(K10,S10,AA10,AI10,AQ10,AY10,BG10,BO10,BW10,CE10,CM10,CU10,DC10,DK10,DS10,EA10)</f>
        <v>4671399</v>
      </c>
      <c r="EF10" s="37" t="str">
        <f t="shared" ref="EF10:EF23" si="24">IF(EE10=K10,$G$7,IF(EE10=S10,$O$7,IF(EE10=AA10,$W$7,IF(EE10=AI10,$AE$7,IF(EE10=AQ10,$AM$7,IF(EE10=AY10,$AU$7,IF(EE10=BG10,$BC$7,IF(EE10=BO10,$BK$7,IF(EE10=BW10,$BS$7,IF(EE10=CE10,$CA$7, IF(EE10=CM10,$CI$7,IF(EE10=CU10,$CQ$7, IF(EE10=DC10,$CY$7,IF(EE10=DK10,$DG$7,IF(EE10=DS10,$DO$7,IF(EE10=EA10,$DW$7,""))))))))))))))))</f>
        <v>REDCOMPUTO LTDA - NIT. 830.016.004-0</v>
      </c>
      <c r="EG10" s="40">
        <f t="shared" ref="EG10:EG23" si="25">F10*EE10</f>
        <v>88756581</v>
      </c>
      <c r="EH10" s="40">
        <v>140272440</v>
      </c>
      <c r="EI10" s="41">
        <f t="shared" ref="EI10:EI23" si="26">+EH10-EG10</f>
        <v>51515859</v>
      </c>
    </row>
    <row r="11" spans="1:139" ht="89.25">
      <c r="A11" s="7">
        <v>3</v>
      </c>
      <c r="B11" s="9" t="s">
        <v>27</v>
      </c>
      <c r="C11" s="8" t="s">
        <v>28</v>
      </c>
      <c r="D11" s="9" t="s">
        <v>15</v>
      </c>
      <c r="E11" s="7" t="s">
        <v>26</v>
      </c>
      <c r="F11" s="24">
        <v>29</v>
      </c>
      <c r="G11" s="10" t="s">
        <v>53</v>
      </c>
      <c r="H11" s="11">
        <v>660000</v>
      </c>
      <c r="I11" s="12">
        <v>0.19</v>
      </c>
      <c r="J11" s="11">
        <f t="shared" ref="J10:J21" si="27">H11*I11</f>
        <v>125400</v>
      </c>
      <c r="K11" s="11">
        <f t="shared" ref="K10:K21" si="28">ROUND(H11+J11,0)</f>
        <v>785400</v>
      </c>
      <c r="L11" s="11">
        <f t="shared" ref="L10:L21" si="29">K11*F11</f>
        <v>22776600</v>
      </c>
      <c r="M11" s="34" t="s">
        <v>60</v>
      </c>
      <c r="N11" s="34" t="s">
        <v>59</v>
      </c>
      <c r="O11" s="42"/>
      <c r="P11" s="43"/>
      <c r="Q11" s="44"/>
      <c r="R11" s="45"/>
      <c r="S11" s="45"/>
      <c r="T11" s="45"/>
      <c r="U11" s="46"/>
      <c r="V11" s="46"/>
      <c r="W11" s="8" t="s">
        <v>67</v>
      </c>
      <c r="X11" s="11">
        <v>549800</v>
      </c>
      <c r="Y11" s="12">
        <v>0.19</v>
      </c>
      <c r="Z11" s="11">
        <f t="shared" si="0"/>
        <v>104462</v>
      </c>
      <c r="AA11" s="11">
        <f t="shared" si="1"/>
        <v>654262</v>
      </c>
      <c r="AB11" s="11">
        <f t="shared" si="15"/>
        <v>18973598</v>
      </c>
      <c r="AC11" s="34" t="s">
        <v>78</v>
      </c>
      <c r="AD11" s="34" t="s">
        <v>59</v>
      </c>
      <c r="AE11" s="10"/>
      <c r="AF11" s="11"/>
      <c r="AG11" s="12"/>
      <c r="AH11" s="11"/>
      <c r="AI11" s="11"/>
      <c r="AJ11" s="11"/>
      <c r="AK11" s="34"/>
      <c r="AL11" s="34"/>
      <c r="AM11" s="5" t="s">
        <v>89</v>
      </c>
      <c r="AN11" s="11">
        <v>679166</v>
      </c>
      <c r="AO11" s="12">
        <v>0.19</v>
      </c>
      <c r="AP11" s="11">
        <f t="shared" ref="AP11:AP23" si="30">AN11*AO11</f>
        <v>129041.54000000001</v>
      </c>
      <c r="AQ11" s="11">
        <f t="shared" si="2"/>
        <v>808208</v>
      </c>
      <c r="AR11" s="11">
        <f t="shared" si="16"/>
        <v>23438032</v>
      </c>
      <c r="AS11" s="34">
        <v>15</v>
      </c>
      <c r="AT11" s="34" t="s">
        <v>84</v>
      </c>
      <c r="AU11" s="36" t="s">
        <v>103</v>
      </c>
      <c r="AV11" s="11">
        <v>657000</v>
      </c>
      <c r="AW11" s="12">
        <v>0.19</v>
      </c>
      <c r="AX11" s="11">
        <f t="shared" si="3"/>
        <v>124830</v>
      </c>
      <c r="AY11" s="11">
        <f t="shared" si="4"/>
        <v>781830</v>
      </c>
      <c r="AZ11" s="11">
        <f t="shared" si="17"/>
        <v>22673070</v>
      </c>
      <c r="BA11" s="37" t="s">
        <v>107</v>
      </c>
      <c r="BB11" s="37" t="s">
        <v>59</v>
      </c>
      <c r="BC11" s="42"/>
      <c r="BD11" s="45"/>
      <c r="BE11" s="44"/>
      <c r="BF11" s="45"/>
      <c r="BG11" s="45"/>
      <c r="BH11" s="45"/>
      <c r="BI11" s="58"/>
      <c r="BJ11" s="58"/>
      <c r="BK11" s="36" t="s">
        <v>112</v>
      </c>
      <c r="BL11" s="11">
        <v>639000</v>
      </c>
      <c r="BM11" s="12">
        <v>0.19</v>
      </c>
      <c r="BN11" s="11">
        <f t="shared" si="5"/>
        <v>121410</v>
      </c>
      <c r="BO11" s="11">
        <f t="shared" si="6"/>
        <v>760410</v>
      </c>
      <c r="BP11" s="11">
        <f t="shared" si="18"/>
        <v>22051890</v>
      </c>
      <c r="BQ11" s="34" t="s">
        <v>80</v>
      </c>
      <c r="BR11" s="34" t="s">
        <v>59</v>
      </c>
      <c r="BS11" s="61"/>
      <c r="BT11" s="45"/>
      <c r="BU11" s="44"/>
      <c r="BV11" s="45"/>
      <c r="BW11" s="45"/>
      <c r="BX11" s="45"/>
      <c r="BY11" s="62"/>
      <c r="BZ11" s="62"/>
      <c r="CA11" s="36" t="s">
        <v>117</v>
      </c>
      <c r="CB11" s="11">
        <v>579348</v>
      </c>
      <c r="CC11" s="12">
        <v>0.19</v>
      </c>
      <c r="CD11" s="11">
        <f t="shared" ref="CD9:CD11" si="31">CB11*CC11</f>
        <v>110076.12</v>
      </c>
      <c r="CE11" s="11">
        <f t="shared" ref="CE9:CE11" si="32">ROUND(CB11+CD11,0)</f>
        <v>689424</v>
      </c>
      <c r="CF11" s="11">
        <f t="shared" ref="CF10:CF11" si="33">CE11*F11</f>
        <v>19993296</v>
      </c>
      <c r="CG11" s="37">
        <v>40</v>
      </c>
      <c r="CH11" s="37" t="s">
        <v>59</v>
      </c>
      <c r="CI11" s="10" t="s">
        <v>122</v>
      </c>
      <c r="CJ11" s="11">
        <v>744000</v>
      </c>
      <c r="CK11" s="12">
        <v>0.19</v>
      </c>
      <c r="CL11" s="11">
        <f t="shared" si="7"/>
        <v>141360</v>
      </c>
      <c r="CM11" s="11">
        <f t="shared" si="8"/>
        <v>885360</v>
      </c>
      <c r="CN11" s="11">
        <f t="shared" si="19"/>
        <v>25675440</v>
      </c>
      <c r="CO11" s="37" t="s">
        <v>124</v>
      </c>
      <c r="CP11" s="37" t="s">
        <v>59</v>
      </c>
      <c r="CQ11" s="42"/>
      <c r="CR11" s="45"/>
      <c r="CS11" s="44"/>
      <c r="CT11" s="45"/>
      <c r="CU11" s="45"/>
      <c r="CV11" s="45"/>
      <c r="CW11" s="58"/>
      <c r="CX11" s="58"/>
      <c r="CY11" s="8" t="s">
        <v>28</v>
      </c>
      <c r="CZ11" s="11">
        <f>(130*4100)</f>
        <v>533000</v>
      </c>
      <c r="DA11" s="12">
        <v>0.19</v>
      </c>
      <c r="DB11" s="11">
        <f t="shared" si="9"/>
        <v>101270</v>
      </c>
      <c r="DC11" s="11">
        <f t="shared" si="10"/>
        <v>634270</v>
      </c>
      <c r="DD11" s="11">
        <f t="shared" si="20"/>
        <v>18393830</v>
      </c>
      <c r="DE11" s="37" t="s">
        <v>58</v>
      </c>
      <c r="DF11" s="37" t="s">
        <v>59</v>
      </c>
      <c r="DG11" s="10" t="s">
        <v>134</v>
      </c>
      <c r="DH11" s="11">
        <v>720000</v>
      </c>
      <c r="DI11" s="12">
        <v>0.19</v>
      </c>
      <c r="DJ11" s="11">
        <f t="shared" si="11"/>
        <v>136800</v>
      </c>
      <c r="DK11" s="11">
        <f t="shared" si="12"/>
        <v>856800</v>
      </c>
      <c r="DL11" s="11">
        <f t="shared" si="21"/>
        <v>24847200</v>
      </c>
      <c r="DM11" s="34" t="s">
        <v>135</v>
      </c>
      <c r="DN11" s="34" t="s">
        <v>84</v>
      </c>
      <c r="DO11" s="8" t="s">
        <v>137</v>
      </c>
      <c r="DP11" s="11">
        <v>679000</v>
      </c>
      <c r="DQ11" s="12">
        <v>0.19</v>
      </c>
      <c r="DR11" s="11">
        <f t="shared" ref="DR11:DR23" si="34">DP11*DQ11</f>
        <v>129010</v>
      </c>
      <c r="DS11" s="11">
        <f t="shared" ref="DS11:DS23" si="35">ROUND(DP11+DR11,0)</f>
        <v>808010</v>
      </c>
      <c r="DT11" s="11">
        <f t="shared" ref="DT11:DT23" si="36">DS11*F11</f>
        <v>23432290</v>
      </c>
      <c r="DU11" s="37" t="s">
        <v>147</v>
      </c>
      <c r="DV11" s="37" t="s">
        <v>59</v>
      </c>
      <c r="DW11" s="36" t="s">
        <v>134</v>
      </c>
      <c r="DX11" s="11">
        <v>744275</v>
      </c>
      <c r="DY11" s="12">
        <v>0.19</v>
      </c>
      <c r="DZ11" s="11">
        <f t="shared" si="13"/>
        <v>141412.25</v>
      </c>
      <c r="EA11" s="11">
        <f t="shared" si="14"/>
        <v>885687</v>
      </c>
      <c r="EB11" s="11">
        <f t="shared" si="22"/>
        <v>25684923</v>
      </c>
      <c r="EC11" s="37" t="s">
        <v>150</v>
      </c>
      <c r="ED11" s="37" t="s">
        <v>59</v>
      </c>
      <c r="EE11" s="40">
        <f t="shared" si="23"/>
        <v>634270</v>
      </c>
      <c r="EF11" s="37" t="str">
        <f t="shared" si="24"/>
        <v>REDCOMPUTO LTDA - NIT. 830.016.004-0</v>
      </c>
      <c r="EG11" s="40">
        <f t="shared" si="25"/>
        <v>18393830</v>
      </c>
      <c r="EH11" s="40">
        <v>25713401</v>
      </c>
      <c r="EI11" s="41">
        <f t="shared" si="26"/>
        <v>7319571</v>
      </c>
    </row>
    <row r="12" spans="1:139" ht="229.5">
      <c r="A12" s="7">
        <v>4</v>
      </c>
      <c r="B12" s="9" t="s">
        <v>30</v>
      </c>
      <c r="C12" s="8" t="s">
        <v>29</v>
      </c>
      <c r="D12" s="9" t="s">
        <v>15</v>
      </c>
      <c r="E12" s="7" t="s">
        <v>14</v>
      </c>
      <c r="F12" s="24">
        <v>1</v>
      </c>
      <c r="G12" s="10" t="s">
        <v>54</v>
      </c>
      <c r="H12" s="11">
        <v>8800000</v>
      </c>
      <c r="I12" s="12">
        <v>0.19</v>
      </c>
      <c r="J12" s="11">
        <f t="shared" si="27"/>
        <v>1672000</v>
      </c>
      <c r="K12" s="11">
        <f t="shared" si="28"/>
        <v>10472000</v>
      </c>
      <c r="L12" s="11">
        <f t="shared" si="29"/>
        <v>10472000</v>
      </c>
      <c r="M12" s="34" t="s">
        <v>58</v>
      </c>
      <c r="N12" s="34" t="s">
        <v>59</v>
      </c>
      <c r="O12" s="42"/>
      <c r="P12" s="43"/>
      <c r="Q12" s="44"/>
      <c r="R12" s="45"/>
      <c r="S12" s="45"/>
      <c r="T12" s="45"/>
      <c r="U12" s="46"/>
      <c r="V12" s="46"/>
      <c r="W12" s="8" t="s">
        <v>68</v>
      </c>
      <c r="X12" s="11">
        <v>8560500</v>
      </c>
      <c r="Y12" s="12">
        <v>0.19</v>
      </c>
      <c r="Z12" s="11">
        <f t="shared" si="0"/>
        <v>1626495</v>
      </c>
      <c r="AA12" s="11">
        <f t="shared" si="1"/>
        <v>10186995</v>
      </c>
      <c r="AB12" s="11">
        <f t="shared" si="15"/>
        <v>10186995</v>
      </c>
      <c r="AC12" s="34" t="s">
        <v>64</v>
      </c>
      <c r="AD12" s="34" t="s">
        <v>59</v>
      </c>
      <c r="AE12" s="10"/>
      <c r="AF12" s="11"/>
      <c r="AG12" s="12"/>
      <c r="AH12" s="11"/>
      <c r="AI12" s="11"/>
      <c r="AJ12" s="11"/>
      <c r="AK12" s="34"/>
      <c r="AL12" s="34"/>
      <c r="AM12" s="9" t="s">
        <v>90</v>
      </c>
      <c r="AN12" s="11">
        <v>8106183</v>
      </c>
      <c r="AO12" s="12">
        <v>0.19</v>
      </c>
      <c r="AP12" s="11">
        <f t="shared" si="30"/>
        <v>1540174.77</v>
      </c>
      <c r="AQ12" s="11">
        <f t="shared" si="2"/>
        <v>9646358</v>
      </c>
      <c r="AR12" s="11">
        <f t="shared" si="16"/>
        <v>9646358</v>
      </c>
      <c r="AS12" s="34" t="s">
        <v>93</v>
      </c>
      <c r="AT12" s="34" t="s">
        <v>84</v>
      </c>
      <c r="AU12" s="8" t="s">
        <v>104</v>
      </c>
      <c r="AV12" s="11">
        <v>9055000</v>
      </c>
      <c r="AW12" s="12">
        <v>0.19</v>
      </c>
      <c r="AX12" s="11">
        <f t="shared" si="3"/>
        <v>1720450</v>
      </c>
      <c r="AY12" s="11">
        <f t="shared" si="4"/>
        <v>10775450</v>
      </c>
      <c r="AZ12" s="11">
        <f t="shared" si="17"/>
        <v>10775450</v>
      </c>
      <c r="BA12" s="37" t="s">
        <v>107</v>
      </c>
      <c r="BB12" s="37" t="s">
        <v>59</v>
      </c>
      <c r="BC12" s="42"/>
      <c r="BD12" s="45"/>
      <c r="BE12" s="44"/>
      <c r="BF12" s="45"/>
      <c r="BG12" s="45"/>
      <c r="BH12" s="45"/>
      <c r="BI12" s="58"/>
      <c r="BJ12" s="58"/>
      <c r="BK12" s="36"/>
      <c r="BL12" s="11"/>
      <c r="BM12" s="12"/>
      <c r="BN12" s="11"/>
      <c r="BO12" s="11"/>
      <c r="BP12" s="11"/>
      <c r="BQ12" s="34"/>
      <c r="BR12" s="34"/>
      <c r="BS12" s="61"/>
      <c r="BT12" s="45"/>
      <c r="BU12" s="44"/>
      <c r="BV12" s="45"/>
      <c r="BW12" s="45"/>
      <c r="BX12" s="45"/>
      <c r="BY12" s="62"/>
      <c r="BZ12" s="62"/>
      <c r="CA12" s="10"/>
      <c r="CB12" s="11"/>
      <c r="CC12" s="12"/>
      <c r="CD12" s="11"/>
      <c r="CE12" s="11"/>
      <c r="CF12" s="11"/>
      <c r="CG12" s="37"/>
      <c r="CH12" s="37"/>
      <c r="CI12" s="10" t="s">
        <v>123</v>
      </c>
      <c r="CJ12" s="11">
        <v>10068000</v>
      </c>
      <c r="CK12" s="12">
        <v>0.19</v>
      </c>
      <c r="CL12" s="11">
        <f t="shared" si="7"/>
        <v>1912920</v>
      </c>
      <c r="CM12" s="11">
        <f t="shared" si="8"/>
        <v>11980920</v>
      </c>
      <c r="CN12" s="11">
        <f t="shared" si="19"/>
        <v>11980920</v>
      </c>
      <c r="CO12" s="37" t="s">
        <v>125</v>
      </c>
      <c r="CP12" s="37" t="s">
        <v>59</v>
      </c>
      <c r="CQ12" s="42"/>
      <c r="CR12" s="45"/>
      <c r="CS12" s="44"/>
      <c r="CT12" s="45"/>
      <c r="CU12" s="45"/>
      <c r="CV12" s="45"/>
      <c r="CW12" s="58"/>
      <c r="CX12" s="58"/>
      <c r="CY12" s="8"/>
      <c r="CZ12" s="11"/>
      <c r="DA12" s="12"/>
      <c r="DB12" s="11"/>
      <c r="DC12" s="11"/>
      <c r="DD12" s="11"/>
      <c r="DE12" s="13"/>
      <c r="DF12" s="13"/>
      <c r="DG12" s="10" t="s">
        <v>29</v>
      </c>
      <c r="DH12" s="11">
        <v>8950000</v>
      </c>
      <c r="DI12" s="12">
        <v>0.19</v>
      </c>
      <c r="DJ12" s="11">
        <f t="shared" si="11"/>
        <v>1700500</v>
      </c>
      <c r="DK12" s="11">
        <f t="shared" si="12"/>
        <v>10650500</v>
      </c>
      <c r="DL12" s="11">
        <f t="shared" si="21"/>
        <v>10650500</v>
      </c>
      <c r="DM12" s="34" t="s">
        <v>135</v>
      </c>
      <c r="DN12" s="34" t="s">
        <v>84</v>
      </c>
      <c r="DO12" s="8" t="s">
        <v>138</v>
      </c>
      <c r="DP12" s="11">
        <v>9990000</v>
      </c>
      <c r="DQ12" s="12">
        <v>0.19</v>
      </c>
      <c r="DR12" s="11">
        <f t="shared" si="34"/>
        <v>1898100</v>
      </c>
      <c r="DS12" s="11">
        <f t="shared" si="35"/>
        <v>11888100</v>
      </c>
      <c r="DT12" s="11">
        <f t="shared" si="36"/>
        <v>11888100</v>
      </c>
      <c r="DU12" s="37" t="s">
        <v>147</v>
      </c>
      <c r="DV12" s="37" t="s">
        <v>59</v>
      </c>
      <c r="DW12" s="15" t="s">
        <v>29</v>
      </c>
      <c r="DX12" s="11">
        <v>9222158</v>
      </c>
      <c r="DY12" s="12">
        <v>0.19</v>
      </c>
      <c r="DZ12" s="11">
        <f t="shared" si="13"/>
        <v>1752210.02</v>
      </c>
      <c r="EA12" s="11">
        <f t="shared" si="14"/>
        <v>10974368</v>
      </c>
      <c r="EB12" s="11">
        <f t="shared" si="22"/>
        <v>10974368</v>
      </c>
      <c r="EC12" s="37" t="s">
        <v>150</v>
      </c>
      <c r="ED12" s="37" t="s">
        <v>59</v>
      </c>
      <c r="EE12" s="40">
        <f t="shared" si="23"/>
        <v>9646358</v>
      </c>
      <c r="EF12" s="37" t="str">
        <f t="shared" si="24"/>
        <v>GTI ALBERTO ALVAREZ LOPEZ SAS
NIT. 901.039.927-1</v>
      </c>
      <c r="EG12" s="40">
        <f t="shared" si="25"/>
        <v>9646358</v>
      </c>
      <c r="EH12" s="40">
        <v>11980920</v>
      </c>
      <c r="EI12" s="41">
        <f t="shared" si="26"/>
        <v>2334562</v>
      </c>
    </row>
    <row r="13" spans="1:139" ht="216.75">
      <c r="A13" s="7">
        <v>5</v>
      </c>
      <c r="B13" s="9" t="s">
        <v>30</v>
      </c>
      <c r="C13" s="8" t="s">
        <v>31</v>
      </c>
      <c r="D13" s="9" t="s">
        <v>15</v>
      </c>
      <c r="E13" s="7" t="s">
        <v>14</v>
      </c>
      <c r="F13" s="24">
        <v>6</v>
      </c>
      <c r="G13" s="10" t="s">
        <v>55</v>
      </c>
      <c r="H13" s="11">
        <v>6400000</v>
      </c>
      <c r="I13" s="12">
        <v>0.19</v>
      </c>
      <c r="J13" s="11">
        <f t="shared" si="27"/>
        <v>1216000</v>
      </c>
      <c r="K13" s="11">
        <f t="shared" si="28"/>
        <v>7616000</v>
      </c>
      <c r="L13" s="11">
        <f t="shared" si="29"/>
        <v>45696000</v>
      </c>
      <c r="M13" s="34" t="s">
        <v>58</v>
      </c>
      <c r="N13" s="34" t="s">
        <v>59</v>
      </c>
      <c r="O13" s="42"/>
      <c r="P13" s="43"/>
      <c r="Q13" s="44"/>
      <c r="R13" s="45"/>
      <c r="S13" s="45"/>
      <c r="T13" s="45"/>
      <c r="U13" s="46"/>
      <c r="V13" s="46"/>
      <c r="W13" s="8" t="s">
        <v>69</v>
      </c>
      <c r="X13" s="11">
        <v>6267500</v>
      </c>
      <c r="Y13" s="12">
        <v>0.19</v>
      </c>
      <c r="Z13" s="11">
        <f t="shared" si="0"/>
        <v>1190825</v>
      </c>
      <c r="AA13" s="11">
        <f t="shared" si="1"/>
        <v>7458325</v>
      </c>
      <c r="AB13" s="11">
        <f t="shared" si="15"/>
        <v>44749950</v>
      </c>
      <c r="AC13" s="34" t="s">
        <v>64</v>
      </c>
      <c r="AD13" s="34" t="s">
        <v>59</v>
      </c>
      <c r="AE13" s="10"/>
      <c r="AF13" s="11"/>
      <c r="AG13" s="12"/>
      <c r="AH13" s="11"/>
      <c r="AI13" s="11"/>
      <c r="AJ13" s="11"/>
      <c r="AK13" s="34"/>
      <c r="AL13" s="34"/>
      <c r="AM13" s="10" t="s">
        <v>91</v>
      </c>
      <c r="AN13" s="11">
        <v>5924086</v>
      </c>
      <c r="AO13" s="12">
        <v>0.19</v>
      </c>
      <c r="AP13" s="11">
        <f t="shared" si="30"/>
        <v>1125576.3400000001</v>
      </c>
      <c r="AQ13" s="11">
        <f t="shared" si="2"/>
        <v>7049662</v>
      </c>
      <c r="AR13" s="11">
        <f t="shared" si="16"/>
        <v>42297972</v>
      </c>
      <c r="AS13" s="34" t="s">
        <v>93</v>
      </c>
      <c r="AT13" s="34" t="s">
        <v>84</v>
      </c>
      <c r="AU13" s="8" t="s">
        <v>105</v>
      </c>
      <c r="AV13" s="11">
        <v>7169000</v>
      </c>
      <c r="AW13" s="12">
        <v>0.19</v>
      </c>
      <c r="AX13" s="11">
        <f t="shared" si="3"/>
        <v>1362110</v>
      </c>
      <c r="AY13" s="11">
        <f t="shared" si="4"/>
        <v>8531110</v>
      </c>
      <c r="AZ13" s="11">
        <f t="shared" si="17"/>
        <v>51186660</v>
      </c>
      <c r="BA13" s="37" t="s">
        <v>107</v>
      </c>
      <c r="BB13" s="37" t="s">
        <v>59</v>
      </c>
      <c r="BC13" s="42"/>
      <c r="BD13" s="45"/>
      <c r="BE13" s="44"/>
      <c r="BF13" s="45"/>
      <c r="BG13" s="45"/>
      <c r="BH13" s="45"/>
      <c r="BI13" s="58"/>
      <c r="BJ13" s="58"/>
      <c r="BK13" s="36" t="s">
        <v>113</v>
      </c>
      <c r="BL13" s="11">
        <v>6500000</v>
      </c>
      <c r="BM13" s="12">
        <v>0.19</v>
      </c>
      <c r="BN13" s="11">
        <f t="shared" si="5"/>
        <v>1235000</v>
      </c>
      <c r="BO13" s="11">
        <f t="shared" si="6"/>
        <v>7735000</v>
      </c>
      <c r="BP13" s="11">
        <f t="shared" si="18"/>
        <v>46410000</v>
      </c>
      <c r="BQ13" s="34" t="s">
        <v>115</v>
      </c>
      <c r="BR13" s="34" t="s">
        <v>59</v>
      </c>
      <c r="BS13" s="61"/>
      <c r="BT13" s="45"/>
      <c r="BU13" s="44"/>
      <c r="BV13" s="45"/>
      <c r="BW13" s="45"/>
      <c r="BX13" s="45"/>
      <c r="BY13" s="62"/>
      <c r="BZ13" s="62"/>
      <c r="CA13" s="10"/>
      <c r="CB13" s="11"/>
      <c r="CC13" s="12"/>
      <c r="CD13" s="11"/>
      <c r="CE13" s="11"/>
      <c r="CF13" s="11"/>
      <c r="CG13" s="37"/>
      <c r="CH13" s="37"/>
      <c r="CI13" s="10"/>
      <c r="CJ13" s="11"/>
      <c r="CK13" s="12"/>
      <c r="CL13" s="11"/>
      <c r="CM13" s="11"/>
      <c r="CN13" s="11"/>
      <c r="CO13" s="37"/>
      <c r="CP13" s="37"/>
      <c r="CQ13" s="42"/>
      <c r="CR13" s="45"/>
      <c r="CS13" s="44"/>
      <c r="CT13" s="45"/>
      <c r="CU13" s="45"/>
      <c r="CV13" s="45"/>
      <c r="CW13" s="58"/>
      <c r="CX13" s="58"/>
      <c r="CY13" s="8"/>
      <c r="CZ13" s="11"/>
      <c r="DA13" s="12"/>
      <c r="DB13" s="11"/>
      <c r="DC13" s="11"/>
      <c r="DD13" s="11"/>
      <c r="DE13" s="13"/>
      <c r="DF13" s="13"/>
      <c r="DG13" s="42"/>
      <c r="DH13" s="45"/>
      <c r="DI13" s="44"/>
      <c r="DJ13" s="45"/>
      <c r="DK13" s="45"/>
      <c r="DL13" s="45"/>
      <c r="DM13" s="46"/>
      <c r="DN13" s="46"/>
      <c r="DO13" s="10"/>
      <c r="DP13" s="11"/>
      <c r="DQ13" s="12"/>
      <c r="DR13" s="11"/>
      <c r="DS13" s="11"/>
      <c r="DT13" s="11"/>
      <c r="DU13" s="37"/>
      <c r="DV13" s="37"/>
      <c r="DW13" s="17" t="s">
        <v>31</v>
      </c>
      <c r="DX13" s="11">
        <v>6751937</v>
      </c>
      <c r="DY13" s="12">
        <v>0.19</v>
      </c>
      <c r="DZ13" s="11">
        <f t="shared" si="13"/>
        <v>1282868.03</v>
      </c>
      <c r="EA13" s="11">
        <f t="shared" si="14"/>
        <v>8034805</v>
      </c>
      <c r="EB13" s="11">
        <f t="shared" si="22"/>
        <v>48208830</v>
      </c>
      <c r="EC13" s="37" t="s">
        <v>150</v>
      </c>
      <c r="ED13" s="37" t="s">
        <v>59</v>
      </c>
      <c r="EE13" s="40">
        <f t="shared" si="23"/>
        <v>7049662</v>
      </c>
      <c r="EF13" s="37" t="str">
        <f t="shared" si="24"/>
        <v>GTI ALBERTO ALVAREZ LOPEZ SAS
NIT. 901.039.927-1</v>
      </c>
      <c r="EG13" s="40">
        <f t="shared" si="25"/>
        <v>42297972</v>
      </c>
      <c r="EH13" s="40">
        <v>49672980</v>
      </c>
      <c r="EI13" s="41">
        <f t="shared" si="26"/>
        <v>7375008</v>
      </c>
    </row>
    <row r="14" spans="1:139" ht="50.25" customHeight="1">
      <c r="A14" s="7">
        <v>6</v>
      </c>
      <c r="B14" s="9" t="s">
        <v>32</v>
      </c>
      <c r="C14" s="8" t="s">
        <v>33</v>
      </c>
      <c r="D14" s="9" t="s">
        <v>15</v>
      </c>
      <c r="E14" s="7" t="s">
        <v>19</v>
      </c>
      <c r="F14" s="24">
        <v>6</v>
      </c>
      <c r="G14" s="10"/>
      <c r="H14" s="11"/>
      <c r="I14" s="12"/>
      <c r="J14" s="11"/>
      <c r="K14" s="11"/>
      <c r="L14" s="11"/>
      <c r="M14" s="34"/>
      <c r="N14" s="34"/>
      <c r="O14" s="42"/>
      <c r="P14" s="43"/>
      <c r="Q14" s="44"/>
      <c r="R14" s="45"/>
      <c r="S14" s="45"/>
      <c r="T14" s="45"/>
      <c r="U14" s="46"/>
      <c r="V14" s="46"/>
      <c r="W14" s="8"/>
      <c r="X14" s="11"/>
      <c r="Y14" s="12"/>
      <c r="Z14" s="11"/>
      <c r="AA14" s="11"/>
      <c r="AB14" s="11"/>
      <c r="AC14" s="34"/>
      <c r="AD14" s="34"/>
      <c r="AE14" s="42"/>
      <c r="AF14" s="45"/>
      <c r="AG14" s="44"/>
      <c r="AH14" s="45"/>
      <c r="AI14" s="45"/>
      <c r="AJ14" s="45"/>
      <c r="AK14" s="46"/>
      <c r="AL14" s="46"/>
      <c r="AM14" s="10" t="s">
        <v>92</v>
      </c>
      <c r="AN14" s="11">
        <v>9541263</v>
      </c>
      <c r="AO14" s="12">
        <v>0.19</v>
      </c>
      <c r="AP14" s="11">
        <v>1758398</v>
      </c>
      <c r="AQ14" s="11">
        <f t="shared" si="2"/>
        <v>11299661</v>
      </c>
      <c r="AR14" s="11">
        <f t="shared" si="16"/>
        <v>67797966</v>
      </c>
      <c r="AS14" s="34" t="s">
        <v>94</v>
      </c>
      <c r="AT14" s="34" t="s">
        <v>84</v>
      </c>
      <c r="AU14" s="8" t="s">
        <v>106</v>
      </c>
      <c r="AV14" s="11">
        <v>10308000</v>
      </c>
      <c r="AW14" s="12">
        <v>0.19</v>
      </c>
      <c r="AX14" s="11">
        <f t="shared" si="3"/>
        <v>1958520</v>
      </c>
      <c r="AY14" s="11">
        <f t="shared" si="4"/>
        <v>12266520</v>
      </c>
      <c r="AZ14" s="11">
        <f t="shared" si="17"/>
        <v>73599120</v>
      </c>
      <c r="BA14" s="37" t="s">
        <v>107</v>
      </c>
      <c r="BB14" s="37" t="s">
        <v>59</v>
      </c>
      <c r="BC14" s="42"/>
      <c r="BD14" s="45"/>
      <c r="BE14" s="44"/>
      <c r="BF14" s="45"/>
      <c r="BG14" s="45"/>
      <c r="BH14" s="45"/>
      <c r="BI14" s="58"/>
      <c r="BJ14" s="58"/>
      <c r="BK14" s="36" t="s">
        <v>114</v>
      </c>
      <c r="BL14" s="11">
        <v>9175000</v>
      </c>
      <c r="BM14" s="12">
        <v>0.19</v>
      </c>
      <c r="BN14" s="11">
        <f t="shared" si="5"/>
        <v>1743250</v>
      </c>
      <c r="BO14" s="11">
        <f t="shared" si="6"/>
        <v>10918250</v>
      </c>
      <c r="BP14" s="11">
        <f t="shared" si="18"/>
        <v>65509500</v>
      </c>
      <c r="BQ14" s="34" t="s">
        <v>58</v>
      </c>
      <c r="BR14" s="34" t="s">
        <v>59</v>
      </c>
      <c r="BS14" s="61"/>
      <c r="BT14" s="45"/>
      <c r="BU14" s="44"/>
      <c r="BV14" s="45"/>
      <c r="BW14" s="45"/>
      <c r="BX14" s="45"/>
      <c r="BY14" s="62"/>
      <c r="BZ14" s="62"/>
      <c r="CA14" s="10"/>
      <c r="CB14" s="11"/>
      <c r="CC14" s="12"/>
      <c r="CD14" s="11"/>
      <c r="CE14" s="11"/>
      <c r="CF14" s="11"/>
      <c r="CG14" s="37"/>
      <c r="CH14" s="37"/>
      <c r="CI14" s="10"/>
      <c r="CJ14" s="11"/>
      <c r="CK14" s="12"/>
      <c r="CL14" s="11"/>
      <c r="CM14" s="11"/>
      <c r="CN14" s="11"/>
      <c r="CO14" s="37"/>
      <c r="CP14" s="37"/>
      <c r="CQ14" s="42"/>
      <c r="CR14" s="45"/>
      <c r="CS14" s="44"/>
      <c r="CT14" s="45"/>
      <c r="CU14" s="45"/>
      <c r="CV14" s="45"/>
      <c r="CW14" s="58"/>
      <c r="CX14" s="58"/>
      <c r="CY14" s="8" t="s">
        <v>33</v>
      </c>
      <c r="CZ14" s="11">
        <v>9086121.8319327738</v>
      </c>
      <c r="DA14" s="12">
        <v>0.19</v>
      </c>
      <c r="DB14" s="11">
        <f t="shared" ref="DB14" si="37">CZ14*DA14</f>
        <v>1726363.1480672271</v>
      </c>
      <c r="DC14" s="11">
        <f t="shared" ref="DC14" si="38">ROUND(CZ14+DB14,0)</f>
        <v>10812485</v>
      </c>
      <c r="DD14" s="11">
        <f t="shared" ref="DD14" si="39">DC14*F14</f>
        <v>64874910</v>
      </c>
      <c r="DE14" s="37" t="s">
        <v>58</v>
      </c>
      <c r="DF14" s="37" t="s">
        <v>59</v>
      </c>
      <c r="DG14" s="10"/>
      <c r="DH14" s="11"/>
      <c r="DI14" s="12"/>
      <c r="DJ14" s="11"/>
      <c r="DK14" s="11"/>
      <c r="DL14" s="11"/>
      <c r="DM14" s="34"/>
      <c r="DN14" s="34"/>
      <c r="DO14" s="10"/>
      <c r="DP14" s="11"/>
      <c r="DQ14" s="12"/>
      <c r="DR14" s="11"/>
      <c r="DS14" s="11"/>
      <c r="DT14" s="11"/>
      <c r="DU14" s="37"/>
      <c r="DV14" s="37"/>
      <c r="DW14" s="13"/>
      <c r="DX14" s="11"/>
      <c r="DY14" s="12"/>
      <c r="DZ14" s="11"/>
      <c r="EA14" s="11"/>
      <c r="EB14" s="11"/>
      <c r="EC14" s="37"/>
      <c r="ED14" s="37"/>
      <c r="EE14" s="40">
        <f t="shared" si="23"/>
        <v>10812485</v>
      </c>
      <c r="EF14" s="37" t="str">
        <f t="shared" si="24"/>
        <v>REDCOMPUTO LTDA - NIT. 830.016.004-0</v>
      </c>
      <c r="EG14" s="40">
        <f t="shared" si="25"/>
        <v>64874910</v>
      </c>
      <c r="EH14" s="40">
        <v>65530206</v>
      </c>
      <c r="EI14" s="41">
        <f t="shared" si="26"/>
        <v>655296</v>
      </c>
    </row>
    <row r="15" spans="1:139" ht="76.5">
      <c r="A15" s="7">
        <v>7</v>
      </c>
      <c r="B15" s="9" t="s">
        <v>34</v>
      </c>
      <c r="C15" s="8" t="s">
        <v>35</v>
      </c>
      <c r="D15" s="9" t="s">
        <v>15</v>
      </c>
      <c r="E15" s="7" t="s">
        <v>36</v>
      </c>
      <c r="F15" s="24">
        <v>12</v>
      </c>
      <c r="G15" s="10" t="s">
        <v>56</v>
      </c>
      <c r="H15" s="11">
        <v>250000</v>
      </c>
      <c r="I15" s="12">
        <v>0.19</v>
      </c>
      <c r="J15" s="11">
        <f t="shared" si="27"/>
        <v>47500</v>
      </c>
      <c r="K15" s="11">
        <f t="shared" si="28"/>
        <v>297500</v>
      </c>
      <c r="L15" s="11">
        <f t="shared" si="29"/>
        <v>3570000</v>
      </c>
      <c r="M15" s="34" t="s">
        <v>60</v>
      </c>
      <c r="N15" s="34" t="s">
        <v>61</v>
      </c>
      <c r="O15" s="42"/>
      <c r="P15" s="43"/>
      <c r="Q15" s="44"/>
      <c r="R15" s="45"/>
      <c r="S15" s="45"/>
      <c r="T15" s="45"/>
      <c r="U15" s="46"/>
      <c r="V15" s="46"/>
      <c r="W15" s="8" t="s">
        <v>70</v>
      </c>
      <c r="X15" s="11">
        <v>168400</v>
      </c>
      <c r="Y15" s="12">
        <v>0.19</v>
      </c>
      <c r="Z15" s="11">
        <f t="shared" si="0"/>
        <v>31996</v>
      </c>
      <c r="AA15" s="11">
        <f t="shared" si="1"/>
        <v>200396</v>
      </c>
      <c r="AB15" s="11">
        <f t="shared" si="15"/>
        <v>2404752</v>
      </c>
      <c r="AC15" s="34" t="s">
        <v>78</v>
      </c>
      <c r="AD15" s="34" t="s">
        <v>61</v>
      </c>
      <c r="AE15" s="10" t="s">
        <v>82</v>
      </c>
      <c r="AF15" s="11">
        <v>226060</v>
      </c>
      <c r="AG15" s="12">
        <v>0.19</v>
      </c>
      <c r="AH15" s="11">
        <f t="shared" ref="AH9:AH15" si="40">AF15*AG15</f>
        <v>42951.4</v>
      </c>
      <c r="AI15" s="11">
        <f t="shared" ref="AI9:AI15" si="41">ROUND(AF15+AH15,0)</f>
        <v>269011</v>
      </c>
      <c r="AJ15" s="11">
        <f t="shared" ref="AJ10:AJ15" si="42">AI15*F15</f>
        <v>3228132</v>
      </c>
      <c r="AK15" s="34" t="s">
        <v>85</v>
      </c>
      <c r="AL15" s="34" t="s">
        <v>61</v>
      </c>
      <c r="AM15" s="10" t="s">
        <v>35</v>
      </c>
      <c r="AN15" s="11">
        <v>253609</v>
      </c>
      <c r="AO15" s="12">
        <v>0.19</v>
      </c>
      <c r="AP15" s="11">
        <f t="shared" si="30"/>
        <v>48185.71</v>
      </c>
      <c r="AQ15" s="11">
        <f t="shared" si="2"/>
        <v>301795</v>
      </c>
      <c r="AR15" s="11">
        <f t="shared" si="16"/>
        <v>3621540</v>
      </c>
      <c r="AS15" s="34" t="s">
        <v>95</v>
      </c>
      <c r="AT15" s="34" t="s">
        <v>96</v>
      </c>
      <c r="AU15" s="64"/>
      <c r="AV15" s="45"/>
      <c r="AW15" s="44"/>
      <c r="AX15" s="45"/>
      <c r="AY15" s="45"/>
      <c r="AZ15" s="45"/>
      <c r="BA15" s="62"/>
      <c r="BB15" s="62"/>
      <c r="BC15" s="42"/>
      <c r="BD15" s="45"/>
      <c r="BE15" s="44"/>
      <c r="BF15" s="45"/>
      <c r="BG15" s="45"/>
      <c r="BH15" s="45"/>
      <c r="BI15" s="58"/>
      <c r="BJ15" s="58"/>
      <c r="BK15" s="10"/>
      <c r="BL15" s="11"/>
      <c r="BM15" s="12"/>
      <c r="BN15" s="11"/>
      <c r="BO15" s="11"/>
      <c r="BP15" s="11"/>
      <c r="BQ15" s="34"/>
      <c r="BR15" s="34"/>
      <c r="BS15" s="61"/>
      <c r="BT15" s="45"/>
      <c r="BU15" s="44"/>
      <c r="BV15" s="45"/>
      <c r="BW15" s="45"/>
      <c r="BX15" s="45"/>
      <c r="BY15" s="62"/>
      <c r="BZ15" s="62"/>
      <c r="CA15" s="10"/>
      <c r="CB15" s="11"/>
      <c r="CC15" s="12"/>
      <c r="CD15" s="11"/>
      <c r="CE15" s="11"/>
      <c r="CF15" s="11"/>
      <c r="CG15" s="37"/>
      <c r="CH15" s="37"/>
      <c r="CI15" s="10"/>
      <c r="CJ15" s="11"/>
      <c r="CK15" s="12"/>
      <c r="CL15" s="11"/>
      <c r="CM15" s="11"/>
      <c r="CN15" s="11"/>
      <c r="CO15" s="37"/>
      <c r="CP15" s="37"/>
      <c r="CQ15" s="42"/>
      <c r="CR15" s="45"/>
      <c r="CS15" s="44"/>
      <c r="CT15" s="45"/>
      <c r="CU15" s="45"/>
      <c r="CV15" s="45"/>
      <c r="CW15" s="58"/>
      <c r="CX15" s="58"/>
      <c r="CY15" s="8" t="s">
        <v>35</v>
      </c>
      <c r="CZ15" s="11">
        <v>242846.15384615384</v>
      </c>
      <c r="DA15" s="12">
        <v>0.19</v>
      </c>
      <c r="DB15" s="11">
        <f t="shared" ref="DB15:DB23" si="43">CZ15*DA15</f>
        <v>46140.769230769234</v>
      </c>
      <c r="DC15" s="11">
        <f t="shared" ref="DC15:DC23" si="44">ROUND(CZ15+DB15,0)</f>
        <v>288987</v>
      </c>
      <c r="DD15" s="11">
        <f t="shared" ref="DD15:DD23" si="45">DC15*F15</f>
        <v>3467844</v>
      </c>
      <c r="DE15" s="37" t="s">
        <v>58</v>
      </c>
      <c r="DF15" s="37" t="s">
        <v>61</v>
      </c>
      <c r="DG15" s="10" t="s">
        <v>35</v>
      </c>
      <c r="DH15" s="11">
        <v>252500</v>
      </c>
      <c r="DI15" s="12">
        <v>0.19</v>
      </c>
      <c r="DJ15" s="11">
        <f t="shared" si="11"/>
        <v>47975</v>
      </c>
      <c r="DK15" s="11">
        <f t="shared" si="12"/>
        <v>300475</v>
      </c>
      <c r="DL15" s="11">
        <f t="shared" si="21"/>
        <v>3605700</v>
      </c>
      <c r="DM15" s="34" t="s">
        <v>135</v>
      </c>
      <c r="DN15" s="34" t="s">
        <v>96</v>
      </c>
      <c r="DO15" s="8" t="s">
        <v>139</v>
      </c>
      <c r="DP15" s="11">
        <v>165000</v>
      </c>
      <c r="DQ15" s="12">
        <v>0.19</v>
      </c>
      <c r="DR15" s="11">
        <f t="shared" si="34"/>
        <v>31350</v>
      </c>
      <c r="DS15" s="11">
        <f t="shared" si="35"/>
        <v>196350</v>
      </c>
      <c r="DT15" s="11">
        <f t="shared" si="36"/>
        <v>2356200</v>
      </c>
      <c r="DU15" s="37" t="s">
        <v>147</v>
      </c>
      <c r="DV15" s="37" t="s">
        <v>61</v>
      </c>
      <c r="DW15" s="64"/>
      <c r="DX15" s="45"/>
      <c r="DY15" s="44"/>
      <c r="DZ15" s="45"/>
      <c r="EA15" s="45"/>
      <c r="EB15" s="45"/>
      <c r="EC15" s="62"/>
      <c r="ED15" s="62"/>
      <c r="EE15" s="40">
        <f t="shared" si="23"/>
        <v>196350</v>
      </c>
      <c r="EF15" s="37" t="str">
        <f t="shared" si="24"/>
        <v>TECNOPHONE COLOMBIA SAS   NIT 900741497-0</v>
      </c>
      <c r="EG15" s="40">
        <f t="shared" si="25"/>
        <v>2356200</v>
      </c>
      <c r="EH15" s="40">
        <v>3644256</v>
      </c>
      <c r="EI15" s="41">
        <f t="shared" si="26"/>
        <v>1288056</v>
      </c>
    </row>
    <row r="16" spans="1:139" ht="76.5">
      <c r="A16" s="7">
        <v>8</v>
      </c>
      <c r="B16" s="9" t="s">
        <v>37</v>
      </c>
      <c r="C16" s="8" t="s">
        <v>38</v>
      </c>
      <c r="D16" s="9" t="s">
        <v>15</v>
      </c>
      <c r="E16" s="7" t="s">
        <v>36</v>
      </c>
      <c r="F16" s="24">
        <v>1</v>
      </c>
      <c r="G16" s="10"/>
      <c r="H16" s="11"/>
      <c r="I16" s="12"/>
      <c r="J16" s="11"/>
      <c r="K16" s="11"/>
      <c r="L16" s="11"/>
      <c r="M16" s="34"/>
      <c r="N16" s="34"/>
      <c r="O16" s="42"/>
      <c r="P16" s="43"/>
      <c r="Q16" s="44"/>
      <c r="R16" s="45"/>
      <c r="S16" s="45"/>
      <c r="T16" s="45"/>
      <c r="U16" s="46"/>
      <c r="V16" s="46"/>
      <c r="W16" s="8" t="s">
        <v>71</v>
      </c>
      <c r="X16" s="11">
        <v>329900</v>
      </c>
      <c r="Y16" s="12">
        <v>0.19</v>
      </c>
      <c r="Z16" s="11">
        <f t="shared" si="0"/>
        <v>62681</v>
      </c>
      <c r="AA16" s="11">
        <f t="shared" si="1"/>
        <v>392581</v>
      </c>
      <c r="AB16" s="11">
        <f t="shared" si="15"/>
        <v>392581</v>
      </c>
      <c r="AC16" s="34" t="s">
        <v>78</v>
      </c>
      <c r="AD16" s="34" t="s">
        <v>61</v>
      </c>
      <c r="AE16" s="10"/>
      <c r="AF16" s="11"/>
      <c r="AG16" s="12"/>
      <c r="AH16" s="11"/>
      <c r="AI16" s="11"/>
      <c r="AJ16" s="11"/>
      <c r="AK16" s="34"/>
      <c r="AL16" s="34"/>
      <c r="AM16" s="10" t="s">
        <v>38</v>
      </c>
      <c r="AN16" s="11">
        <v>495040</v>
      </c>
      <c r="AO16" s="12">
        <v>0.19</v>
      </c>
      <c r="AP16" s="11">
        <f t="shared" si="30"/>
        <v>94057.600000000006</v>
      </c>
      <c r="AQ16" s="11">
        <f t="shared" si="2"/>
        <v>589098</v>
      </c>
      <c r="AR16" s="11">
        <f t="shared" si="16"/>
        <v>589098</v>
      </c>
      <c r="AS16" s="34" t="s">
        <v>95</v>
      </c>
      <c r="AT16" s="34" t="s">
        <v>96</v>
      </c>
      <c r="AU16" s="64"/>
      <c r="AV16" s="45"/>
      <c r="AW16" s="44"/>
      <c r="AX16" s="45"/>
      <c r="AY16" s="45"/>
      <c r="AZ16" s="45"/>
      <c r="BA16" s="62"/>
      <c r="BB16" s="62"/>
      <c r="BC16" s="42"/>
      <c r="BD16" s="45"/>
      <c r="BE16" s="44"/>
      <c r="BF16" s="45"/>
      <c r="BG16" s="45"/>
      <c r="BH16" s="45"/>
      <c r="BI16" s="58"/>
      <c r="BJ16" s="58"/>
      <c r="BK16" s="10"/>
      <c r="BL16" s="11"/>
      <c r="BM16" s="12"/>
      <c r="BN16" s="11"/>
      <c r="BO16" s="11"/>
      <c r="BP16" s="11"/>
      <c r="BQ16" s="34"/>
      <c r="BR16" s="34"/>
      <c r="BS16" s="61"/>
      <c r="BT16" s="45"/>
      <c r="BU16" s="44"/>
      <c r="BV16" s="45"/>
      <c r="BW16" s="45"/>
      <c r="BX16" s="45"/>
      <c r="BY16" s="62"/>
      <c r="BZ16" s="62"/>
      <c r="CA16" s="10"/>
      <c r="CB16" s="11"/>
      <c r="CC16" s="12"/>
      <c r="CD16" s="11"/>
      <c r="CE16" s="11"/>
      <c r="CF16" s="11"/>
      <c r="CG16" s="37"/>
      <c r="CH16" s="37"/>
      <c r="CI16" s="10"/>
      <c r="CJ16" s="11"/>
      <c r="CK16" s="12"/>
      <c r="CL16" s="11"/>
      <c r="CM16" s="11"/>
      <c r="CN16" s="11"/>
      <c r="CO16" s="37"/>
      <c r="CP16" s="37"/>
      <c r="CQ16" s="42"/>
      <c r="CR16" s="45"/>
      <c r="CS16" s="44"/>
      <c r="CT16" s="45"/>
      <c r="CU16" s="45"/>
      <c r="CV16" s="45"/>
      <c r="CW16" s="58"/>
      <c r="CX16" s="58"/>
      <c r="CY16" s="15" t="s">
        <v>38</v>
      </c>
      <c r="CZ16" s="11">
        <v>494010.00000000006</v>
      </c>
      <c r="DA16" s="12">
        <v>0.19</v>
      </c>
      <c r="DB16" s="11">
        <f t="shared" si="43"/>
        <v>93861.900000000009</v>
      </c>
      <c r="DC16" s="11">
        <f t="shared" si="44"/>
        <v>587872</v>
      </c>
      <c r="DD16" s="11">
        <f t="shared" si="45"/>
        <v>587872</v>
      </c>
      <c r="DE16" s="37" t="s">
        <v>58</v>
      </c>
      <c r="DF16" s="37" t="s">
        <v>61</v>
      </c>
      <c r="DG16" s="10" t="s">
        <v>38</v>
      </c>
      <c r="DH16" s="11">
        <v>495000</v>
      </c>
      <c r="DI16" s="12">
        <v>0.19</v>
      </c>
      <c r="DJ16" s="11">
        <f t="shared" si="11"/>
        <v>94050</v>
      </c>
      <c r="DK16" s="11">
        <f t="shared" si="12"/>
        <v>589050</v>
      </c>
      <c r="DL16" s="11">
        <f t="shared" si="21"/>
        <v>589050</v>
      </c>
      <c r="DM16" s="34" t="s">
        <v>135</v>
      </c>
      <c r="DN16" s="34" t="s">
        <v>96</v>
      </c>
      <c r="DO16" s="8" t="s">
        <v>140</v>
      </c>
      <c r="DP16" s="11">
        <v>236000</v>
      </c>
      <c r="DQ16" s="12">
        <v>0.19</v>
      </c>
      <c r="DR16" s="11">
        <f t="shared" si="34"/>
        <v>44840</v>
      </c>
      <c r="DS16" s="11">
        <f t="shared" si="35"/>
        <v>280840</v>
      </c>
      <c r="DT16" s="11">
        <f t="shared" si="36"/>
        <v>280840</v>
      </c>
      <c r="DU16" s="37" t="s">
        <v>147</v>
      </c>
      <c r="DV16" s="37" t="s">
        <v>61</v>
      </c>
      <c r="DW16" s="64"/>
      <c r="DX16" s="45"/>
      <c r="DY16" s="44"/>
      <c r="DZ16" s="45"/>
      <c r="EA16" s="45"/>
      <c r="EB16" s="45"/>
      <c r="EC16" s="62"/>
      <c r="ED16" s="62"/>
      <c r="EE16" s="40">
        <f t="shared" si="23"/>
        <v>280840</v>
      </c>
      <c r="EF16" s="37" t="str">
        <f t="shared" si="24"/>
        <v>TECNOPHONE COLOMBIA SAS   NIT 900741497-0</v>
      </c>
      <c r="EG16" s="40">
        <f t="shared" si="25"/>
        <v>280840</v>
      </c>
      <c r="EH16" s="40">
        <v>593810</v>
      </c>
      <c r="EI16" s="41">
        <f t="shared" si="26"/>
        <v>312970</v>
      </c>
    </row>
    <row r="17" spans="1:139" ht="63.75">
      <c r="A17" s="7">
        <v>9</v>
      </c>
      <c r="B17" s="9" t="s">
        <v>39</v>
      </c>
      <c r="C17" s="8" t="s">
        <v>40</v>
      </c>
      <c r="D17" s="9" t="s">
        <v>15</v>
      </c>
      <c r="E17" s="7" t="s">
        <v>41</v>
      </c>
      <c r="F17" s="24">
        <v>2</v>
      </c>
      <c r="G17" s="25"/>
      <c r="H17" s="11"/>
      <c r="I17" s="12"/>
      <c r="J17" s="11"/>
      <c r="K17" s="11"/>
      <c r="L17" s="11"/>
      <c r="M17" s="34"/>
      <c r="N17" s="34"/>
      <c r="O17" s="47"/>
      <c r="P17" s="43"/>
      <c r="Q17" s="44"/>
      <c r="R17" s="45"/>
      <c r="S17" s="45"/>
      <c r="T17" s="45"/>
      <c r="U17" s="46"/>
      <c r="V17" s="46"/>
      <c r="W17" s="8" t="s">
        <v>72</v>
      </c>
      <c r="X17" s="11">
        <v>62100</v>
      </c>
      <c r="Y17" s="12">
        <v>0.19</v>
      </c>
      <c r="Z17" s="11">
        <f t="shared" si="0"/>
        <v>11799</v>
      </c>
      <c r="AA17" s="11">
        <f t="shared" si="1"/>
        <v>73899</v>
      </c>
      <c r="AB17" s="11">
        <f t="shared" si="15"/>
        <v>147798</v>
      </c>
      <c r="AC17" s="34" t="s">
        <v>78</v>
      </c>
      <c r="AD17" s="34" t="s">
        <v>61</v>
      </c>
      <c r="AE17" s="25"/>
      <c r="AF17" s="11"/>
      <c r="AG17" s="12"/>
      <c r="AH17" s="11"/>
      <c r="AI17" s="11"/>
      <c r="AJ17" s="11"/>
      <c r="AK17" s="34"/>
      <c r="AL17" s="34"/>
      <c r="AM17" s="9" t="s">
        <v>40</v>
      </c>
      <c r="AN17" s="11">
        <v>63842</v>
      </c>
      <c r="AO17" s="12">
        <v>0.19</v>
      </c>
      <c r="AP17" s="11">
        <f t="shared" si="30"/>
        <v>12129.98</v>
      </c>
      <c r="AQ17" s="11">
        <f t="shared" si="2"/>
        <v>75972</v>
      </c>
      <c r="AR17" s="11">
        <f t="shared" si="16"/>
        <v>151944</v>
      </c>
      <c r="AS17" s="34" t="s">
        <v>95</v>
      </c>
      <c r="AT17" s="34" t="s">
        <v>96</v>
      </c>
      <c r="AU17" s="64"/>
      <c r="AV17" s="45"/>
      <c r="AW17" s="44"/>
      <c r="AX17" s="45"/>
      <c r="AY17" s="45"/>
      <c r="AZ17" s="45"/>
      <c r="BA17" s="62"/>
      <c r="BB17" s="62"/>
      <c r="BC17" s="47"/>
      <c r="BD17" s="45"/>
      <c r="BE17" s="44"/>
      <c r="BF17" s="45"/>
      <c r="BG17" s="45"/>
      <c r="BH17" s="45"/>
      <c r="BI17" s="58"/>
      <c r="BJ17" s="58"/>
      <c r="BK17" s="25"/>
      <c r="BL17" s="11"/>
      <c r="BM17" s="12"/>
      <c r="BN17" s="11"/>
      <c r="BO17" s="11"/>
      <c r="BP17" s="11"/>
      <c r="BQ17" s="34"/>
      <c r="BR17" s="34"/>
      <c r="BS17" s="61"/>
      <c r="BT17" s="45"/>
      <c r="BU17" s="44"/>
      <c r="BV17" s="45"/>
      <c r="BW17" s="45"/>
      <c r="BX17" s="45"/>
      <c r="BY17" s="62"/>
      <c r="BZ17" s="62"/>
      <c r="CA17" s="25"/>
      <c r="CB17" s="11"/>
      <c r="CC17" s="12"/>
      <c r="CD17" s="11"/>
      <c r="CE17" s="11"/>
      <c r="CF17" s="11"/>
      <c r="CG17" s="37"/>
      <c r="CH17" s="37"/>
      <c r="CI17" s="25"/>
      <c r="CJ17" s="11"/>
      <c r="CK17" s="12"/>
      <c r="CL17" s="11"/>
      <c r="CM17" s="11"/>
      <c r="CN17" s="11"/>
      <c r="CO17" s="37"/>
      <c r="CP17" s="37"/>
      <c r="CQ17" s="65"/>
      <c r="CR17" s="66"/>
      <c r="CS17" s="67"/>
      <c r="CT17" s="66"/>
      <c r="CU17" s="66"/>
      <c r="CV17" s="45"/>
      <c r="CW17" s="58"/>
      <c r="CX17" s="58"/>
      <c r="CY17" s="8" t="s">
        <v>40</v>
      </c>
      <c r="CZ17" s="11">
        <v>63607.915966386558</v>
      </c>
      <c r="DA17" s="12">
        <v>0.19</v>
      </c>
      <c r="DB17" s="11">
        <f t="shared" si="43"/>
        <v>12085.504033613446</v>
      </c>
      <c r="DC17" s="11">
        <f t="shared" si="44"/>
        <v>75693</v>
      </c>
      <c r="DD17" s="11">
        <f t="shared" si="45"/>
        <v>151386</v>
      </c>
      <c r="DE17" s="37" t="s">
        <v>58</v>
      </c>
      <c r="DF17" s="37" t="s">
        <v>61</v>
      </c>
      <c r="DG17" s="25"/>
      <c r="DH17" s="11"/>
      <c r="DI17" s="12"/>
      <c r="DJ17" s="11"/>
      <c r="DK17" s="11"/>
      <c r="DL17" s="11"/>
      <c r="DM17" s="34"/>
      <c r="DN17" s="34"/>
      <c r="DO17" s="8" t="s">
        <v>141</v>
      </c>
      <c r="DP17" s="11">
        <v>64000</v>
      </c>
      <c r="DQ17" s="12">
        <v>0.19</v>
      </c>
      <c r="DR17" s="11">
        <f t="shared" si="34"/>
        <v>12160</v>
      </c>
      <c r="DS17" s="11">
        <f t="shared" si="35"/>
        <v>76160</v>
      </c>
      <c r="DT17" s="11">
        <f t="shared" si="36"/>
        <v>152320</v>
      </c>
      <c r="DU17" s="37" t="s">
        <v>147</v>
      </c>
      <c r="DV17" s="37" t="s">
        <v>61</v>
      </c>
      <c r="DW17" s="8"/>
      <c r="DX17" s="11"/>
      <c r="DY17" s="12"/>
      <c r="DZ17" s="11"/>
      <c r="EA17" s="11"/>
      <c r="EB17" s="11"/>
      <c r="EC17" s="37"/>
      <c r="ED17" s="37"/>
      <c r="EE17" s="40">
        <f t="shared" si="23"/>
        <v>73899</v>
      </c>
      <c r="EF17" s="37" t="str">
        <f t="shared" si="24"/>
        <v>DISTRICOM DE COLOMBIA SAS NIT 816.005.590-7</v>
      </c>
      <c r="EG17" s="40">
        <f t="shared" si="25"/>
        <v>147798</v>
      </c>
      <c r="EH17" s="40">
        <v>152914</v>
      </c>
      <c r="EI17" s="41">
        <f t="shared" si="26"/>
        <v>5116</v>
      </c>
    </row>
    <row r="18" spans="1:139" ht="38.25">
      <c r="A18" s="7">
        <v>10</v>
      </c>
      <c r="B18" s="16" t="s">
        <v>42</v>
      </c>
      <c r="C18" s="15" t="s">
        <v>49</v>
      </c>
      <c r="D18" s="16" t="s">
        <v>15</v>
      </c>
      <c r="E18" s="31" t="s">
        <v>41</v>
      </c>
      <c r="F18" s="24">
        <v>1</v>
      </c>
      <c r="G18" s="25"/>
      <c r="H18" s="11"/>
      <c r="I18" s="12"/>
      <c r="J18" s="11"/>
      <c r="K18" s="11"/>
      <c r="L18" s="11"/>
      <c r="M18" s="34"/>
      <c r="N18" s="34"/>
      <c r="O18" s="47"/>
      <c r="P18" s="43"/>
      <c r="Q18" s="44"/>
      <c r="R18" s="45"/>
      <c r="S18" s="45"/>
      <c r="T18" s="45"/>
      <c r="U18" s="46"/>
      <c r="V18" s="46"/>
      <c r="W18" s="15" t="s">
        <v>73</v>
      </c>
      <c r="X18" s="11">
        <v>466000</v>
      </c>
      <c r="Y18" s="12">
        <v>0.19</v>
      </c>
      <c r="Z18" s="11">
        <f t="shared" si="0"/>
        <v>88540</v>
      </c>
      <c r="AA18" s="11">
        <f t="shared" si="1"/>
        <v>554540</v>
      </c>
      <c r="AB18" s="11">
        <f t="shared" si="15"/>
        <v>554540</v>
      </c>
      <c r="AC18" s="34" t="s">
        <v>78</v>
      </c>
      <c r="AD18" s="34" t="s">
        <v>61</v>
      </c>
      <c r="AE18" s="25"/>
      <c r="AF18" s="11"/>
      <c r="AG18" s="12"/>
      <c r="AH18" s="11"/>
      <c r="AI18" s="11"/>
      <c r="AJ18" s="11"/>
      <c r="AK18" s="34"/>
      <c r="AL18" s="34"/>
      <c r="AM18" s="16" t="s">
        <v>49</v>
      </c>
      <c r="AN18" s="11">
        <v>539581</v>
      </c>
      <c r="AO18" s="12">
        <v>0.19</v>
      </c>
      <c r="AP18" s="11">
        <f t="shared" si="30"/>
        <v>102520.39</v>
      </c>
      <c r="AQ18" s="11">
        <f t="shared" si="2"/>
        <v>642101</v>
      </c>
      <c r="AR18" s="11">
        <f t="shared" si="16"/>
        <v>642101</v>
      </c>
      <c r="AS18" s="34" t="s">
        <v>97</v>
      </c>
      <c r="AT18" s="34" t="s">
        <v>96</v>
      </c>
      <c r="AU18" s="15" t="s">
        <v>49</v>
      </c>
      <c r="AV18" s="11">
        <v>545000</v>
      </c>
      <c r="AW18" s="12">
        <v>0.19</v>
      </c>
      <c r="AX18" s="11">
        <f t="shared" si="3"/>
        <v>103550</v>
      </c>
      <c r="AY18" s="11">
        <f t="shared" si="4"/>
        <v>648550</v>
      </c>
      <c r="AZ18" s="11">
        <f t="shared" si="17"/>
        <v>648550</v>
      </c>
      <c r="BA18" s="37" t="s">
        <v>107</v>
      </c>
      <c r="BB18" s="37" t="s">
        <v>63</v>
      </c>
      <c r="BC18" s="47"/>
      <c r="BD18" s="45"/>
      <c r="BE18" s="44"/>
      <c r="BF18" s="45"/>
      <c r="BG18" s="45"/>
      <c r="BH18" s="45"/>
      <c r="BI18" s="58"/>
      <c r="BJ18" s="58"/>
      <c r="BK18" s="25"/>
      <c r="BL18" s="11"/>
      <c r="BM18" s="12"/>
      <c r="BN18" s="11"/>
      <c r="BO18" s="11"/>
      <c r="BP18" s="11"/>
      <c r="BQ18" s="34"/>
      <c r="BR18" s="34"/>
      <c r="BS18" s="61"/>
      <c r="BT18" s="45"/>
      <c r="BU18" s="44"/>
      <c r="BV18" s="45"/>
      <c r="BW18" s="45"/>
      <c r="BX18" s="45"/>
      <c r="BY18" s="62"/>
      <c r="BZ18" s="62"/>
      <c r="CA18" s="25"/>
      <c r="CB18" s="11"/>
      <c r="CC18" s="12"/>
      <c r="CD18" s="11"/>
      <c r="CE18" s="11"/>
      <c r="CF18" s="11"/>
      <c r="CG18" s="37"/>
      <c r="CH18" s="37"/>
      <c r="CI18" s="25"/>
      <c r="CJ18" s="11"/>
      <c r="CK18" s="12"/>
      <c r="CL18" s="11"/>
      <c r="CM18" s="11"/>
      <c r="CN18" s="11"/>
      <c r="CO18" s="37"/>
      <c r="CP18" s="37"/>
      <c r="CQ18" s="47"/>
      <c r="CR18" s="45"/>
      <c r="CS18" s="44"/>
      <c r="CT18" s="45"/>
      <c r="CU18" s="45"/>
      <c r="CV18" s="45"/>
      <c r="CW18" s="58"/>
      <c r="CX18" s="58"/>
      <c r="CY18" s="15" t="s">
        <v>108</v>
      </c>
      <c r="CZ18" s="11">
        <v>527323.62637362641</v>
      </c>
      <c r="DA18" s="12">
        <v>0.19</v>
      </c>
      <c r="DB18" s="11">
        <f t="shared" si="43"/>
        <v>100191.48901098903</v>
      </c>
      <c r="DC18" s="11">
        <f t="shared" si="44"/>
        <v>627515</v>
      </c>
      <c r="DD18" s="11">
        <f t="shared" si="45"/>
        <v>627515</v>
      </c>
      <c r="DE18" s="37" t="s">
        <v>58</v>
      </c>
      <c r="DF18" s="37" t="s">
        <v>63</v>
      </c>
      <c r="DG18" s="25"/>
      <c r="DH18" s="11"/>
      <c r="DI18" s="12"/>
      <c r="DJ18" s="11"/>
      <c r="DK18" s="11"/>
      <c r="DL18" s="11"/>
      <c r="DM18" s="34"/>
      <c r="DN18" s="34"/>
      <c r="DO18" s="15" t="s">
        <v>142</v>
      </c>
      <c r="DP18" s="11">
        <v>499000</v>
      </c>
      <c r="DQ18" s="12">
        <v>0.19</v>
      </c>
      <c r="DR18" s="11">
        <f t="shared" si="34"/>
        <v>94810</v>
      </c>
      <c r="DS18" s="11">
        <f t="shared" si="35"/>
        <v>593810</v>
      </c>
      <c r="DT18" s="11">
        <f t="shared" si="36"/>
        <v>593810</v>
      </c>
      <c r="DU18" s="37" t="s">
        <v>147</v>
      </c>
      <c r="DV18" s="37" t="s">
        <v>63</v>
      </c>
      <c r="DW18" s="25"/>
      <c r="DX18" s="11"/>
      <c r="DY18" s="12"/>
      <c r="DZ18" s="11"/>
      <c r="EA18" s="11"/>
      <c r="EB18" s="11"/>
      <c r="EC18" s="37"/>
      <c r="ED18" s="37"/>
      <c r="EE18" s="40">
        <f t="shared" si="23"/>
        <v>554540</v>
      </c>
      <c r="EF18" s="37" t="str">
        <f t="shared" si="24"/>
        <v>DISTRICOM DE COLOMBIA SAS NIT 816.005.590-7</v>
      </c>
      <c r="EG18" s="40">
        <f t="shared" si="25"/>
        <v>554540</v>
      </c>
      <c r="EH18" s="40">
        <v>650000</v>
      </c>
      <c r="EI18" s="41">
        <f t="shared" si="26"/>
        <v>95460</v>
      </c>
    </row>
    <row r="19" spans="1:139" ht="51">
      <c r="A19" s="7">
        <v>11</v>
      </c>
      <c r="B19" s="9" t="s">
        <v>42</v>
      </c>
      <c r="C19" s="8" t="s">
        <v>48</v>
      </c>
      <c r="D19" s="9" t="s">
        <v>15</v>
      </c>
      <c r="E19" s="7" t="s">
        <v>14</v>
      </c>
      <c r="F19" s="24">
        <v>1</v>
      </c>
      <c r="G19" s="25"/>
      <c r="H19" s="11"/>
      <c r="I19" s="12"/>
      <c r="J19" s="11"/>
      <c r="K19" s="11"/>
      <c r="L19" s="11"/>
      <c r="M19" s="34"/>
      <c r="N19" s="34"/>
      <c r="O19" s="47"/>
      <c r="P19" s="43"/>
      <c r="Q19" s="44"/>
      <c r="R19" s="45"/>
      <c r="S19" s="45"/>
      <c r="T19" s="45"/>
      <c r="U19" s="46"/>
      <c r="V19" s="46"/>
      <c r="W19" s="8" t="s">
        <v>74</v>
      </c>
      <c r="X19" s="11">
        <v>791800</v>
      </c>
      <c r="Y19" s="12">
        <v>0.19</v>
      </c>
      <c r="Z19" s="11">
        <f t="shared" si="0"/>
        <v>150442</v>
      </c>
      <c r="AA19" s="11">
        <f t="shared" si="1"/>
        <v>942242</v>
      </c>
      <c r="AB19" s="11">
        <f t="shared" si="15"/>
        <v>942242</v>
      </c>
      <c r="AC19" s="34" t="s">
        <v>79</v>
      </c>
      <c r="AD19" s="34" t="s">
        <v>63</v>
      </c>
      <c r="AE19" s="25"/>
      <c r="AF19" s="11"/>
      <c r="AG19" s="12"/>
      <c r="AH19" s="11"/>
      <c r="AI19" s="11"/>
      <c r="AJ19" s="11"/>
      <c r="AK19" s="34"/>
      <c r="AL19" s="34"/>
      <c r="AM19" s="9" t="s">
        <v>48</v>
      </c>
      <c r="AN19" s="11">
        <v>738594</v>
      </c>
      <c r="AO19" s="12">
        <v>0.19</v>
      </c>
      <c r="AP19" s="11">
        <f t="shared" si="30"/>
        <v>140332.86000000002</v>
      </c>
      <c r="AQ19" s="11">
        <f t="shared" si="2"/>
        <v>878927</v>
      </c>
      <c r="AR19" s="11">
        <f t="shared" si="16"/>
        <v>878927</v>
      </c>
      <c r="AS19" s="34" t="s">
        <v>98</v>
      </c>
      <c r="AT19" s="34" t="s">
        <v>99</v>
      </c>
      <c r="AU19" s="8" t="s">
        <v>48</v>
      </c>
      <c r="AV19" s="11">
        <v>1175333</v>
      </c>
      <c r="AW19" s="12">
        <v>0.19</v>
      </c>
      <c r="AX19" s="11">
        <f t="shared" si="3"/>
        <v>223313.27</v>
      </c>
      <c r="AY19" s="11">
        <f t="shared" si="4"/>
        <v>1398646</v>
      </c>
      <c r="AZ19" s="11">
        <f t="shared" si="17"/>
        <v>1398646</v>
      </c>
      <c r="BA19" s="37" t="s">
        <v>107</v>
      </c>
      <c r="BB19" s="37" t="s">
        <v>63</v>
      </c>
      <c r="BC19" s="47"/>
      <c r="BD19" s="45"/>
      <c r="BE19" s="44"/>
      <c r="BF19" s="45"/>
      <c r="BG19" s="45"/>
      <c r="BH19" s="45"/>
      <c r="BI19" s="58"/>
      <c r="BJ19" s="58"/>
      <c r="BK19" s="25"/>
      <c r="BL19" s="11"/>
      <c r="BM19" s="12"/>
      <c r="BN19" s="11"/>
      <c r="BO19" s="11"/>
      <c r="BP19" s="11"/>
      <c r="BQ19" s="34"/>
      <c r="BR19" s="34"/>
      <c r="BS19" s="61"/>
      <c r="BT19" s="45"/>
      <c r="BU19" s="44"/>
      <c r="BV19" s="45"/>
      <c r="BW19" s="45"/>
      <c r="BX19" s="45"/>
      <c r="BY19" s="62"/>
      <c r="BZ19" s="62"/>
      <c r="CA19" s="25"/>
      <c r="CB19" s="11"/>
      <c r="CC19" s="12"/>
      <c r="CD19" s="11"/>
      <c r="CE19" s="11"/>
      <c r="CF19" s="11"/>
      <c r="CG19" s="37"/>
      <c r="CH19" s="37"/>
      <c r="CI19" s="25"/>
      <c r="CJ19" s="11"/>
      <c r="CK19" s="12"/>
      <c r="CL19" s="11"/>
      <c r="CM19" s="11"/>
      <c r="CN19" s="11"/>
      <c r="CO19" s="37"/>
      <c r="CP19" s="37"/>
      <c r="CQ19" s="65"/>
      <c r="CR19" s="66"/>
      <c r="CS19" s="67"/>
      <c r="CT19" s="66"/>
      <c r="CU19" s="66"/>
      <c r="CV19" s="45"/>
      <c r="CW19" s="58"/>
      <c r="CX19" s="58"/>
      <c r="CY19" s="17" t="s">
        <v>109</v>
      </c>
      <c r="CZ19" s="11">
        <v>916666.66666666663</v>
      </c>
      <c r="DA19" s="12">
        <v>0.19</v>
      </c>
      <c r="DB19" s="11">
        <f t="shared" si="43"/>
        <v>174166.66666666666</v>
      </c>
      <c r="DC19" s="11">
        <f t="shared" si="44"/>
        <v>1090833</v>
      </c>
      <c r="DD19" s="11">
        <f t="shared" si="45"/>
        <v>1090833</v>
      </c>
      <c r="DE19" s="37" t="s">
        <v>58</v>
      </c>
      <c r="DF19" s="37" t="s">
        <v>63</v>
      </c>
      <c r="DG19" s="25"/>
      <c r="DH19" s="11"/>
      <c r="DI19" s="12"/>
      <c r="DJ19" s="11"/>
      <c r="DK19" s="11"/>
      <c r="DL19" s="11"/>
      <c r="DM19" s="34"/>
      <c r="DN19" s="34"/>
      <c r="DO19" s="8" t="s">
        <v>143</v>
      </c>
      <c r="DP19" s="11">
        <v>615000</v>
      </c>
      <c r="DQ19" s="12">
        <v>0.19</v>
      </c>
      <c r="DR19" s="11">
        <f t="shared" si="34"/>
        <v>116850</v>
      </c>
      <c r="DS19" s="11">
        <f t="shared" si="35"/>
        <v>731850</v>
      </c>
      <c r="DT19" s="11">
        <f t="shared" si="36"/>
        <v>731850</v>
      </c>
      <c r="DU19" s="37" t="s">
        <v>147</v>
      </c>
      <c r="DV19" s="37" t="s">
        <v>63</v>
      </c>
      <c r="DW19" s="25"/>
      <c r="DX19" s="11"/>
      <c r="DY19" s="12"/>
      <c r="DZ19" s="11"/>
      <c r="EA19" s="11"/>
      <c r="EB19" s="11"/>
      <c r="EC19" s="37"/>
      <c r="ED19" s="37"/>
      <c r="EE19" s="40">
        <f t="shared" si="23"/>
        <v>731850</v>
      </c>
      <c r="EF19" s="37" t="str">
        <f t="shared" si="24"/>
        <v>TECNOPHONE COLOMBIA SAS   NIT 900741497-0</v>
      </c>
      <c r="EG19" s="40">
        <f t="shared" si="25"/>
        <v>731850</v>
      </c>
      <c r="EH19" s="40">
        <v>1449063</v>
      </c>
      <c r="EI19" s="41">
        <f t="shared" si="26"/>
        <v>717213</v>
      </c>
    </row>
    <row r="20" spans="1:139" ht="38.25">
      <c r="A20" s="7">
        <v>12</v>
      </c>
      <c r="B20" s="16" t="s">
        <v>43</v>
      </c>
      <c r="C20" s="15" t="s">
        <v>47</v>
      </c>
      <c r="D20" s="16" t="s">
        <v>15</v>
      </c>
      <c r="E20" s="31" t="s">
        <v>41</v>
      </c>
      <c r="F20" s="26">
        <v>1</v>
      </c>
      <c r="G20" s="25"/>
      <c r="H20" s="11"/>
      <c r="I20" s="12"/>
      <c r="J20" s="11"/>
      <c r="K20" s="11"/>
      <c r="L20" s="11"/>
      <c r="M20" s="34"/>
      <c r="N20" s="34"/>
      <c r="O20" s="47"/>
      <c r="P20" s="43"/>
      <c r="Q20" s="44"/>
      <c r="R20" s="45"/>
      <c r="S20" s="45"/>
      <c r="T20" s="45"/>
      <c r="U20" s="46"/>
      <c r="V20" s="46"/>
      <c r="W20" s="15" t="s">
        <v>73</v>
      </c>
      <c r="X20" s="11">
        <v>466000</v>
      </c>
      <c r="Y20" s="12">
        <v>0.19</v>
      </c>
      <c r="Z20" s="11">
        <f t="shared" si="0"/>
        <v>88540</v>
      </c>
      <c r="AA20" s="11">
        <f t="shared" si="1"/>
        <v>554540</v>
      </c>
      <c r="AB20" s="11">
        <f t="shared" si="15"/>
        <v>554540</v>
      </c>
      <c r="AC20" s="34" t="s">
        <v>78</v>
      </c>
      <c r="AD20" s="34" t="s">
        <v>61</v>
      </c>
      <c r="AE20" s="25"/>
      <c r="AF20" s="11"/>
      <c r="AG20" s="12"/>
      <c r="AH20" s="11"/>
      <c r="AI20" s="11"/>
      <c r="AJ20" s="11"/>
      <c r="AK20" s="34"/>
      <c r="AL20" s="34"/>
      <c r="AM20" s="16" t="s">
        <v>47</v>
      </c>
      <c r="AN20" s="11">
        <v>539581</v>
      </c>
      <c r="AO20" s="12">
        <v>0.19</v>
      </c>
      <c r="AP20" s="11">
        <f t="shared" si="30"/>
        <v>102520.39</v>
      </c>
      <c r="AQ20" s="11">
        <f t="shared" si="2"/>
        <v>642101</v>
      </c>
      <c r="AR20" s="11">
        <f t="shared" si="16"/>
        <v>642101</v>
      </c>
      <c r="AS20" s="34" t="s">
        <v>97</v>
      </c>
      <c r="AT20" s="34" t="s">
        <v>96</v>
      </c>
      <c r="AU20" s="15" t="s">
        <v>47</v>
      </c>
      <c r="AV20" s="11">
        <v>545000</v>
      </c>
      <c r="AW20" s="12">
        <v>0.19</v>
      </c>
      <c r="AX20" s="11">
        <f t="shared" si="3"/>
        <v>103550</v>
      </c>
      <c r="AY20" s="11">
        <f t="shared" si="4"/>
        <v>648550</v>
      </c>
      <c r="AZ20" s="11">
        <f t="shared" si="17"/>
        <v>648550</v>
      </c>
      <c r="BA20" s="37" t="s">
        <v>107</v>
      </c>
      <c r="BB20" s="37" t="s">
        <v>63</v>
      </c>
      <c r="BC20" s="59"/>
      <c r="BD20" s="45"/>
      <c r="BE20" s="44"/>
      <c r="BF20" s="45"/>
      <c r="BG20" s="45"/>
      <c r="BH20" s="45"/>
      <c r="BI20" s="58"/>
      <c r="BJ20" s="58"/>
      <c r="BK20" s="25"/>
      <c r="BL20" s="11"/>
      <c r="BM20" s="12"/>
      <c r="BN20" s="11"/>
      <c r="BO20" s="11"/>
      <c r="BP20" s="11"/>
      <c r="BQ20" s="34"/>
      <c r="BR20" s="34"/>
      <c r="BS20" s="61"/>
      <c r="BT20" s="45"/>
      <c r="BU20" s="44"/>
      <c r="BV20" s="45"/>
      <c r="BW20" s="45"/>
      <c r="BX20" s="45"/>
      <c r="BY20" s="62"/>
      <c r="BZ20" s="62"/>
      <c r="CA20" s="25"/>
      <c r="CB20" s="11"/>
      <c r="CC20" s="12"/>
      <c r="CD20" s="11"/>
      <c r="CE20" s="11"/>
      <c r="CF20" s="11"/>
      <c r="CG20" s="37"/>
      <c r="CH20" s="37"/>
      <c r="CI20" s="25"/>
      <c r="CJ20" s="11"/>
      <c r="CK20" s="12"/>
      <c r="CL20" s="11"/>
      <c r="CM20" s="11"/>
      <c r="CN20" s="11"/>
      <c r="CO20" s="37"/>
      <c r="CP20" s="37"/>
      <c r="CQ20" s="47"/>
      <c r="CR20" s="45"/>
      <c r="CS20" s="44"/>
      <c r="CT20" s="45"/>
      <c r="CU20" s="45"/>
      <c r="CV20" s="45"/>
      <c r="CW20" s="58"/>
      <c r="CX20" s="58"/>
      <c r="CY20" s="17" t="s">
        <v>129</v>
      </c>
      <c r="CZ20" s="11">
        <v>527323.62637362641</v>
      </c>
      <c r="DA20" s="12">
        <v>0.19</v>
      </c>
      <c r="DB20" s="11">
        <f t="shared" si="43"/>
        <v>100191.48901098903</v>
      </c>
      <c r="DC20" s="11">
        <f t="shared" si="44"/>
        <v>627515</v>
      </c>
      <c r="DD20" s="11">
        <f t="shared" si="45"/>
        <v>627515</v>
      </c>
      <c r="DE20" s="37" t="s">
        <v>58</v>
      </c>
      <c r="DF20" s="37" t="s">
        <v>63</v>
      </c>
      <c r="DG20" s="25"/>
      <c r="DH20" s="11"/>
      <c r="DI20" s="12"/>
      <c r="DJ20" s="11"/>
      <c r="DK20" s="11"/>
      <c r="DL20" s="11"/>
      <c r="DM20" s="34"/>
      <c r="DN20" s="34"/>
      <c r="DO20" s="15" t="s">
        <v>144</v>
      </c>
      <c r="DP20" s="11">
        <v>499000</v>
      </c>
      <c r="DQ20" s="12">
        <v>0.19</v>
      </c>
      <c r="DR20" s="11">
        <f t="shared" si="34"/>
        <v>94810</v>
      </c>
      <c r="DS20" s="11">
        <f t="shared" si="35"/>
        <v>593810</v>
      </c>
      <c r="DT20" s="11">
        <f t="shared" si="36"/>
        <v>593810</v>
      </c>
      <c r="DU20" s="37" t="s">
        <v>147</v>
      </c>
      <c r="DV20" s="37" t="s">
        <v>63</v>
      </c>
      <c r="DW20" s="25"/>
      <c r="DX20" s="11"/>
      <c r="DY20" s="12"/>
      <c r="DZ20" s="11"/>
      <c r="EA20" s="11"/>
      <c r="EB20" s="11"/>
      <c r="EC20" s="37"/>
      <c r="ED20" s="37"/>
      <c r="EE20" s="40">
        <f t="shared" si="23"/>
        <v>554540</v>
      </c>
      <c r="EF20" s="37" t="str">
        <f t="shared" si="24"/>
        <v>DISTRICOM DE COLOMBIA SAS NIT 816.005.590-7</v>
      </c>
      <c r="EG20" s="40">
        <f t="shared" si="25"/>
        <v>554540</v>
      </c>
      <c r="EH20" s="40">
        <v>650000</v>
      </c>
      <c r="EI20" s="41">
        <f t="shared" si="26"/>
        <v>95460</v>
      </c>
    </row>
    <row r="21" spans="1:139" ht="38.25">
      <c r="A21" s="7">
        <v>13</v>
      </c>
      <c r="B21" s="14" t="s">
        <v>43</v>
      </c>
      <c r="C21" s="17" t="s">
        <v>46</v>
      </c>
      <c r="D21" s="14" t="s">
        <v>15</v>
      </c>
      <c r="E21" s="7" t="s">
        <v>14</v>
      </c>
      <c r="F21" s="27">
        <v>1</v>
      </c>
      <c r="G21" s="25" t="s">
        <v>57</v>
      </c>
      <c r="H21" s="11">
        <v>2100000</v>
      </c>
      <c r="I21" s="12">
        <v>0.19</v>
      </c>
      <c r="J21" s="11">
        <f t="shared" si="27"/>
        <v>399000</v>
      </c>
      <c r="K21" s="11">
        <f t="shared" si="28"/>
        <v>2499000</v>
      </c>
      <c r="L21" s="11">
        <f t="shared" si="29"/>
        <v>2499000</v>
      </c>
      <c r="M21" s="34" t="s">
        <v>62</v>
      </c>
      <c r="N21" s="34" t="s">
        <v>63</v>
      </c>
      <c r="O21" s="47"/>
      <c r="P21" s="43"/>
      <c r="Q21" s="44"/>
      <c r="R21" s="45"/>
      <c r="S21" s="45"/>
      <c r="T21" s="45"/>
      <c r="U21" s="46"/>
      <c r="V21" s="46"/>
      <c r="W21" s="17" t="s">
        <v>75</v>
      </c>
      <c r="X21" s="11">
        <v>945700</v>
      </c>
      <c r="Y21" s="12">
        <v>0.19</v>
      </c>
      <c r="Z21" s="11">
        <f t="shared" si="0"/>
        <v>179683</v>
      </c>
      <c r="AA21" s="11">
        <f t="shared" si="1"/>
        <v>1125383</v>
      </c>
      <c r="AB21" s="11">
        <f t="shared" si="15"/>
        <v>1125383</v>
      </c>
      <c r="AC21" s="34" t="s">
        <v>79</v>
      </c>
      <c r="AD21" s="34" t="s">
        <v>63</v>
      </c>
      <c r="AE21" s="25"/>
      <c r="AF21" s="11"/>
      <c r="AG21" s="12"/>
      <c r="AH21" s="11"/>
      <c r="AI21" s="11"/>
      <c r="AJ21" s="11"/>
      <c r="AK21" s="34"/>
      <c r="AL21" s="34"/>
      <c r="AM21" s="14" t="s">
        <v>46</v>
      </c>
      <c r="AN21" s="11">
        <v>2495937</v>
      </c>
      <c r="AO21" s="12">
        <v>0.19</v>
      </c>
      <c r="AP21" s="11">
        <f t="shared" si="30"/>
        <v>474228.03</v>
      </c>
      <c r="AQ21" s="11">
        <f t="shared" si="2"/>
        <v>2970165</v>
      </c>
      <c r="AR21" s="11">
        <f t="shared" si="16"/>
        <v>2970165</v>
      </c>
      <c r="AS21" s="34" t="s">
        <v>98</v>
      </c>
      <c r="AT21" s="34" t="s">
        <v>99</v>
      </c>
      <c r="AU21" s="17" t="s">
        <v>46</v>
      </c>
      <c r="AV21" s="11">
        <v>651444</v>
      </c>
      <c r="AW21" s="12">
        <v>0.19</v>
      </c>
      <c r="AX21" s="11">
        <f t="shared" si="3"/>
        <v>123774.36</v>
      </c>
      <c r="AY21" s="11">
        <f t="shared" si="4"/>
        <v>775218</v>
      </c>
      <c r="AZ21" s="11">
        <f t="shared" si="17"/>
        <v>775218</v>
      </c>
      <c r="BA21" s="37" t="s">
        <v>107</v>
      </c>
      <c r="BB21" s="37" t="s">
        <v>63</v>
      </c>
      <c r="BC21" s="60"/>
      <c r="BD21" s="45"/>
      <c r="BE21" s="44"/>
      <c r="BF21" s="45"/>
      <c r="BG21" s="45"/>
      <c r="BH21" s="45"/>
      <c r="BI21" s="58"/>
      <c r="BJ21" s="58"/>
      <c r="BK21" s="25"/>
      <c r="BL21" s="11"/>
      <c r="BM21" s="12"/>
      <c r="BN21" s="11"/>
      <c r="BO21" s="11"/>
      <c r="BP21" s="11"/>
      <c r="BQ21" s="34"/>
      <c r="BR21" s="34"/>
      <c r="BS21" s="61"/>
      <c r="BT21" s="45"/>
      <c r="BU21" s="44"/>
      <c r="BV21" s="45"/>
      <c r="BW21" s="45"/>
      <c r="BX21" s="45"/>
      <c r="BY21" s="62"/>
      <c r="BZ21" s="62"/>
      <c r="CA21" s="25"/>
      <c r="CB21" s="11"/>
      <c r="CC21" s="12"/>
      <c r="CD21" s="11"/>
      <c r="CE21" s="11"/>
      <c r="CF21" s="11"/>
      <c r="CG21" s="37"/>
      <c r="CH21" s="37"/>
      <c r="CI21" s="25"/>
      <c r="CJ21" s="11"/>
      <c r="CK21" s="12"/>
      <c r="CL21" s="11"/>
      <c r="CM21" s="11"/>
      <c r="CN21" s="11"/>
      <c r="CO21" s="37"/>
      <c r="CP21" s="37"/>
      <c r="CQ21" s="65"/>
      <c r="CR21" s="66"/>
      <c r="CS21" s="67"/>
      <c r="CT21" s="66"/>
      <c r="CU21" s="66"/>
      <c r="CV21" s="45"/>
      <c r="CW21" s="58"/>
      <c r="CX21" s="58"/>
      <c r="CY21" s="17" t="s">
        <v>57</v>
      </c>
      <c r="CZ21" s="11">
        <v>1503296.7032967033</v>
      </c>
      <c r="DA21" s="12">
        <v>0.19</v>
      </c>
      <c r="DB21" s="11">
        <f t="shared" si="43"/>
        <v>285626.37362637365</v>
      </c>
      <c r="DC21" s="11">
        <f t="shared" si="44"/>
        <v>1788923</v>
      </c>
      <c r="DD21" s="11">
        <f t="shared" si="45"/>
        <v>1788923</v>
      </c>
      <c r="DE21" s="37" t="s">
        <v>58</v>
      </c>
      <c r="DF21" s="37" t="s">
        <v>63</v>
      </c>
      <c r="DG21" s="25"/>
      <c r="DH21" s="11"/>
      <c r="DI21" s="12"/>
      <c r="DJ21" s="11"/>
      <c r="DK21" s="11"/>
      <c r="DL21" s="11"/>
      <c r="DM21" s="34"/>
      <c r="DN21" s="34"/>
      <c r="DO21" s="17" t="s">
        <v>145</v>
      </c>
      <c r="DP21" s="11">
        <v>1350000</v>
      </c>
      <c r="DQ21" s="12">
        <v>0.19</v>
      </c>
      <c r="DR21" s="11">
        <f t="shared" si="34"/>
        <v>256500</v>
      </c>
      <c r="DS21" s="11">
        <f t="shared" si="35"/>
        <v>1606500</v>
      </c>
      <c r="DT21" s="11">
        <f t="shared" si="36"/>
        <v>1606500</v>
      </c>
      <c r="DU21" s="37" t="s">
        <v>147</v>
      </c>
      <c r="DV21" s="37" t="s">
        <v>63</v>
      </c>
      <c r="DW21" s="25"/>
      <c r="DX21" s="11"/>
      <c r="DY21" s="12"/>
      <c r="DZ21" s="11"/>
      <c r="EA21" s="11"/>
      <c r="EB21" s="11"/>
      <c r="EC21" s="37"/>
      <c r="ED21" s="37"/>
      <c r="EE21" s="40">
        <f t="shared" si="23"/>
        <v>775218</v>
      </c>
      <c r="EF21" s="37" t="str">
        <f t="shared" si="24"/>
        <v>JM MULTISISTEMAS SAS 900.462.285-9</v>
      </c>
      <c r="EG21" s="40">
        <f t="shared" si="25"/>
        <v>775218</v>
      </c>
      <c r="EH21" s="40">
        <v>2988387</v>
      </c>
      <c r="EI21" s="41">
        <f t="shared" si="26"/>
        <v>2213169</v>
      </c>
    </row>
    <row r="22" spans="1:139" ht="38.25">
      <c r="A22" s="7">
        <v>14</v>
      </c>
      <c r="B22" s="14" t="s">
        <v>43</v>
      </c>
      <c r="C22" s="17" t="s">
        <v>45</v>
      </c>
      <c r="D22" s="14" t="s">
        <v>15</v>
      </c>
      <c r="E22" s="7" t="s">
        <v>14</v>
      </c>
      <c r="F22" s="18">
        <v>3</v>
      </c>
      <c r="G22" s="14"/>
      <c r="H22" s="11"/>
      <c r="I22" s="12"/>
      <c r="J22" s="11"/>
      <c r="K22" s="11"/>
      <c r="L22" s="11"/>
      <c r="M22" s="34"/>
      <c r="N22" s="34"/>
      <c r="O22" s="47"/>
      <c r="P22" s="43"/>
      <c r="Q22" s="44"/>
      <c r="R22" s="45"/>
      <c r="S22" s="45"/>
      <c r="T22" s="45"/>
      <c r="U22" s="46"/>
      <c r="V22" s="46"/>
      <c r="W22" s="17" t="s">
        <v>76</v>
      </c>
      <c r="X22" s="11">
        <v>1671400</v>
      </c>
      <c r="Y22" s="12">
        <v>0.19</v>
      </c>
      <c r="Z22" s="11">
        <f t="shared" si="0"/>
        <v>317566</v>
      </c>
      <c r="AA22" s="11">
        <f t="shared" si="1"/>
        <v>1988966</v>
      </c>
      <c r="AB22" s="11">
        <f t="shared" si="15"/>
        <v>5966898</v>
      </c>
      <c r="AC22" s="34" t="s">
        <v>80</v>
      </c>
      <c r="AD22" s="34" t="s">
        <v>59</v>
      </c>
      <c r="AE22" s="14"/>
      <c r="AF22" s="11"/>
      <c r="AG22" s="12"/>
      <c r="AH22" s="11"/>
      <c r="AI22" s="11"/>
      <c r="AJ22" s="11"/>
      <c r="AK22" s="34"/>
      <c r="AL22" s="34"/>
      <c r="AM22" s="14" t="s">
        <v>45</v>
      </c>
      <c r="AN22" s="11">
        <v>1754000</v>
      </c>
      <c r="AO22" s="12">
        <v>0.19</v>
      </c>
      <c r="AP22" s="11">
        <f t="shared" si="30"/>
        <v>333260</v>
      </c>
      <c r="AQ22" s="11">
        <f t="shared" si="2"/>
        <v>2087260</v>
      </c>
      <c r="AR22" s="11">
        <f t="shared" si="16"/>
        <v>6261780</v>
      </c>
      <c r="AS22" s="34" t="s">
        <v>98</v>
      </c>
      <c r="AT22" s="34" t="s">
        <v>99</v>
      </c>
      <c r="AU22" s="60"/>
      <c r="AV22" s="45"/>
      <c r="AW22" s="44"/>
      <c r="AX22" s="45"/>
      <c r="AY22" s="45"/>
      <c r="AZ22" s="45"/>
      <c r="BA22" s="62"/>
      <c r="BB22" s="62"/>
      <c r="BC22" s="60"/>
      <c r="BD22" s="45"/>
      <c r="BE22" s="44"/>
      <c r="BF22" s="45"/>
      <c r="BG22" s="45"/>
      <c r="BH22" s="45"/>
      <c r="BI22" s="58"/>
      <c r="BJ22" s="58"/>
      <c r="BK22" s="14"/>
      <c r="BL22" s="11"/>
      <c r="BM22" s="12"/>
      <c r="BN22" s="11"/>
      <c r="BO22" s="11"/>
      <c r="BP22" s="11"/>
      <c r="BQ22" s="34"/>
      <c r="BR22" s="34"/>
      <c r="BS22" s="60"/>
      <c r="BT22" s="45"/>
      <c r="BU22" s="44"/>
      <c r="BV22" s="45"/>
      <c r="BW22" s="45"/>
      <c r="BX22" s="45"/>
      <c r="BY22" s="62"/>
      <c r="BZ22" s="62"/>
      <c r="CA22" s="14"/>
      <c r="CB22" s="11"/>
      <c r="CC22" s="12"/>
      <c r="CD22" s="11"/>
      <c r="CE22" s="11"/>
      <c r="CF22" s="11"/>
      <c r="CG22" s="37"/>
      <c r="CH22" s="37"/>
      <c r="CI22" s="14"/>
      <c r="CJ22" s="11"/>
      <c r="CK22" s="12"/>
      <c r="CL22" s="11"/>
      <c r="CM22" s="11"/>
      <c r="CN22" s="11"/>
      <c r="CO22" s="37"/>
      <c r="CP22" s="37"/>
      <c r="CQ22" s="68"/>
      <c r="CR22" s="45"/>
      <c r="CS22" s="44"/>
      <c r="CT22" s="45"/>
      <c r="CU22" s="45"/>
      <c r="CV22" s="45"/>
      <c r="CW22" s="58"/>
      <c r="CX22" s="58"/>
      <c r="CY22" s="68"/>
      <c r="CZ22" s="45"/>
      <c r="DA22" s="44"/>
      <c r="DB22" s="45"/>
      <c r="DC22" s="45"/>
      <c r="DD22" s="45"/>
      <c r="DE22" s="62"/>
      <c r="DF22" s="62"/>
      <c r="DG22" s="14"/>
      <c r="DH22" s="11"/>
      <c r="DI22" s="12"/>
      <c r="DJ22" s="11"/>
      <c r="DK22" s="11"/>
      <c r="DL22" s="11"/>
      <c r="DM22" s="34"/>
      <c r="DN22" s="34"/>
      <c r="DO22" s="17"/>
      <c r="DP22" s="11"/>
      <c r="DQ22" s="12"/>
      <c r="DR22" s="11"/>
      <c r="DS22" s="11"/>
      <c r="DT22" s="11"/>
      <c r="DU22" s="37"/>
      <c r="DV22" s="37"/>
      <c r="DW22" s="14"/>
      <c r="DX22" s="11"/>
      <c r="DY22" s="12"/>
      <c r="DZ22" s="11"/>
      <c r="EA22" s="11"/>
      <c r="EB22" s="11"/>
      <c r="EC22" s="37"/>
      <c r="ED22" s="37"/>
      <c r="EE22" s="40">
        <f t="shared" si="23"/>
        <v>1988966</v>
      </c>
      <c r="EF22" s="37" t="str">
        <f t="shared" si="24"/>
        <v>DISTRICOM DE COLOMBIA SAS NIT 816.005.590-7</v>
      </c>
      <c r="EG22" s="40">
        <f t="shared" si="25"/>
        <v>5966898</v>
      </c>
      <c r="EH22" s="40">
        <v>6261780</v>
      </c>
      <c r="EI22" s="41">
        <f t="shared" si="26"/>
        <v>294882</v>
      </c>
    </row>
    <row r="23" spans="1:139" ht="51">
      <c r="A23" s="7">
        <v>15</v>
      </c>
      <c r="B23" s="14" t="s">
        <v>43</v>
      </c>
      <c r="C23" s="17" t="s">
        <v>44</v>
      </c>
      <c r="D23" s="14" t="s">
        <v>15</v>
      </c>
      <c r="E23" s="7" t="s">
        <v>14</v>
      </c>
      <c r="F23" s="18">
        <v>1</v>
      </c>
      <c r="G23" s="14"/>
      <c r="H23" s="11"/>
      <c r="I23" s="12"/>
      <c r="J23" s="11"/>
      <c r="K23" s="11"/>
      <c r="L23" s="11"/>
      <c r="M23" s="34"/>
      <c r="N23" s="34"/>
      <c r="O23" s="48"/>
      <c r="P23" s="49"/>
      <c r="Q23" s="50"/>
      <c r="R23" s="51"/>
      <c r="S23" s="45"/>
      <c r="T23" s="45"/>
      <c r="U23" s="46"/>
      <c r="V23" s="46"/>
      <c r="W23" s="17" t="s">
        <v>77</v>
      </c>
      <c r="X23" s="11">
        <v>1824600</v>
      </c>
      <c r="Y23" s="12">
        <v>0.19</v>
      </c>
      <c r="Z23" s="11">
        <f t="shared" si="0"/>
        <v>346674</v>
      </c>
      <c r="AA23" s="11">
        <f t="shared" si="1"/>
        <v>2171274</v>
      </c>
      <c r="AB23" s="11">
        <f t="shared" si="15"/>
        <v>2171274</v>
      </c>
      <c r="AC23" s="34" t="s">
        <v>78</v>
      </c>
      <c r="AD23" s="34" t="s">
        <v>63</v>
      </c>
      <c r="AE23" s="14"/>
      <c r="AF23" s="11"/>
      <c r="AG23" s="12"/>
      <c r="AH23" s="11"/>
      <c r="AI23" s="11"/>
      <c r="AJ23" s="11"/>
      <c r="AK23" s="34"/>
      <c r="AL23" s="34"/>
      <c r="AM23" s="14" t="s">
        <v>44</v>
      </c>
      <c r="AN23" s="11">
        <v>4049531</v>
      </c>
      <c r="AO23" s="12">
        <v>0.19</v>
      </c>
      <c r="AP23" s="11">
        <f t="shared" si="30"/>
        <v>769410.89</v>
      </c>
      <c r="AQ23" s="11">
        <f t="shared" si="2"/>
        <v>4818942</v>
      </c>
      <c r="AR23" s="11">
        <f t="shared" si="16"/>
        <v>4818942</v>
      </c>
      <c r="AS23" s="34" t="s">
        <v>98</v>
      </c>
      <c r="AT23" s="34" t="s">
        <v>99</v>
      </c>
      <c r="AU23" s="17" t="s">
        <v>44</v>
      </c>
      <c r="AV23" s="11">
        <v>3307333</v>
      </c>
      <c r="AW23" s="12">
        <v>0.19</v>
      </c>
      <c r="AX23" s="11">
        <f t="shared" si="3"/>
        <v>628393.27</v>
      </c>
      <c r="AY23" s="11">
        <f t="shared" si="4"/>
        <v>3935726</v>
      </c>
      <c r="AZ23" s="11">
        <f t="shared" si="17"/>
        <v>3935726</v>
      </c>
      <c r="BA23" s="37" t="s">
        <v>107</v>
      </c>
      <c r="BB23" s="37" t="s">
        <v>63</v>
      </c>
      <c r="BC23" s="60"/>
      <c r="BD23" s="45"/>
      <c r="BE23" s="44"/>
      <c r="BF23" s="45"/>
      <c r="BG23" s="45"/>
      <c r="BH23" s="45"/>
      <c r="BI23" s="58"/>
      <c r="BJ23" s="58"/>
      <c r="BK23" s="14"/>
      <c r="BL23" s="11"/>
      <c r="BM23" s="12"/>
      <c r="BN23" s="11"/>
      <c r="BO23" s="11"/>
      <c r="BP23" s="11"/>
      <c r="BQ23" s="34"/>
      <c r="BR23" s="34"/>
      <c r="BS23" s="60"/>
      <c r="BT23" s="45"/>
      <c r="BU23" s="44"/>
      <c r="BV23" s="45"/>
      <c r="BW23" s="45"/>
      <c r="BX23" s="45"/>
      <c r="BY23" s="62"/>
      <c r="BZ23" s="62"/>
      <c r="CA23" s="14"/>
      <c r="CB23" s="11"/>
      <c r="CC23" s="12"/>
      <c r="CD23" s="11"/>
      <c r="CE23" s="11"/>
      <c r="CF23" s="11"/>
      <c r="CG23" s="37"/>
      <c r="CH23" s="37"/>
      <c r="CI23" s="14"/>
      <c r="CJ23" s="11"/>
      <c r="CK23" s="12"/>
      <c r="CL23" s="11"/>
      <c r="CM23" s="11"/>
      <c r="CN23" s="11"/>
      <c r="CO23" s="37"/>
      <c r="CP23" s="37"/>
      <c r="CQ23" s="69"/>
      <c r="CR23" s="66"/>
      <c r="CS23" s="67"/>
      <c r="CT23" s="66"/>
      <c r="CU23" s="66"/>
      <c r="CV23" s="45"/>
      <c r="CW23" s="58"/>
      <c r="CX23" s="58"/>
      <c r="CY23" s="14" t="s">
        <v>130</v>
      </c>
      <c r="CZ23" s="11">
        <v>4009890.1098901099</v>
      </c>
      <c r="DA23" s="12">
        <v>0.19</v>
      </c>
      <c r="DB23" s="11">
        <f t="shared" si="43"/>
        <v>761879.12087912089</v>
      </c>
      <c r="DC23" s="11">
        <f t="shared" si="44"/>
        <v>4771769</v>
      </c>
      <c r="DD23" s="11">
        <f t="shared" si="45"/>
        <v>4771769</v>
      </c>
      <c r="DE23" s="37" t="s">
        <v>58</v>
      </c>
      <c r="DF23" s="37" t="s">
        <v>63</v>
      </c>
      <c r="DG23" s="14"/>
      <c r="DH23" s="11"/>
      <c r="DI23" s="12"/>
      <c r="DJ23" s="11"/>
      <c r="DK23" s="11"/>
      <c r="DL23" s="11"/>
      <c r="DM23" s="34"/>
      <c r="DN23" s="34"/>
      <c r="DO23" s="17" t="s">
        <v>146</v>
      </c>
      <c r="DP23" s="11">
        <v>3590000</v>
      </c>
      <c r="DQ23" s="12">
        <v>0.19</v>
      </c>
      <c r="DR23" s="11">
        <f t="shared" si="34"/>
        <v>682100</v>
      </c>
      <c r="DS23" s="11">
        <f t="shared" si="35"/>
        <v>4272100</v>
      </c>
      <c r="DT23" s="11">
        <f t="shared" si="36"/>
        <v>4272100</v>
      </c>
      <c r="DU23" s="37" t="s">
        <v>147</v>
      </c>
      <c r="DV23" s="37" t="s">
        <v>63</v>
      </c>
      <c r="DW23" s="14"/>
      <c r="DX23" s="11"/>
      <c r="DY23" s="12"/>
      <c r="DZ23" s="11"/>
      <c r="EA23" s="11"/>
      <c r="EB23" s="11"/>
      <c r="EC23" s="37"/>
      <c r="ED23" s="37"/>
      <c r="EE23" s="40">
        <f t="shared" si="23"/>
        <v>2171274</v>
      </c>
      <c r="EF23" s="37" t="str">
        <f t="shared" si="24"/>
        <v>DISTRICOM DE COLOMBIA SAS NIT 816.005.590-7</v>
      </c>
      <c r="EG23" s="40">
        <f t="shared" si="25"/>
        <v>2171274</v>
      </c>
      <c r="EH23" s="40">
        <v>4848506</v>
      </c>
      <c r="EI23" s="41">
        <f t="shared" si="26"/>
        <v>2677232</v>
      </c>
    </row>
    <row r="24" spans="1:139" s="20" customFormat="1" ht="27.75" customHeight="1">
      <c r="A24" s="55" t="s">
        <v>16</v>
      </c>
      <c r="B24" s="55"/>
      <c r="C24" s="55"/>
      <c r="D24" s="55"/>
      <c r="E24" s="55"/>
      <c r="F24" s="55"/>
      <c r="G24" s="33"/>
      <c r="H24" s="33"/>
      <c r="I24" s="33"/>
      <c r="J24" s="33"/>
      <c r="K24" s="33"/>
      <c r="L24" s="19">
        <f>SUM(L9:L23)</f>
        <v>85013600</v>
      </c>
      <c r="O24" s="33"/>
      <c r="P24" s="33"/>
      <c r="Q24" s="33"/>
      <c r="R24" s="33"/>
      <c r="S24" s="33"/>
      <c r="T24" s="19">
        <f>SUM(T9:T23)</f>
        <v>0</v>
      </c>
      <c r="W24" s="33"/>
      <c r="X24" s="33"/>
      <c r="Y24" s="33"/>
      <c r="Z24" s="33"/>
      <c r="AA24" s="33"/>
      <c r="AB24" s="19">
        <f t="shared" ref="AB24" si="46">SUM(AB9:AB23)</f>
        <v>246947491</v>
      </c>
      <c r="AE24" s="33"/>
      <c r="AF24" s="33"/>
      <c r="AG24" s="33"/>
      <c r="AH24" s="33"/>
      <c r="AI24" s="33"/>
      <c r="AJ24" s="19">
        <f t="shared" ref="AJ24" si="47">SUM(AJ9:AJ23)</f>
        <v>3228132</v>
      </c>
      <c r="AM24" s="33"/>
      <c r="AN24" s="33"/>
      <c r="AO24" s="33"/>
      <c r="AP24" s="33"/>
      <c r="AQ24" s="33"/>
      <c r="AR24" s="19">
        <f t="shared" ref="AR24" si="48">SUM(AR9:AR23)</f>
        <v>308699605</v>
      </c>
      <c r="AU24" s="33"/>
      <c r="AV24" s="33"/>
      <c r="AW24" s="33"/>
      <c r="AX24" s="33"/>
      <c r="AY24" s="33"/>
      <c r="AZ24" s="19">
        <f t="shared" ref="AZ24" si="49">SUM(AZ9:AZ23)</f>
        <v>340182342</v>
      </c>
      <c r="BC24" s="33"/>
      <c r="BD24" s="33"/>
      <c r="BE24" s="33"/>
      <c r="BF24" s="33"/>
      <c r="BG24" s="33"/>
      <c r="BH24" s="19">
        <f t="shared" ref="BH24" si="50">SUM(BH9:BH23)</f>
        <v>0</v>
      </c>
      <c r="BK24" s="33"/>
      <c r="BL24" s="33"/>
      <c r="BM24" s="33"/>
      <c r="BN24" s="33"/>
      <c r="BO24" s="33"/>
      <c r="BP24" s="19">
        <f t="shared" ref="BP24" si="51">SUM(BP9:BP23)</f>
        <v>289234260</v>
      </c>
      <c r="BS24" s="33"/>
      <c r="BT24" s="33"/>
      <c r="BU24" s="33"/>
      <c r="BV24" s="33"/>
      <c r="BW24" s="33"/>
      <c r="BX24" s="19">
        <f>SUM(BX9:BX23)</f>
        <v>0</v>
      </c>
      <c r="CA24" s="33"/>
      <c r="CB24" s="33"/>
      <c r="CC24" s="33"/>
      <c r="CD24" s="33"/>
      <c r="CE24" s="33"/>
      <c r="CF24" s="19">
        <f t="shared" ref="CF24" si="52">SUM(CF9:CF23)</f>
        <v>19993296</v>
      </c>
      <c r="CI24" s="33"/>
      <c r="CJ24" s="33"/>
      <c r="CK24" s="33"/>
      <c r="CL24" s="33"/>
      <c r="CM24" s="33"/>
      <c r="CN24" s="19">
        <f t="shared" ref="CN24" si="53">SUM(CN9:CN23)</f>
        <v>222232500</v>
      </c>
      <c r="CQ24" s="33"/>
      <c r="CR24" s="33"/>
      <c r="CS24" s="33"/>
      <c r="CT24" s="33"/>
      <c r="CU24" s="33"/>
      <c r="CV24" s="19">
        <f t="shared" ref="CV24" si="54">SUM(CV9:CV23)</f>
        <v>0</v>
      </c>
      <c r="CY24" s="33"/>
      <c r="CZ24" s="33"/>
      <c r="DA24" s="33"/>
      <c r="DB24" s="33"/>
      <c r="DC24" s="33"/>
      <c r="DD24" s="19">
        <f t="shared" ref="DD24" si="55">SUM(DD9:DD23)</f>
        <v>238584518</v>
      </c>
      <c r="DG24" s="33"/>
      <c r="DH24" s="33"/>
      <c r="DI24" s="33"/>
      <c r="DJ24" s="33"/>
      <c r="DK24" s="33"/>
      <c r="DL24" s="19">
        <f t="shared" ref="DL24" si="56">SUM(DL9:DL23)</f>
        <v>201613370</v>
      </c>
      <c r="DO24" s="33"/>
      <c r="DP24" s="33"/>
      <c r="DQ24" s="33"/>
      <c r="DR24" s="33"/>
      <c r="DS24" s="33"/>
      <c r="DT24" s="19">
        <f t="shared" ref="DT24" si="57">SUM(DT9:DT23)</f>
        <v>45907820</v>
      </c>
      <c r="DU24" s="39"/>
      <c r="DV24" s="39"/>
      <c r="DW24" s="33"/>
      <c r="DX24" s="33"/>
      <c r="DY24" s="33"/>
      <c r="DZ24" s="33"/>
      <c r="EA24" s="33"/>
      <c r="EB24" s="19">
        <f t="shared" ref="EB24" si="58">SUM(EB9:EB23)</f>
        <v>251663901</v>
      </c>
      <c r="EF24" s="30"/>
      <c r="EG24" s="70">
        <f>SUM(EG9:EG23)</f>
        <v>290954349</v>
      </c>
      <c r="EH24" s="41">
        <f t="shared" ref="EH24:EI24" si="59">SUM(EH9:EH23)</f>
        <v>377793299</v>
      </c>
      <c r="EI24" s="41">
        <f t="shared" si="59"/>
        <v>86838950</v>
      </c>
    </row>
    <row r="25" spans="1:139">
      <c r="A25" s="53"/>
      <c r="B25" s="53"/>
      <c r="C25" s="53"/>
      <c r="D25" s="53"/>
      <c r="E25" s="53"/>
      <c r="F25" s="53"/>
      <c r="G25" s="53"/>
      <c r="H25" s="53"/>
      <c r="I25" s="53"/>
      <c r="J25" s="53"/>
      <c r="K25" s="53"/>
      <c r="L25" s="53"/>
      <c r="AB25" s="72"/>
      <c r="AR25" s="73"/>
      <c r="DD25" s="72"/>
      <c r="DT25" s="72"/>
      <c r="EG25" s="72"/>
    </row>
    <row r="30" spans="1:139">
      <c r="A30" s="21">
        <v>0</v>
      </c>
    </row>
    <row r="31" spans="1:139">
      <c r="A31" s="21">
        <v>0.05</v>
      </c>
    </row>
    <row r="32" spans="1:139">
      <c r="A32" s="21">
        <v>0.1</v>
      </c>
    </row>
    <row r="33" spans="1:1">
      <c r="A33" s="21">
        <v>0.19</v>
      </c>
    </row>
  </sheetData>
  <mergeCells count="24">
    <mergeCell ref="CQ7:CX7"/>
    <mergeCell ref="CY7:DF7"/>
    <mergeCell ref="DG7:DN7"/>
    <mergeCell ref="DO7:DV7"/>
    <mergeCell ref="DW7:ED7"/>
    <mergeCell ref="BC7:BJ7"/>
    <mergeCell ref="BK7:BR7"/>
    <mergeCell ref="BS7:BZ7"/>
    <mergeCell ref="CA7:CH7"/>
    <mergeCell ref="CI7:CP7"/>
    <mergeCell ref="O7:V7"/>
    <mergeCell ref="W7:AD7"/>
    <mergeCell ref="AE7:AL7"/>
    <mergeCell ref="AM7:AT7"/>
    <mergeCell ref="AU7:BB7"/>
    <mergeCell ref="A6:B6"/>
    <mergeCell ref="A25:L25"/>
    <mergeCell ref="A1:N1"/>
    <mergeCell ref="A2:N2"/>
    <mergeCell ref="A3:N3"/>
    <mergeCell ref="A4:N4"/>
    <mergeCell ref="A7:F7"/>
    <mergeCell ref="G7:N7"/>
    <mergeCell ref="A24:F24"/>
  </mergeCells>
  <dataValidations count="6">
    <dataValidation type="list" allowBlank="1" showInputMessage="1" showErrorMessage="1" sqref="I9:I23 DA22:DA23 CK9:CK23">
      <formula1>$A$30:$A$33</formula1>
    </dataValidation>
    <dataValidation type="list" allowBlank="1" showInputMessage="1" showErrorMessage="1" sqref="Q9:Q23">
      <formula1>$A$46:$A$49</formula1>
    </dataValidation>
    <dataValidation type="list" allowBlank="1" showInputMessage="1" showErrorMessage="1" sqref="Y9:Y23">
      <formula1>$A$40:$A$43</formula1>
    </dataValidation>
    <dataValidation type="list" allowBlank="1" showInputMessage="1" showErrorMessage="1" sqref="AG9:AG23 AO9:AO23 AW9:AW23 BE9:BE23 BM9:BM23 CC9:CC23 CS9:CS23 DI9:DI23 DQ9:DQ23 DY9:DY23">
      <formula1>$A$44:$A$47</formula1>
    </dataValidation>
    <dataValidation type="list" allowBlank="1" showInputMessage="1" showErrorMessage="1" sqref="BU9:BU23">
      <formula1>$A$39:$A$42</formula1>
    </dataValidation>
    <dataValidation type="list" allowBlank="1" showInputMessage="1" showErrorMessage="1" sqref="DA9:DA21">
      <formula1>$A$42:$A$45</formula1>
    </dataValidation>
  </dataValidations>
  <pageMargins left="0.7" right="0.7" top="0.75" bottom="0.75" header="0.3" footer="0.3"/>
  <pageSetup paperSize="9" orientation="portrait" r:id="rId1"/>
  <ignoredErrors>
    <ignoredError sqref="J11:L13 Z9:AB9 Z10:AB13 AP11:AR13 AQ9:AR9 AQ10:AR10 AP15:AR23 AQ14:AR14 AX9:AZ14 BN9:BP11 CD11:CF11 CL9:CN12 DB14:DD14 DJ9:DL12 DZ9:EB13 J15:L15 J21:L21 Z15:AB23 AH15:AJ15 BN13:BP14 DJ15:DL16 AX18:AZ21 AX23:AZ2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COMPARATIVO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2022-11-10T20:04:45Z</dcterms:created>
  <dcterms:modified xsi:type="dcterms:W3CDTF">2023-08-17T22:48:20Z</dcterms:modified>
</cp:coreProperties>
</file>