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 UTP\Desktop\COMPRAS 2025\CONVOCATORIA PUBLICA\EQUIPOS DE COMPUTO Y OFFICE\EVALUACIONES\"/>
    </mc:Choice>
  </mc:AlternateContent>
  <bookViews>
    <workbookView xWindow="0" yWindow="495" windowWidth="28545" windowHeight="14445"/>
  </bookViews>
  <sheets>
    <sheet name="ANEXO 1" sheetId="1" r:id="rId1"/>
  </sheets>
  <definedNames>
    <definedName name="_xlnm._FilterDatabase" localSheetId="0" hidden="1">'ANEXO 1'!$DS$8:$DX$12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U9" i="1" l="1"/>
  <c r="DT11" i="1" l="1"/>
  <c r="DT10" i="1"/>
  <c r="AB10" i="1"/>
  <c r="AC10" i="1" s="1"/>
  <c r="AD10" i="1" s="1"/>
  <c r="DS10" i="1" l="1"/>
  <c r="DS11" i="1"/>
  <c r="DS9" i="1"/>
  <c r="DT9" i="1" s="1"/>
  <c r="DV9" i="1" l="1"/>
  <c r="DV11" i="1"/>
  <c r="DV10" i="1"/>
  <c r="CD10" i="1"/>
  <c r="CD9" i="1"/>
  <c r="J10" i="1" l="1"/>
  <c r="J11" i="1"/>
  <c r="J9" i="1"/>
  <c r="K9" i="1"/>
  <c r="S9" i="1" l="1"/>
  <c r="T9" i="1" s="1"/>
  <c r="U9" i="1" s="1"/>
  <c r="AK9" i="1"/>
  <c r="AL9" i="1" s="1"/>
  <c r="BC9" i="1"/>
  <c r="BD9" i="1" s="1"/>
  <c r="BE9" i="1" s="1"/>
  <c r="BL9" i="1"/>
  <c r="BM9" i="1" s="1"/>
  <c r="BN9" i="1" s="1"/>
  <c r="BU9" i="1"/>
  <c r="BV9" i="1" s="1"/>
  <c r="BW9" i="1" s="1"/>
  <c r="CE9" i="1"/>
  <c r="CF9" i="1" s="1"/>
  <c r="CM9" i="1"/>
  <c r="CN9" i="1" s="1"/>
  <c r="CO9" i="1" s="1"/>
  <c r="CV9" i="1"/>
  <c r="CW9" i="1" s="1"/>
  <c r="CX9" i="1" s="1"/>
  <c r="DE9" i="1"/>
  <c r="DF9" i="1" s="1"/>
  <c r="S10" i="1"/>
  <c r="T10" i="1" s="1"/>
  <c r="U10" i="1" s="1"/>
  <c r="AK10" i="1"/>
  <c r="AL10" i="1" s="1"/>
  <c r="AM10" i="1" s="1"/>
  <c r="AT10" i="1"/>
  <c r="AU10" i="1" s="1"/>
  <c r="AV10" i="1" s="1"/>
  <c r="BC10" i="1"/>
  <c r="BD10" i="1" s="1"/>
  <c r="BE10" i="1" s="1"/>
  <c r="BL10" i="1"/>
  <c r="BM10" i="1" s="1"/>
  <c r="BN10" i="1" s="1"/>
  <c r="BU10" i="1"/>
  <c r="BV10" i="1" s="1"/>
  <c r="BW10" i="1" s="1"/>
  <c r="CE10" i="1"/>
  <c r="CF10" i="1" s="1"/>
  <c r="CM10" i="1"/>
  <c r="CN10" i="1" s="1"/>
  <c r="CO10" i="1" s="1"/>
  <c r="CV10" i="1"/>
  <c r="CW10" i="1" s="1"/>
  <c r="CX10" i="1" s="1"/>
  <c r="DE10" i="1"/>
  <c r="DF10" i="1" s="1"/>
  <c r="DG10" i="1" s="1"/>
  <c r="DN10" i="1"/>
  <c r="DO10" i="1" s="1"/>
  <c r="DP10" i="1" s="1"/>
  <c r="S11" i="1"/>
  <c r="T11" i="1" s="1"/>
  <c r="U11" i="1" s="1"/>
  <c r="AB11" i="1"/>
  <c r="AC11" i="1" s="1"/>
  <c r="AD11" i="1" s="1"/>
  <c r="AK11" i="1"/>
  <c r="AL11" i="1" s="1"/>
  <c r="AM11" i="1" s="1"/>
  <c r="AT11" i="1"/>
  <c r="AU11" i="1" s="1"/>
  <c r="AV11" i="1" s="1"/>
  <c r="BC11" i="1"/>
  <c r="BD11" i="1" s="1"/>
  <c r="BE11" i="1" s="1"/>
  <c r="BL11" i="1"/>
  <c r="BM11" i="1" s="1"/>
  <c r="BN11" i="1" s="1"/>
  <c r="BU11" i="1"/>
  <c r="BV11" i="1"/>
  <c r="BW11" i="1" s="1"/>
  <c r="CE11" i="1"/>
  <c r="CF11" i="1" s="1"/>
  <c r="CM11" i="1"/>
  <c r="CN11" i="1" s="1"/>
  <c r="CO11" i="1" s="1"/>
  <c r="CV11" i="1"/>
  <c r="CW11" i="1"/>
  <c r="CX11" i="1" s="1"/>
  <c r="DE11" i="1"/>
  <c r="DF11" i="1" s="1"/>
  <c r="DG11" i="1" s="1"/>
  <c r="DN11" i="1"/>
  <c r="DO11" i="1" s="1"/>
  <c r="DP11" i="1" s="1"/>
  <c r="BN12" i="1" l="1"/>
  <c r="AV12" i="1"/>
  <c r="DG9" i="1"/>
  <c r="DX9" i="1"/>
  <c r="AM9" i="1"/>
  <c r="DU11" i="1"/>
  <c r="DX11" i="1" s="1"/>
  <c r="AD12" i="1"/>
  <c r="DU10" i="1"/>
  <c r="DX10" i="1" s="1"/>
  <c r="CX12" i="1"/>
  <c r="CO12" i="1"/>
  <c r="CF12" i="1"/>
  <c r="DG12" i="1"/>
  <c r="BW12" i="1"/>
  <c r="AM12" i="1"/>
  <c r="BE12" i="1"/>
  <c r="DP12" i="1"/>
  <c r="U12" i="1"/>
  <c r="L9" i="1"/>
  <c r="K10" i="1" l="1"/>
  <c r="L10" i="1" s="1"/>
  <c r="L12" i="1" s="1"/>
  <c r="K11" i="1"/>
  <c r="L11" i="1" s="1"/>
</calcChain>
</file>

<file path=xl/comments1.xml><?xml version="1.0" encoding="utf-8"?>
<comments xmlns="http://schemas.openxmlformats.org/spreadsheetml/2006/main">
  <authors>
    <author>Hewlett-Packard Company</author>
  </authors>
  <commentList>
    <comment ref="F9" authorId="0" shapeId="0">
      <text>
        <r>
          <rPr>
            <sz val="9"/>
            <color indexed="81"/>
            <rFont val="Tahoma"/>
            <family val="2"/>
          </rPr>
          <t xml:space="preserve">La cantidad de equipos de cómputo a comprar será las que se puedan adquirir sin exceder el presupuesto oficial del ítem , cumpliendo con todos los requisitos legales, financieros y técnicos.
</t>
        </r>
      </text>
    </comment>
    <comment ref="O9" authorId="0" shapeId="0">
      <text>
        <r>
          <rPr>
            <sz val="9"/>
            <color rgb="FF000000"/>
            <rFont val="Tahoma"/>
            <family val="2"/>
          </rPr>
          <t xml:space="preserve">La cantidad de equipos de cómputo a comprar será las que se puedan adquirir sin exceder el presupuesto oficial del ítem , cumpliendo con todos los requisitos legales, financieros y técnicos.
</t>
        </r>
      </text>
    </comment>
    <comment ref="X9" authorId="0" shapeId="0">
      <text>
        <r>
          <rPr>
            <sz val="9"/>
            <color rgb="FF000000"/>
            <rFont val="Tahoma"/>
            <family val="2"/>
          </rPr>
          <t xml:space="preserve">La cantidad de equipos de cómputo a comprar será las que se puedan adquirir sin exceder el presupuesto oficial del ítem , cumpliendo con todos los requisitos legales, financieros y técnicos.
</t>
        </r>
      </text>
    </comment>
    <comment ref="AG9" authorId="0" shapeId="0">
      <text>
        <r>
          <rPr>
            <sz val="9"/>
            <color rgb="FF000000"/>
            <rFont val="Tahoma"/>
            <family val="2"/>
          </rPr>
          <t xml:space="preserve">La cantidad de equipos de cómputo a comprar será las que se puedan adquirir sin exceder el presupuesto oficial del ítem , cumpliendo con todos los requisitos legales, financieros y técnicos.
</t>
        </r>
      </text>
    </comment>
    <comment ref="AP9" authorId="0" shapeId="0">
      <text>
        <r>
          <rPr>
            <sz val="9"/>
            <color rgb="FF000000"/>
            <rFont val="Tahoma"/>
            <family val="2"/>
          </rPr>
          <t xml:space="preserve">La cantidad de equipos de cómputo a comprar será las que se puedan adquirir sin exceder el presupuesto oficial del ítem , cumpliendo con todos los requisitos legales, financieros y técnicos.
</t>
        </r>
      </text>
    </comment>
    <comment ref="AY9" authorId="0" shapeId="0">
      <text>
        <r>
          <rPr>
            <sz val="9"/>
            <color rgb="FF000000"/>
            <rFont val="Tahoma"/>
            <family val="2"/>
          </rPr>
          <t xml:space="preserve">La cantidad de equipos de cómputo a comprar será las que se puedan adquirir sin exceder el presupuesto oficial del ítem , cumpliendo con todos los requisitos legales, financieros y técnicos.
</t>
        </r>
      </text>
    </comment>
    <comment ref="BH9" authorId="0" shapeId="0">
      <text>
        <r>
          <rPr>
            <sz val="9"/>
            <color rgb="FF000000"/>
            <rFont val="Tahoma"/>
            <family val="2"/>
          </rPr>
          <t xml:space="preserve">La cantidad de equipos de cómputo a comprar será las que se puedan adquirir sin exceder el presupuesto oficial del ítem , cumpliendo con todos los requisitos legales, financieros y técnicos.
</t>
        </r>
      </text>
    </comment>
    <comment ref="BQ9" authorId="0" shapeId="0">
      <text>
        <r>
          <rPr>
            <sz val="9"/>
            <color rgb="FF000000"/>
            <rFont val="Tahoma"/>
            <family val="2"/>
          </rPr>
          <t xml:space="preserve">La cantidad de equipos de cómputo a comprar será las que se puedan adquirir sin exceder el presupuesto oficial del ítem , cumpliendo con todos los requisitos legales, financieros y técnicos.
</t>
        </r>
      </text>
    </comment>
    <comment ref="BZ9" authorId="0" shapeId="0">
      <text>
        <r>
          <rPr>
            <sz val="9"/>
            <color rgb="FF000000"/>
            <rFont val="Tahoma"/>
            <family val="2"/>
          </rPr>
          <t xml:space="preserve">La cantidad de equipos de cómputo a comprar será las que se puedan adquirir sin exceder el presupuesto oficial del ítem , cumpliendo con todos los requisitos legales, financieros y técnicos.
</t>
        </r>
      </text>
    </comment>
    <comment ref="CI9" authorId="0" shapeId="0">
      <text>
        <r>
          <rPr>
            <sz val="9"/>
            <color rgb="FF000000"/>
            <rFont val="Tahoma"/>
            <family val="2"/>
          </rPr>
          <t xml:space="preserve">La cantidad de equipos de cómputo a comprar será las que se puedan adquirir sin exceder el presupuesto oficial del ítem , cumpliendo con todos los requisitos legales, financieros y técnicos.
</t>
        </r>
      </text>
    </comment>
    <comment ref="DA9" authorId="0" shapeId="0">
      <text>
        <r>
          <rPr>
            <sz val="9"/>
            <color rgb="FF000000"/>
            <rFont val="Tahoma"/>
            <family val="2"/>
          </rPr>
          <t xml:space="preserve">La cantidad de equipos de cómputo a comprar será las que se puedan adquirir sin exceder el presupuesto oficial del ítem , cumpliendo con todos los requisitos legales, financieros y técnicos.
</t>
        </r>
      </text>
    </comment>
    <comment ref="DJ9" authorId="0" shapeId="0">
      <text>
        <r>
          <rPr>
            <sz val="9"/>
            <color rgb="FF000000"/>
            <rFont val="Tahoma"/>
            <family val="2"/>
          </rPr>
          <t xml:space="preserve">La cantidad de equipos de cómputo a comprar será las que se puedan adquirir sin exceder el presupuesto oficial del ítem , cumpliendo con todos los requisitos legales, financieros y técnicos.
</t>
        </r>
      </text>
    </comment>
    <comment ref="F10" authorId="0" shapeId="0">
      <text>
        <r>
          <rPr>
            <sz val="9"/>
            <color indexed="81"/>
            <rFont val="Tahoma"/>
            <family val="2"/>
          </rPr>
          <t xml:space="preserve">
La cantidad de monitores a comprar será la que se puedan adquirir sin exceder el presupuesto oficial del ítem , cumpliendo con todos los requisitos legales, financieros y técnicos.</t>
        </r>
      </text>
    </comment>
    <comment ref="O10" authorId="0" shapeId="0">
      <text>
        <r>
          <rPr>
            <sz val="9"/>
            <color indexed="81"/>
            <rFont val="Tahoma"/>
            <family val="2"/>
          </rPr>
          <t xml:space="preserve">
La cantidad de monitores a comprar será la que se puedan adquirir sin exceder el presupuesto oficial del ítem , cumpliendo con todos los requisitos legales, financieros y técnicos.</t>
        </r>
      </text>
    </comment>
    <comment ref="X10" authorId="0" shapeId="0">
      <text>
        <r>
          <rPr>
            <sz val="9"/>
            <color indexed="81"/>
            <rFont val="Tahoma"/>
            <family val="2"/>
          </rPr>
          <t xml:space="preserve">
La cantidad de monitores a comprar será la que se puedan adquirir sin exceder el presupuesto oficial del ítem , cumpliendo con todos los requisitos legales, financieros y técnicos.</t>
        </r>
      </text>
    </comment>
    <comment ref="AG10" authorId="0" shapeId="0">
      <text>
        <r>
          <rPr>
            <sz val="9"/>
            <color indexed="81"/>
            <rFont val="Tahoma"/>
            <family val="2"/>
          </rPr>
          <t xml:space="preserve">
La cantidad de monitores a comprar será la que se puedan adquirir sin exceder el presupuesto oficial del ítem , cumpliendo con todos los requisitos legales, financieros y técnicos.</t>
        </r>
      </text>
    </comment>
    <comment ref="AP10" authorId="0" shapeId="0">
      <text>
        <r>
          <rPr>
            <sz val="9"/>
            <color indexed="81"/>
            <rFont val="Tahoma"/>
            <family val="2"/>
          </rPr>
          <t xml:space="preserve">
La cantidad de monitores a comprar será la que se puedan adquirir sin exceder el presupuesto oficial del ítem , cumpliendo con todos los requisitos legales, financieros y técnicos.</t>
        </r>
      </text>
    </comment>
    <comment ref="AY10" authorId="0" shapeId="0">
      <text>
        <r>
          <rPr>
            <sz val="9"/>
            <color indexed="81"/>
            <rFont val="Tahoma"/>
            <family val="2"/>
          </rPr>
          <t xml:space="preserve">
La cantidad de monitores a comprar será la que se puedan adquirir sin exceder el presupuesto oficial del ítem , cumpliendo con todos los requisitos legales, financieros y técnicos.</t>
        </r>
      </text>
    </comment>
    <comment ref="BH10" authorId="0" shapeId="0">
      <text>
        <r>
          <rPr>
            <sz val="9"/>
            <color indexed="81"/>
            <rFont val="Tahoma"/>
            <family val="2"/>
          </rPr>
          <t xml:space="preserve">
La cantidad de monitores a comprar será la que se puedan adquirir sin exceder el presupuesto oficial del ítem , cumpliendo con todos los requisitos legales, financieros y técnicos.</t>
        </r>
      </text>
    </comment>
    <comment ref="BQ10" authorId="0" shapeId="0">
      <text>
        <r>
          <rPr>
            <sz val="9"/>
            <color indexed="81"/>
            <rFont val="Tahoma"/>
            <family val="2"/>
          </rPr>
          <t xml:space="preserve">
La cantidad de monitores a comprar será la que se puedan adquirir sin exceder el presupuesto oficial del ítem , cumpliendo con todos los requisitos legales, financieros y técnicos.</t>
        </r>
      </text>
    </comment>
    <comment ref="BZ10" authorId="0" shapeId="0">
      <text>
        <r>
          <rPr>
            <sz val="9"/>
            <color indexed="81"/>
            <rFont val="Tahoma"/>
            <family val="2"/>
          </rPr>
          <t xml:space="preserve">
La cantidad de monitores a comprar será la que se puedan adquirir sin exceder el presupuesto oficial del ítem , cumpliendo con todos los requisitos legales, financieros y técnicos.</t>
        </r>
      </text>
    </comment>
    <comment ref="CI10" authorId="0" shapeId="0">
      <text>
        <r>
          <rPr>
            <sz val="9"/>
            <color indexed="81"/>
            <rFont val="Tahoma"/>
            <family val="2"/>
          </rPr>
          <t xml:space="preserve">
La cantidad de monitores a comprar será la que se puedan adquirir sin exceder el presupuesto oficial del ítem , cumpliendo con todos los requisitos legales, financieros y técnicos.</t>
        </r>
      </text>
    </comment>
    <comment ref="DA10" authorId="0" shapeId="0">
      <text>
        <r>
          <rPr>
            <sz val="9"/>
            <color indexed="81"/>
            <rFont val="Tahoma"/>
            <family val="2"/>
          </rPr>
          <t xml:space="preserve">
La cantidad de monitores a comprar será la que se puedan adquirir sin exceder el presupuesto oficial del ítem , cumpliendo con todos los requisitos legales, financieros y técnicos.</t>
        </r>
      </text>
    </comment>
    <comment ref="DJ10" authorId="0" shapeId="0">
      <text>
        <r>
          <rPr>
            <sz val="9"/>
            <color indexed="81"/>
            <rFont val="Tahoma"/>
            <family val="2"/>
          </rPr>
          <t xml:space="preserve">
La cantidad de monitores a comprar será la que se puedan adquirir sin exceder el presupuesto oficial del ítem , cumpliendo con todos los requisitos legales, financieros y técnicos.</t>
        </r>
      </text>
    </comment>
    <comment ref="F11" authorId="0" shapeId="0">
      <text>
        <r>
          <rPr>
            <sz val="9"/>
            <color indexed="81"/>
            <rFont val="Tahoma"/>
            <family val="2"/>
          </rPr>
          <t xml:space="preserve">La cantidad de licencias a comprar será las que se puedan adquirir sin exceder el presupuesto oficial del ítem , cumpliendo con todos los requisitos legales, financieros y técnicos.
</t>
        </r>
      </text>
    </comment>
    <comment ref="O11" authorId="0" shapeId="0">
      <text>
        <r>
          <rPr>
            <sz val="9"/>
            <color indexed="81"/>
            <rFont val="Tahoma"/>
            <family val="2"/>
          </rPr>
          <t xml:space="preserve">La cantidad de licencias a comprar será las que se puedan adquirir sin exceder el presupuesto oficial del ítem , cumpliendo con todos los requisitos legales, financieros y técnicos.
</t>
        </r>
      </text>
    </comment>
    <comment ref="X11" authorId="0" shapeId="0">
      <text>
        <r>
          <rPr>
            <sz val="9"/>
            <color indexed="81"/>
            <rFont val="Tahoma"/>
            <family val="2"/>
          </rPr>
          <t xml:space="preserve">La cantidad de licencias a comprar será las que se puedan adquirir sin exceder el presupuesto oficial del ítem , cumpliendo con todos los requisitos legales, financieros y técnicos.
</t>
        </r>
      </text>
    </comment>
    <comment ref="AG11" authorId="0" shapeId="0">
      <text>
        <r>
          <rPr>
            <sz val="9"/>
            <color indexed="81"/>
            <rFont val="Tahoma"/>
            <family val="2"/>
          </rPr>
          <t xml:space="preserve">La cantidad de licencias a comprar será las que se puedan adquirir sin exceder el presupuesto oficial del ítem , cumpliendo con todos los requisitos legales, financieros y técnicos.
</t>
        </r>
      </text>
    </comment>
    <comment ref="AP11" authorId="0" shapeId="0">
      <text>
        <r>
          <rPr>
            <sz val="9"/>
            <color indexed="81"/>
            <rFont val="Tahoma"/>
            <family val="2"/>
          </rPr>
          <t xml:space="preserve">La cantidad de licencias a comprar será las que se puedan adquirir sin exceder el presupuesto oficial del ítem , cumpliendo con todos los requisitos legales, financieros y técnicos.
</t>
        </r>
      </text>
    </comment>
    <comment ref="AY11" authorId="0" shapeId="0">
      <text>
        <r>
          <rPr>
            <sz val="9"/>
            <color indexed="81"/>
            <rFont val="Tahoma"/>
            <family val="2"/>
          </rPr>
          <t xml:space="preserve">La cantidad de licencias a comprar será las que se puedan adquirir sin exceder el presupuesto oficial del ítem , cumpliendo con todos los requisitos legales, financieros y técnicos.
</t>
        </r>
      </text>
    </comment>
    <comment ref="BH11" authorId="0" shapeId="0">
      <text>
        <r>
          <rPr>
            <sz val="9"/>
            <color indexed="81"/>
            <rFont val="Tahoma"/>
            <family val="2"/>
          </rPr>
          <t xml:space="preserve">La cantidad de licencias a comprar será las que se puedan adquirir sin exceder el presupuesto oficial del ítem , cumpliendo con todos los requisitos legales, financieros y técnicos.
</t>
        </r>
      </text>
    </comment>
    <comment ref="BQ11" authorId="0" shapeId="0">
      <text>
        <r>
          <rPr>
            <sz val="9"/>
            <color indexed="81"/>
            <rFont val="Tahoma"/>
            <family val="2"/>
          </rPr>
          <t xml:space="preserve">La cantidad de licencias a comprar será las que se puedan adquirir sin exceder el presupuesto oficial del ítem , cumpliendo con todos los requisitos legales, financieros y técnicos.
</t>
        </r>
      </text>
    </comment>
    <comment ref="BZ11" authorId="0" shapeId="0">
      <text>
        <r>
          <rPr>
            <sz val="9"/>
            <color indexed="81"/>
            <rFont val="Tahoma"/>
            <family val="2"/>
          </rPr>
          <t xml:space="preserve">La cantidad de licencias a comprar será las que se puedan adquirir sin exceder el presupuesto oficial del ítem , cumpliendo con todos los requisitos legales, financieros y técnicos.
</t>
        </r>
      </text>
    </comment>
    <comment ref="CI11" authorId="0" shapeId="0">
      <text>
        <r>
          <rPr>
            <sz val="9"/>
            <color indexed="81"/>
            <rFont val="Tahoma"/>
            <family val="2"/>
          </rPr>
          <t xml:space="preserve">La cantidad de licencias a comprar será las que se puedan adquirir sin exceder el presupuesto oficial del ítem , cumpliendo con todos los requisitos legales, financieros y técnicos.
</t>
        </r>
      </text>
    </comment>
    <comment ref="DA11" authorId="0" shapeId="0">
      <text>
        <r>
          <rPr>
            <sz val="9"/>
            <color indexed="81"/>
            <rFont val="Tahoma"/>
            <family val="2"/>
          </rPr>
          <t xml:space="preserve">La cantidad de licencias a comprar será las que se puedan adquirir sin exceder el presupuesto oficial del ítem , cumpliendo con todos los requisitos legales, financieros y técnicos.
</t>
        </r>
      </text>
    </comment>
    <comment ref="DJ11" authorId="0" shapeId="0">
      <text>
        <r>
          <rPr>
            <sz val="9"/>
            <color indexed="81"/>
            <rFont val="Tahoma"/>
            <family val="2"/>
          </rPr>
          <t xml:space="preserve">La cantidad de licencias a comprar será las que se puedan adquirir sin exceder el presupuesto oficial del ítem , cumpliendo con todos los requisitos legales, financieros y técnicos.
</t>
        </r>
      </text>
    </comment>
  </commentList>
</comments>
</file>

<file path=xl/sharedStrings.xml><?xml version="1.0" encoding="utf-8"?>
<sst xmlns="http://schemas.openxmlformats.org/spreadsheetml/2006/main" count="258" uniqueCount="107">
  <si>
    <t xml:space="preserve">UNIVERSIDAD TECNOLÓGICA DE PEREIRA </t>
  </si>
  <si>
    <t>NOMBRE DEL ELEMENTO</t>
  </si>
  <si>
    <t>REFERENCIA O DESCRIPCION</t>
  </si>
  <si>
    <t>MARCA</t>
  </si>
  <si>
    <t>UNIDAD DE MEDIDA</t>
  </si>
  <si>
    <t>CANTIDAD</t>
  </si>
  <si>
    <t>DESCRIPCION MARCA/ REFERENCIA/ESPECIFICACIONES OFERTADAS</t>
  </si>
  <si>
    <t>VALOR UNITARIO ANTES DE IVA</t>
  </si>
  <si>
    <t>PORCENTAJE IVA 
( % )</t>
  </si>
  <si>
    <t>VALOR IVA</t>
  </si>
  <si>
    <t>VALOR UNITARIO IVA INCLUIDO</t>
  </si>
  <si>
    <t>TOTAL IVA INCLUIDO</t>
  </si>
  <si>
    <t>TIEMPO DE ENTREGA
 (Días Calendario)</t>
  </si>
  <si>
    <t>TIEMPO DE GARANTIA</t>
  </si>
  <si>
    <t xml:space="preserve">VALOR TOTAL OFERTA </t>
  </si>
  <si>
    <t>ÍTEM</t>
  </si>
  <si>
    <t>ANEXO 1  - ESPECIFICACIONES TÉCNICAS Y PRESENTACIÓN DE OFERTA</t>
  </si>
  <si>
    <t>COMPRA DE EQUIPOS, PERIFÉRICOS, ACCESORIOS DE CÓMPUTO Y LICENCIAS DE OFFICE</t>
  </si>
  <si>
    <t>Unidad</t>
  </si>
  <si>
    <t>CONVOCATORIA PÚBLICA BS 01 DE 2025</t>
  </si>
  <si>
    <t>HP - DELL - LENOVO</t>
  </si>
  <si>
    <t xml:space="preserve">Equipo De Computo </t>
  </si>
  <si>
    <t xml:space="preserve">Monitores </t>
  </si>
  <si>
    <t>Licencias</t>
  </si>
  <si>
    <t>Microsoft Office 2024 LTSC educativo</t>
  </si>
  <si>
    <t xml:space="preserve">Microsoft </t>
  </si>
  <si>
    <t>Pantalla 24" Resolucion 1920 x 1080 full hdConectores: VGA, DisplayPort, HDMI (incluye los 3 cables) Garantia 3 años</t>
  </si>
  <si>
    <t>Computador SFF Intel I7 Procesador Intel Core i7-13700 (16cores/30MB/1.5hasta 5.1GHz). Chipset Intel Q670. vPro Enterprise.  Memoria 16 GB DDR5-4800 (1x16GB). DD 512 SSD M.2. Mouse y Teclado USB. 4 Ranuras DIMM. 8 Puertos USB (Tipo A 2.0 - 3.0 - Tipo C). Puertos de video HDMI y DisplayPort. Puerto de red Ethernet 1Gb y tarjeta WiFi y Bluetooth. Windows 11 Pro OEM. 
Garantia 3 años</t>
  </si>
  <si>
    <t>EMPRESA</t>
  </si>
  <si>
    <t>111 TECNOLOGICA SAS Nit 901401505-7</t>
  </si>
  <si>
    <t>LENOVO Desktop TC M70s Gen 6_Intel Q870_SFF_ES_Procesador Intel Core Ultra 7 265 (20 cores 8 P-core + 12 E core) Chipset Intel Q870 - vPro Enterprise.  Memoria 16 GB DDR5-5600MT/s (UDIMM) (1x16GB). DD 512 SSD M.2. Mouse y Teclado USB. 4 Ranuras DIMM. 8 Puertos USB (Tipo A 2.0 - 3.0 - Tipo C). Puertos de video HDMI y DisplayPort. Puerto de red Ethernet 1Gb y tarjeta WiFi y Bluetooth. Windows 11 Pro. Garantia 3 años</t>
  </si>
  <si>
    <t>LENOVO E24-30(C23238FE0) 23.8  Monitor
Pantalla 24" (Tamaño visual de pantalla entre 23.8" y 24.6") Resolucion 1920 x 1080 full hdConectores: VGA, DisplayPort, HDMI (incluye los 3 cables) Garantia 3 años</t>
  </si>
  <si>
    <t>MICROSOFT DG7GMGF0PN5F:0002
Office LTSC Professional Plus 2024
CSP Perpetuo Académico</t>
  </si>
  <si>
    <t>3 años</t>
  </si>
  <si>
    <t>1 año</t>
  </si>
  <si>
    <t>COLOMBIANA DE SERVICIOS TECNOLOGICOS S.A.S NIT 800.249.315-7</t>
  </si>
  <si>
    <t>Pantalla 24" DELL E2425HM  (Tamaño visual de pantalla entre 23.8") Resolucion 1920 x 1080 full hdConectores: VGA, DisplayPort, HDMI (incluye los 3 cables) Garantia 3 años</t>
  </si>
  <si>
    <t>Microsoft Office Pro Plus 2024 LTSC educativo perpetuo</t>
  </si>
  <si>
    <r>
      <t xml:space="preserve">Computador </t>
    </r>
    <r>
      <rPr>
        <b/>
        <sz val="9"/>
        <color theme="1"/>
        <rFont val="Calibri"/>
        <family val="2"/>
        <scheme val="minor"/>
      </rPr>
      <t>DELL PRO SLIM PLUS QBS1250</t>
    </r>
    <r>
      <rPr>
        <sz val="9"/>
        <color theme="1"/>
        <rFont val="Calibri"/>
        <family val="2"/>
        <scheme val="minor"/>
      </rPr>
      <t xml:space="preserve"> Intel ULTRA 7 265 Vpro (20cores/30MB/1.5hasta 5.3GHz). Chipset Intel Q870. vPro Enterprise.  Memoria 16 GB DDR5-4800 (1x16GB). DD 512 SSD M.2. Mouse </t>
    </r>
    <r>
      <rPr>
        <b/>
        <sz val="9"/>
        <color theme="1"/>
        <rFont val="Calibri"/>
        <family val="2"/>
        <scheme val="minor"/>
      </rPr>
      <t xml:space="preserve">DELL </t>
    </r>
    <r>
      <rPr>
        <sz val="9"/>
        <color theme="1"/>
        <rFont val="Calibri"/>
        <family val="2"/>
        <scheme val="minor"/>
      </rPr>
      <t xml:space="preserve">y Teclado </t>
    </r>
    <r>
      <rPr>
        <b/>
        <sz val="9"/>
        <color theme="1"/>
        <rFont val="Calibri"/>
        <family val="2"/>
        <scheme val="minor"/>
      </rPr>
      <t>DELL</t>
    </r>
    <r>
      <rPr>
        <sz val="9"/>
        <color theme="1"/>
        <rFont val="Calibri"/>
        <family val="2"/>
        <scheme val="minor"/>
      </rPr>
      <t xml:space="preserve"> USB. 4 Ranuras DIMM. 10 Puertos USB (Tipo A 2.0 - 3.0 - Tipo C). Puertos de video HDMI (Incluido en la configuracion ofertada Opcion)  y DisplayPort. Puerto de red Ethernet 1Gb y tarjeta WiFi y Bluetooth. Windows 11 Pro OEM. Garantia 3 años</t>
    </r>
  </si>
  <si>
    <t xml:space="preserve">45 DIAS </t>
  </si>
  <si>
    <t xml:space="preserve">3 AÑOS </t>
  </si>
  <si>
    <t xml:space="preserve">10 DIAS </t>
  </si>
  <si>
    <t>N/A</t>
  </si>
  <si>
    <r>
      <rPr>
        <b/>
        <sz val="10"/>
        <color theme="1"/>
        <rFont val="Calibri"/>
        <family val="2"/>
        <scheme val="minor"/>
      </rPr>
      <t xml:space="preserve">HP - Monitor  HP P24h G5 FHD </t>
    </r>
    <r>
      <rPr>
        <sz val="10"/>
        <color theme="1"/>
        <rFont val="Calibri"/>
        <family val="2"/>
        <scheme val="minor"/>
      </rPr>
      <t xml:space="preserve">
Pantalla 24" (Tamaño visual de pantalla entre 23.8" y 24.6") Resolucion 1920 x 1080 full hd Conectores: VGA, DisplayPort, HDMI (incluye los 3 cables) Garantia 3 años</t>
    </r>
  </si>
  <si>
    <t>45 días</t>
  </si>
  <si>
    <t>4 años</t>
  </si>
  <si>
    <t>CONVIEST SAS NIT. 900.915.742-9</t>
  </si>
  <si>
    <t>HP S3 Pro 324pf FHD MNTR
Pantalla 24" (Tamaño visual de pantalla 23.8") Resolucion 1920 x 1080 full hdConectores: VGA, DisplayPort, HDMI (incluye los 3 cables) Garantia 3 años</t>
  </si>
  <si>
    <r>
      <rPr>
        <b/>
        <sz val="10"/>
        <rFont val="Calibri"/>
        <family val="2"/>
        <scheme val="minor"/>
      </rPr>
      <t>HP Elite SFF 600 G9</t>
    </r>
    <r>
      <rPr>
        <sz val="10"/>
        <rFont val="Calibri"/>
        <family val="2"/>
        <scheme val="minor"/>
      </rPr>
      <t xml:space="preserve">
Computador SFF Intel I7 Procesador Intel Core i7-13700 (16cores/30MB/1.5hasta 5.1GHz). Chipset Intel Q670. vPro Enterprise.  Memoria 16 GB DDR5-4800 (1x16GB). DD 512 SSD M.2. Mouse y Teclado USB. 4 Ranuras DIMM. 8 Puertos USB (Tipo A 2.0 - 3.0 - Tipo C). Puertos de video HDMI y DisplayPort. Puerto de red Ethernet 1Gb y tarjeta WiFi y Bluetooth. Windows 11 Pro OEM. 
Garantia 3 años</t>
    </r>
  </si>
  <si>
    <t>75 días</t>
  </si>
  <si>
    <t>3 AÑOS</t>
  </si>
  <si>
    <t>15 días</t>
  </si>
  <si>
    <t>LICENCIA PERPETUA</t>
  </si>
  <si>
    <t>GTI ALBERTO ALVAREZ LOPEZ SAS 901,039,927-1</t>
  </si>
  <si>
    <t>HEIMCORE SAS NIT: 900.425.697-2</t>
  </si>
  <si>
    <t>Monitor 23.8" HP P24h G5 FHD
Resolución nativa FHD (1920 x 1080) / Altura ajustable / Puertos 1 VGA / 1 HDMI 1.4 / 1 DisplayPort™1.2 / Garantía 5 años fabrica</t>
  </si>
  <si>
    <t>30 a 45 días</t>
  </si>
  <si>
    <t>5 años</t>
  </si>
  <si>
    <t>30 días</t>
  </si>
  <si>
    <t>HELP SOLUCIONES INFORMATICAS HSI SAS-900.686.378-7</t>
  </si>
  <si>
    <r>
      <rPr>
        <b/>
        <sz val="10"/>
        <color theme="1"/>
        <rFont val="Calibri"/>
        <family val="2"/>
        <scheme val="minor"/>
      </rPr>
      <t>LENOVO-TC M70s Gen 6</t>
    </r>
    <r>
      <rPr>
        <sz val="10"/>
        <color theme="1"/>
        <rFont val="Calibri"/>
        <family val="2"/>
        <scheme val="minor"/>
      </rPr>
      <t>-Desktop TC M70s Gen 6_Intel Q870_SFF_ES_Computador SFF Intel I7 Procesador Intel Core i7-13700 (16cores/30MB/1.5hasta 5.1GHz). Chipset Intel Q670. vPro Enterprise.  Memoria 16 GB DDR5-4800 (1x16GB). DD 512 SSD M.2. Mouse y Teclado USB. 4 Ranuras DIMM. 8 Puertos USB (Tipo A 2.0 - 3.0 - Tipo C). Puertos de video HDMI y DisplayPort. Puerto de red Ethernet 1Gb y tarjeta WiFi y Bluetooth. Windows 11 Pro OEM. 
Garantia 3 años</t>
    </r>
  </si>
  <si>
    <r>
      <rPr>
        <b/>
        <sz val="10"/>
        <color theme="1"/>
        <rFont val="Calibri"/>
        <family val="2"/>
        <scheme val="minor"/>
      </rPr>
      <t>LENOVO-63EDMAR2LA-E24-30</t>
    </r>
    <r>
      <rPr>
        <sz val="10"/>
        <color theme="1"/>
        <rFont val="Calibri"/>
        <family val="2"/>
        <scheme val="minor"/>
      </rPr>
      <t>(C23238FE0) 23.8  Monitor (HDMI) Pantalla 23.8" Resolucion 1920 x 1080 full hdConectores: VGA, DisplayPort, HDMI (incluye los 3 cables) Garantia 3 años</t>
    </r>
  </si>
  <si>
    <t>Perpetua</t>
  </si>
  <si>
    <t>MICRONET S.A.S.  NIT 815.001.055-6</t>
  </si>
  <si>
    <t>MARCA: LENOVO  REFERENCIA M70s Gen 6
Computador SFF Intel I7 Procesador Intel Core i7-13700 (16cores/30MB/1.5hasta 5.1GHz). Chipset Intel Q670. vPro Enterprise.  Memoria 16 GB DDR5-4800 (1x16GB). DD 512 SSD M.2. Mouse y Teclado USB. 4 Ranuras DIMM. 8 Puertos USB (Tipo A 2.0 - 3.0 - Tipo C). Puertos de video HDMI y DisplayPort. Puerto de red Ethernet 1Gb y tarjeta WiFi y Bluetooth. Windows 11 Pro OEM. 
Garantia 3 años</t>
  </si>
  <si>
    <t>MARCA: LENOVO REFERENCIA: THINKVISION E24-30 63EDMAR2LA
Pantalla 24" (Tamaño visual de pantalla entre 23.8" y 24.6") Resolucion 1920 x 1080 full hdConectores: VGA, DisplayPort, HDMI (incluye los 3 cables) Garantia 3 años</t>
  </si>
  <si>
    <t>90 DIAS</t>
  </si>
  <si>
    <t xml:space="preserve">30 DIAS </t>
  </si>
  <si>
    <t>MULTITINTAS.INK SAS NIT 901.378.857-6</t>
  </si>
  <si>
    <t>LENOVO (12YJCTO1WW) Computador SFF Procesador Intel® Core™ Ultra 7 265 vPro® Processor (20cores / 36MB / P-core 2.4GHz hasta P-cores 5.20 GHz), Chipset Intel Q870, VPRO EnterPrice, Memoria 16 GB DDR5-5600MT/s (UDIMM), DD 512 SSD M.2, Mouse y Teclado USB, 4 Ranuras DIMM,  8 Puertos USB (Tipo A 2.0 - 3.0 - Tipo C). Puertos de video HDMI y DisplayPort. Puerto de red Ethernet 1Gb y tarjeta WiFi y Bluetooth. Windows 11 Pro OEM. 
Garantia 3 años</t>
  </si>
  <si>
    <t>LENOVO (63EDMAR2LA) Pantalla 24" (Tamaño visual de pantalla 23.8")Resolucion 1920 x 1080 full hd, Conectores: VGA, DisplayPort, HDMI (incluye los 3 cables) Garantia 3 años</t>
  </si>
  <si>
    <t xml:space="preserve">MICROSOFT (DG7GMGF0PN5F)  Office LTSC Professional Plus 2024 </t>
  </si>
  <si>
    <t>70 días</t>
  </si>
  <si>
    <t>3 años On site</t>
  </si>
  <si>
    <t>3 años  On site</t>
  </si>
  <si>
    <t>OPEN GROUP SAS NIT. 900.249.043-1</t>
  </si>
  <si>
    <t>Lenovo Desktop TC M70s Gen 6_Intel Q870_SFF_ES
Procesador: Intel® Core™ Ultra 7 265 vPro® Processor (20Cores/30MB/ 4.60 GHz P-cores up to 5.20 GHz)
Chipset: Q870
Vpro Enterprise: 
Memoria: 16 GB DDR5-5600MT/s (UDIMM)
Disco: 512 GB SSD M.2 2280 PCIe Gen4 TLC Opal
Mouse y teclado USB.
4 ranuras DDR5 UDIMM.
1 x USB-C, 4 x Front USB, 4 x Rear USB
Puerto 1 x HDMI 2.1, 2x DisplayPort 1.4a
Puerto red Ethernet 1Gb y Wi-Fi 6E AX211 2x2 AX vPro® &amp; Bluetooth® 5.3
Windows 11 Pro
Garantia 3 años en sitio</t>
  </si>
  <si>
    <t>Lenovo E24-30(C23238FE0) 23.8  Monitor (HDMI)
Resolucion 1920x1080, 2Wx2 Speaker, Conectores 
1x HDMI 1.4, 1x DP 1.2, 1x VGA, garantia 3 años</t>
  </si>
  <si>
    <t>Microsoft Office LTSC Professional Plus 2024 Education</t>
  </si>
  <si>
    <t>Excluido de IVA</t>
  </si>
  <si>
    <t xml:space="preserve">60 dias </t>
  </si>
  <si>
    <t xml:space="preserve">3 años </t>
  </si>
  <si>
    <t xml:space="preserve">10 dias </t>
  </si>
  <si>
    <t xml:space="preserve">Perpetua </t>
  </si>
  <si>
    <t>Comercializadora Semcar SAS NIT 900502917-8</t>
  </si>
  <si>
    <t>Computador SFF Pro Slim QCS1250 - Procesador Intel® Core™ i7-14700 vPro®  Enterprise (20 núcleos, hasta 5,3 GHz) Cache 33MB - RAM 1 de 16 GB, DDR5, hasta 5600 MT/s -  DD Unidad de estado sólido TLC M.2 2230 - Teclado y mouse USB Dell Pro - KM5221W - 9 Ranuras DIMM -   8 Puertos USB (Tipo A 2.0 - 3.0 - Tipo C), Puertos de video HDMI y DisplayPort, Puerto de red Ethernet 1Gb y tarjeta WiFi y Bluetooth. Windows 11 Pro OEM. Garantia 3 años</t>
  </si>
  <si>
    <t>Monitor Dell 24", P2425H Pantalla de 24" (23,8") - Resolucion 1920 x 1080 full hd Conectores: VGA, DisplayPort, HDMI (incluye los 3 cables) Garantia 3 años</t>
  </si>
  <si>
    <t>Microsoft Office Pro Plus 2024 LTSC educativo perpetuo.</t>
  </si>
  <si>
    <t>45 Días</t>
  </si>
  <si>
    <t>COMERCIALIZADORA SERLE.COM SAS</t>
  </si>
  <si>
    <t>HP Elite SFF 600 G9</t>
  </si>
  <si>
    <t>HP S3 Pro 324pf</t>
  </si>
  <si>
    <t xml:space="preserve">Microsoft Office Pro Plus 2024 LTSC </t>
  </si>
  <si>
    <t>SUMIMAS SAS - 830.001.338-1</t>
  </si>
  <si>
    <t>Computador SFF Intel I7 Procesador Intel Core i7-13700 (16cores/30MB/1.5hasta 5.1GHz). Chipset Intel Q670. vPro Enterprise.  Memoria 16 GB DDR5-4800 (1x16GB). DD 512 SSD M.2. Mouse y Teclado USB. 4 Ranuras DIMM. 8 Puertos USB (Tipo A 2.0 - 3.0 - Tipo C). Puertos de video HDMI y DisplayPort. Puerto de red Ethernet 1Gb y tarjeta WiFi y Bluetooth. Windows 11 Pro OEM. 
Garantia 3 años -HP 600 G9 SFF - B7UK4LS#ABM</t>
  </si>
  <si>
    <t>Pantalla 24" (Tamaño visual de pantalla entre 23.8" y 24.6") Resolucion 1920 x 1080 full hdConectores: VGA, DisplayPort, HDMI (incluye los 3 cables) Garantia 3 años - HP FHD SERIE 3 Pro deE 23,8"  - 324 pf</t>
  </si>
  <si>
    <t>TEK SOLUCIONES TECNOLOGICAS SAS NIT. 900,480,656</t>
  </si>
  <si>
    <r>
      <rPr>
        <b/>
        <sz val="10"/>
        <color theme="1"/>
        <rFont val="Calibri"/>
        <family val="2"/>
        <scheme val="minor"/>
      </rPr>
      <t>MONITOR LENOVO ThinkVision E24</t>
    </r>
    <r>
      <rPr>
        <sz val="10"/>
        <color theme="1"/>
        <rFont val="Calibri"/>
        <family val="2"/>
        <scheme val="minor"/>
      </rPr>
      <t xml:space="preserve">
Pantalla 24" (Tamaño visual de pantalla entre 23.8" y 24.6") Resolucion 1920 x 1080 full hdConectores: VGA, DisplayPort, HDMI (incluye los 3 cables) 
Garantia 3 años</t>
    </r>
  </si>
  <si>
    <t>60 a 90 días</t>
  </si>
  <si>
    <t>8 dias</t>
  </si>
  <si>
    <t>NO APLICA</t>
  </si>
  <si>
    <t xml:space="preserve">MÁX. CANTIDAD </t>
  </si>
  <si>
    <t>VALOR UNITARIO IVA INCLUIDO MAX. CANTIDAD OFERTADA</t>
  </si>
  <si>
    <t>VALOR TOTAL IVA INCLUIDO</t>
  </si>
  <si>
    <t>PROVEEDOR</t>
  </si>
  <si>
    <t>PRESUPUESTO</t>
  </si>
  <si>
    <t>DIFERENCIA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</si>
</sst>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_-;\-* #,##0_-;_-* &quot;-&quot;??_-;_-@_-"/>
    <numFmt numFmtId="165" formatCode="_-&quot;$&quot;\ * #,##0.00_-;\-&quot;$&quot;\ * #,##0.00_-;_-&quot;$&quot;\ * &quot;-&quot;_-;_-@_-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indexed="81"/>
      <name val="Tahoma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000000"/>
      <name val="Tahoma"/>
      <family val="2"/>
    </font>
    <font>
      <sz val="10"/>
      <name val="Calibri (Cuerpo)"/>
    </font>
    <font>
      <b/>
      <sz val="8"/>
      <name val="Arial"/>
      <family val="2"/>
      <charset val="1"/>
    </font>
    <font>
      <b/>
      <sz val="9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5" tint="0.79998168889431442"/>
        <bgColor theme="4" tint="0.79998168889431442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2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6">
    <xf numFmtId="0" fontId="0" fillId="0" borderId="0" xfId="0"/>
    <xf numFmtId="0" fontId="3" fillId="2" borderId="0" xfId="0" applyFont="1" applyFill="1" applyProtection="1">
      <protection locked="0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3" fontId="2" fillId="0" borderId="1" xfId="0" applyNumberFormat="1" applyFont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vertical="center" wrapText="1"/>
    </xf>
    <xf numFmtId="3" fontId="3" fillId="0" borderId="1" xfId="0" applyNumberFormat="1" applyFont="1" applyBorder="1" applyAlignment="1" applyProtection="1">
      <alignment horizontal="center" vertical="center" wrapText="1"/>
      <protection locked="0"/>
    </xf>
    <xf numFmtId="42" fontId="3" fillId="0" borderId="1" xfId="1" applyFont="1" applyFill="1" applyBorder="1" applyAlignment="1" applyProtection="1">
      <alignment horizontal="center" vertical="center" wrapText="1"/>
      <protection locked="0"/>
    </xf>
    <xf numFmtId="0" fontId="5" fillId="4" borderId="4" xfId="0" applyFont="1" applyFill="1" applyBorder="1" applyAlignment="1">
      <alignment horizontal="center" vertical="center" wrapText="1"/>
    </xf>
    <xf numFmtId="0" fontId="2" fillId="2" borderId="0" xfId="0" applyFont="1" applyFill="1" applyAlignment="1" applyProtection="1">
      <alignment horizontal="center"/>
      <protection locked="0"/>
    </xf>
    <xf numFmtId="42" fontId="6" fillId="0" borderId="6" xfId="1" applyFont="1" applyBorder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/>
    </xf>
    <xf numFmtId="3" fontId="6" fillId="0" borderId="1" xfId="2" applyNumberFormat="1" applyFont="1" applyBorder="1" applyAlignment="1">
      <alignment horizontal="center" vertical="center" wrapText="1"/>
    </xf>
    <xf numFmtId="0" fontId="2" fillId="2" borderId="0" xfId="0" applyFont="1" applyFill="1" applyAlignment="1" applyProtection="1">
      <alignment horizontal="left" vertical="center"/>
      <protection locked="0"/>
    </xf>
    <xf numFmtId="0" fontId="7" fillId="0" borderId="0" xfId="0" applyFont="1" applyAlignment="1">
      <alignment horizontal="left" vertical="center"/>
    </xf>
    <xf numFmtId="0" fontId="5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6" fillId="0" borderId="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9" fontId="3" fillId="0" borderId="1" xfId="5" applyFont="1" applyFill="1" applyBorder="1" applyAlignment="1" applyProtection="1">
      <alignment horizontal="center" vertical="center" wrapText="1"/>
      <protection locked="0"/>
    </xf>
    <xf numFmtId="44" fontId="3" fillId="0" borderId="1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1" xfId="0" applyNumberFormat="1" applyFont="1" applyBorder="1" applyAlignment="1" applyProtection="1">
      <alignment horizontal="center" vertical="center" wrapText="1"/>
      <protection locked="0"/>
    </xf>
    <xf numFmtId="3" fontId="3" fillId="0" borderId="1" xfId="0" applyNumberFormat="1" applyFont="1" applyBorder="1" applyAlignment="1" applyProtection="1">
      <alignment horizontal="left" vertical="center" wrapText="1"/>
      <protection locked="0"/>
    </xf>
    <xf numFmtId="44" fontId="3" fillId="0" borderId="1" xfId="4" applyFont="1" applyFill="1" applyBorder="1" applyAlignment="1" applyProtection="1">
      <alignment horizontal="center" vertical="center" wrapText="1"/>
      <protection locked="0"/>
    </xf>
    <xf numFmtId="0" fontId="5" fillId="4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>
      <alignment horizontal="left" vertical="center" wrapText="1"/>
    </xf>
    <xf numFmtId="165" fontId="3" fillId="0" borderId="1" xfId="1" applyNumberFormat="1" applyFont="1" applyFill="1" applyBorder="1" applyAlignment="1" applyProtection="1">
      <alignment horizontal="center" vertical="center" wrapText="1"/>
      <protection locked="0"/>
    </xf>
    <xf numFmtId="9" fontId="2" fillId="0" borderId="1" xfId="5" applyFont="1" applyFill="1" applyBorder="1" applyAlignment="1" applyProtection="1">
      <alignment horizontal="center" vertical="center" wrapText="1"/>
      <protection locked="0"/>
    </xf>
    <xf numFmtId="3" fontId="3" fillId="0" borderId="1" xfId="0" applyNumberFormat="1" applyFont="1" applyBorder="1" applyAlignment="1" applyProtection="1">
      <alignment horizontal="justify" vertical="top" wrapText="1"/>
      <protection locked="0"/>
    </xf>
    <xf numFmtId="3" fontId="13" fillId="0" borderId="1" xfId="2" applyNumberFormat="1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43" fontId="7" fillId="0" borderId="1" xfId="3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3" fontId="3" fillId="6" borderId="1" xfId="0" applyNumberFormat="1" applyFont="1" applyFill="1" applyBorder="1" applyAlignment="1" applyProtection="1">
      <alignment horizontal="left" vertical="center" wrapText="1"/>
      <protection locked="0"/>
    </xf>
    <xf numFmtId="44" fontId="3" fillId="6" borderId="1" xfId="4" applyFont="1" applyFill="1" applyBorder="1" applyAlignment="1" applyProtection="1">
      <alignment horizontal="center" vertical="center" wrapText="1"/>
      <protection locked="0"/>
    </xf>
    <xf numFmtId="9" fontId="3" fillId="6" borderId="1" xfId="5" applyFont="1" applyFill="1" applyBorder="1" applyAlignment="1" applyProtection="1">
      <alignment horizontal="center" vertical="center" wrapText="1"/>
      <protection locked="0"/>
    </xf>
    <xf numFmtId="42" fontId="3" fillId="6" borderId="1" xfId="1" applyFont="1" applyFill="1" applyBorder="1" applyAlignment="1" applyProtection="1">
      <alignment horizontal="center" vertical="center" wrapText="1"/>
      <protection locked="0"/>
    </xf>
    <xf numFmtId="0" fontId="7" fillId="6" borderId="1" xfId="0" applyFont="1" applyFill="1" applyBorder="1" applyAlignment="1">
      <alignment horizontal="center" vertical="center"/>
    </xf>
    <xf numFmtId="3" fontId="3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164" fontId="0" fillId="0" borderId="1" xfId="3" applyNumberFormat="1" applyFont="1" applyBorder="1" applyAlignment="1">
      <alignment horizontal="center" vertical="center"/>
    </xf>
  </cellXfs>
  <cellStyles count="6">
    <cellStyle name="Excel Built-in Normal" xfId="2"/>
    <cellStyle name="Millares" xfId="3" builtinId="3"/>
    <cellStyle name="Moneda" xfId="4" builtinId="4"/>
    <cellStyle name="Moneda [0]" xfId="1" builtinId="7"/>
    <cellStyle name="Normal" xfId="0" builtinId="0"/>
    <cellStyle name="Porcentaje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X12"/>
  <sheetViews>
    <sheetView tabSelected="1" topLeftCell="DI1" zoomScale="80" zoomScaleNormal="80" workbookViewId="0">
      <selection activeCell="DU11" sqref="DU11"/>
    </sheetView>
  </sheetViews>
  <sheetFormatPr baseColWidth="10" defaultColWidth="11.42578125" defaultRowHeight="12.75"/>
  <cols>
    <col min="1" max="1" width="4.7109375" style="12" bestFit="1" customWidth="1"/>
    <col min="2" max="2" width="19.140625" style="18" customWidth="1"/>
    <col min="3" max="3" width="50.7109375" style="15" customWidth="1"/>
    <col min="4" max="4" width="15" style="12" customWidth="1"/>
    <col min="5" max="5" width="9.7109375" style="12" bestFit="1" customWidth="1"/>
    <col min="6" max="6" width="9.140625" style="12" bestFit="1" customWidth="1"/>
    <col min="7" max="7" width="28.7109375" style="12" bestFit="1" customWidth="1"/>
    <col min="8" max="8" width="14.42578125" style="12" bestFit="1" customWidth="1"/>
    <col min="9" max="9" width="14.42578125" style="12" customWidth="1"/>
    <col min="10" max="10" width="13" style="12" bestFit="1" customWidth="1"/>
    <col min="11" max="11" width="14.42578125" style="12" bestFit="1" customWidth="1"/>
    <col min="12" max="12" width="18.42578125" style="12" bestFit="1" customWidth="1"/>
    <col min="13" max="13" width="11.140625" style="12" customWidth="1"/>
    <col min="14" max="14" width="9.85546875" style="12" bestFit="1" customWidth="1"/>
    <col min="15" max="15" width="9.140625" style="12" bestFit="1" customWidth="1"/>
    <col min="16" max="16" width="44" style="12" bestFit="1" customWidth="1"/>
    <col min="17" max="17" width="12.140625" style="12" customWidth="1"/>
    <col min="18" max="18" width="11.28515625" style="12" customWidth="1"/>
    <col min="19" max="19" width="11.42578125" style="12"/>
    <col min="20" max="20" width="13" style="12" bestFit="1" customWidth="1"/>
    <col min="21" max="21" width="16" style="12" bestFit="1" customWidth="1"/>
    <col min="22" max="23" width="11.42578125" style="12"/>
    <col min="24" max="24" width="10.5703125" style="12" customWidth="1"/>
    <col min="25" max="25" width="41.42578125" style="12" customWidth="1"/>
    <col min="26" max="26" width="15.7109375" style="12" bestFit="1" customWidth="1"/>
    <col min="27" max="27" width="13.85546875" style="12" bestFit="1" customWidth="1"/>
    <col min="28" max="28" width="11.42578125" style="12"/>
    <col min="29" max="29" width="13" style="12" bestFit="1" customWidth="1"/>
    <col min="30" max="30" width="16" style="12" bestFit="1" customWidth="1"/>
    <col min="31" max="32" width="11.42578125" style="12"/>
    <col min="33" max="33" width="10.5703125" style="12" customWidth="1"/>
    <col min="34" max="34" width="37" style="12" customWidth="1"/>
    <col min="35" max="35" width="14.42578125" style="12" bestFit="1" customWidth="1"/>
    <col min="36" max="36" width="12.28515625" style="12" customWidth="1"/>
    <col min="37" max="37" width="11.42578125" style="12"/>
    <col min="38" max="38" width="13" style="12" bestFit="1" customWidth="1"/>
    <col min="39" max="39" width="16" style="12" bestFit="1" customWidth="1"/>
    <col min="40" max="41" width="11.42578125" style="12"/>
    <col min="42" max="42" width="10.7109375" style="12" customWidth="1"/>
    <col min="43" max="43" width="64.42578125" style="12" customWidth="1"/>
    <col min="44" max="44" width="14.42578125" style="12" bestFit="1" customWidth="1"/>
    <col min="45" max="45" width="14.42578125" style="12" customWidth="1"/>
    <col min="46" max="46" width="11.42578125" style="12"/>
    <col min="47" max="47" width="13" style="12" bestFit="1" customWidth="1"/>
    <col min="48" max="48" width="16" style="12" bestFit="1" customWidth="1"/>
    <col min="49" max="50" width="11.42578125" style="12"/>
    <col min="51" max="51" width="10.7109375" style="12" customWidth="1"/>
    <col min="52" max="52" width="44" style="12" bestFit="1" customWidth="1"/>
    <col min="53" max="53" width="14.42578125" style="12" bestFit="1" customWidth="1"/>
    <col min="54" max="54" width="14.42578125" style="12" customWidth="1"/>
    <col min="55" max="55" width="11.42578125" style="12"/>
    <col min="56" max="56" width="13" style="12" bestFit="1" customWidth="1"/>
    <col min="57" max="57" width="16" style="12" bestFit="1" customWidth="1"/>
    <col min="58" max="59" width="11.42578125" style="12"/>
    <col min="60" max="60" width="9.140625" style="12" bestFit="1" customWidth="1"/>
    <col min="61" max="61" width="44" style="12" bestFit="1" customWidth="1"/>
    <col min="62" max="62" width="14.42578125" style="12" bestFit="1" customWidth="1"/>
    <col min="63" max="63" width="14.42578125" style="12" customWidth="1"/>
    <col min="64" max="64" width="11.42578125" style="12"/>
    <col min="65" max="65" width="13" style="12" bestFit="1" customWidth="1"/>
    <col min="66" max="66" width="16" style="12" bestFit="1" customWidth="1"/>
    <col min="67" max="68" width="11.42578125" style="12"/>
    <col min="69" max="69" width="10" style="12" customWidth="1"/>
    <col min="70" max="70" width="44" style="12" bestFit="1" customWidth="1"/>
    <col min="71" max="71" width="14.42578125" style="12" bestFit="1" customWidth="1"/>
    <col min="72" max="72" width="14.42578125" style="12" customWidth="1"/>
    <col min="73" max="73" width="11.42578125" style="12"/>
    <col min="74" max="74" width="13" style="12" bestFit="1" customWidth="1"/>
    <col min="75" max="75" width="16" style="12" bestFit="1" customWidth="1"/>
    <col min="76" max="77" width="11.42578125" style="12"/>
    <col min="78" max="78" width="9.140625" style="12" bestFit="1" customWidth="1"/>
    <col min="79" max="79" width="50.5703125" style="12" customWidth="1"/>
    <col min="80" max="80" width="14.42578125" style="12" bestFit="1" customWidth="1"/>
    <col min="81" max="81" width="14.42578125" style="12" customWidth="1"/>
    <col min="82" max="82" width="14.140625" style="12" customWidth="1"/>
    <col min="83" max="83" width="13" style="12" bestFit="1" customWidth="1"/>
    <col min="84" max="84" width="16" style="12" bestFit="1" customWidth="1"/>
    <col min="85" max="86" width="11.42578125" style="12"/>
    <col min="87" max="87" width="9.140625" style="12" bestFit="1" customWidth="1"/>
    <col min="88" max="88" width="36.28515625" style="12" customWidth="1"/>
    <col min="89" max="89" width="14.42578125" style="12" bestFit="1" customWidth="1"/>
    <col min="90" max="90" width="14.42578125" style="12" customWidth="1"/>
    <col min="91" max="91" width="11.42578125" style="12"/>
    <col min="92" max="92" width="13" style="12" bestFit="1" customWidth="1"/>
    <col min="93" max="93" width="16" style="12" bestFit="1" customWidth="1"/>
    <col min="94" max="95" width="11.42578125" style="12"/>
    <col min="96" max="96" width="9.42578125" style="12" bestFit="1" customWidth="1"/>
    <col min="97" max="97" width="25.5703125" style="12" customWidth="1"/>
    <col min="98" max="98" width="14.5703125" style="12" bestFit="1" customWidth="1"/>
    <col min="99" max="99" width="14.42578125" style="12" customWidth="1"/>
    <col min="100" max="100" width="11.42578125" style="12"/>
    <col min="101" max="101" width="13" style="12" bestFit="1" customWidth="1"/>
    <col min="102" max="102" width="16" style="12" bestFit="1" customWidth="1"/>
    <col min="103" max="104" width="11.42578125" style="12"/>
    <col min="105" max="105" width="9.28515625" style="12" bestFit="1" customWidth="1"/>
    <col min="106" max="106" width="44" style="12" bestFit="1" customWidth="1"/>
    <col min="107" max="107" width="14.5703125" style="12" bestFit="1" customWidth="1"/>
    <col min="108" max="108" width="14.42578125" style="12" customWidth="1"/>
    <col min="109" max="109" width="11.42578125" style="12"/>
    <col min="110" max="110" width="13" style="12" bestFit="1" customWidth="1"/>
    <col min="111" max="111" width="16" style="12" bestFit="1" customWidth="1"/>
    <col min="112" max="113" width="11.42578125" style="12"/>
    <col min="114" max="114" width="9.140625" style="12" bestFit="1" customWidth="1"/>
    <col min="115" max="115" width="44" style="12" bestFit="1" customWidth="1"/>
    <col min="116" max="116" width="14.42578125" style="12" bestFit="1" customWidth="1"/>
    <col min="117" max="117" width="14.42578125" style="12" customWidth="1"/>
    <col min="118" max="118" width="11.42578125" style="12"/>
    <col min="119" max="119" width="13" style="12" bestFit="1" customWidth="1"/>
    <col min="120" max="120" width="16" style="12" bestFit="1" customWidth="1"/>
    <col min="121" max="123" width="11.42578125" style="12"/>
    <col min="124" max="124" width="16.28515625" style="12" customWidth="1"/>
    <col min="125" max="125" width="14.5703125" style="12" bestFit="1" customWidth="1"/>
    <col min="126" max="126" width="16.5703125" style="12" customWidth="1"/>
    <col min="127" max="127" width="19.42578125" style="12" customWidth="1"/>
    <col min="128" max="128" width="18.5703125" style="12" customWidth="1"/>
    <col min="129" max="16384" width="11.42578125" style="12"/>
  </cols>
  <sheetData>
    <row r="1" spans="1:128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28">
      <c r="A2" s="53" t="s">
        <v>19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28" ht="12.75" customHeight="1">
      <c r="A3" s="53" t="s">
        <v>17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</row>
    <row r="4" spans="1:128">
      <c r="A4" s="53" t="s">
        <v>16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</row>
    <row r="5" spans="1:128">
      <c r="A5" s="10"/>
      <c r="B5" s="17"/>
      <c r="C5" s="10"/>
      <c r="D5" s="10"/>
      <c r="E5" s="10"/>
      <c r="F5" s="10"/>
      <c r="G5" s="10"/>
      <c r="H5" s="10"/>
      <c r="I5" s="10"/>
      <c r="J5" s="10"/>
      <c r="K5" s="10"/>
      <c r="L5" s="10"/>
    </row>
    <row r="6" spans="1:128">
      <c r="A6" s="53"/>
      <c r="B6" s="53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28" ht="21.75" customHeight="1">
      <c r="A7" s="1"/>
      <c r="B7" s="48" t="s">
        <v>28</v>
      </c>
      <c r="C7" s="48"/>
      <c r="D7" s="48"/>
      <c r="E7" s="48"/>
      <c r="F7" s="49" t="s">
        <v>29</v>
      </c>
      <c r="G7" s="50"/>
      <c r="H7" s="50"/>
      <c r="I7" s="50"/>
      <c r="J7" s="50"/>
      <c r="K7" s="50"/>
      <c r="L7" s="50"/>
      <c r="M7" s="50"/>
      <c r="N7" s="51"/>
      <c r="O7" s="49" t="s">
        <v>35</v>
      </c>
      <c r="P7" s="50"/>
      <c r="Q7" s="50"/>
      <c r="R7" s="50"/>
      <c r="S7" s="50"/>
      <c r="T7" s="50"/>
      <c r="U7" s="50"/>
      <c r="V7" s="50"/>
      <c r="W7" s="51"/>
      <c r="X7" s="49" t="s">
        <v>46</v>
      </c>
      <c r="Y7" s="50"/>
      <c r="Z7" s="50"/>
      <c r="AA7" s="50"/>
      <c r="AB7" s="50"/>
      <c r="AC7" s="50"/>
      <c r="AD7" s="50"/>
      <c r="AE7" s="50"/>
      <c r="AF7" s="51"/>
      <c r="AG7" s="49" t="s">
        <v>53</v>
      </c>
      <c r="AH7" s="50"/>
      <c r="AI7" s="50"/>
      <c r="AJ7" s="50"/>
      <c r="AK7" s="50"/>
      <c r="AL7" s="50"/>
      <c r="AM7" s="50"/>
      <c r="AN7" s="50"/>
      <c r="AO7" s="51"/>
      <c r="AP7" s="49" t="s">
        <v>54</v>
      </c>
      <c r="AQ7" s="50"/>
      <c r="AR7" s="50"/>
      <c r="AS7" s="50"/>
      <c r="AT7" s="50"/>
      <c r="AU7" s="50"/>
      <c r="AV7" s="50"/>
      <c r="AW7" s="50"/>
      <c r="AX7" s="51"/>
      <c r="AY7" s="49" t="s">
        <v>59</v>
      </c>
      <c r="AZ7" s="50"/>
      <c r="BA7" s="50"/>
      <c r="BB7" s="50"/>
      <c r="BC7" s="50"/>
      <c r="BD7" s="50"/>
      <c r="BE7" s="50"/>
      <c r="BF7" s="50"/>
      <c r="BG7" s="51"/>
      <c r="BH7" s="49" t="s">
        <v>63</v>
      </c>
      <c r="BI7" s="50"/>
      <c r="BJ7" s="50"/>
      <c r="BK7" s="50"/>
      <c r="BL7" s="50"/>
      <c r="BM7" s="50"/>
      <c r="BN7" s="50"/>
      <c r="BO7" s="50"/>
      <c r="BP7" s="51"/>
      <c r="BQ7" s="49" t="s">
        <v>68</v>
      </c>
      <c r="BR7" s="50"/>
      <c r="BS7" s="50"/>
      <c r="BT7" s="50"/>
      <c r="BU7" s="50"/>
      <c r="BV7" s="50"/>
      <c r="BW7" s="50"/>
      <c r="BX7" s="50"/>
      <c r="BY7" s="51"/>
      <c r="BZ7" s="49" t="s">
        <v>75</v>
      </c>
      <c r="CA7" s="50"/>
      <c r="CB7" s="50"/>
      <c r="CC7" s="50"/>
      <c r="CD7" s="50"/>
      <c r="CE7" s="50"/>
      <c r="CF7" s="50"/>
      <c r="CG7" s="50"/>
      <c r="CH7" s="51"/>
      <c r="CI7" s="49" t="s">
        <v>84</v>
      </c>
      <c r="CJ7" s="50"/>
      <c r="CK7" s="50"/>
      <c r="CL7" s="50"/>
      <c r="CM7" s="50"/>
      <c r="CN7" s="50"/>
      <c r="CO7" s="50"/>
      <c r="CP7" s="50"/>
      <c r="CQ7" s="51"/>
      <c r="CR7" s="49" t="s">
        <v>89</v>
      </c>
      <c r="CS7" s="50"/>
      <c r="CT7" s="50"/>
      <c r="CU7" s="50"/>
      <c r="CV7" s="50"/>
      <c r="CW7" s="50"/>
      <c r="CX7" s="50"/>
      <c r="CY7" s="50"/>
      <c r="CZ7" s="51"/>
      <c r="DA7" s="49" t="s">
        <v>93</v>
      </c>
      <c r="DB7" s="50"/>
      <c r="DC7" s="50"/>
      <c r="DD7" s="50"/>
      <c r="DE7" s="50"/>
      <c r="DF7" s="50"/>
      <c r="DG7" s="50"/>
      <c r="DH7" s="50"/>
      <c r="DI7" s="51"/>
      <c r="DJ7" s="54" t="s">
        <v>96</v>
      </c>
      <c r="DK7" s="50"/>
      <c r="DL7" s="50"/>
      <c r="DM7" s="50"/>
      <c r="DN7" s="50"/>
      <c r="DO7" s="50"/>
      <c r="DP7" s="50"/>
      <c r="DQ7" s="50"/>
      <c r="DR7" s="51"/>
    </row>
    <row r="8" spans="1:128" s="13" customFormat="1" ht="51">
      <c r="A8" s="2" t="s">
        <v>15</v>
      </c>
      <c r="B8" s="2" t="s">
        <v>1</v>
      </c>
      <c r="C8" s="2" t="s">
        <v>2</v>
      </c>
      <c r="D8" s="2" t="s">
        <v>3</v>
      </c>
      <c r="E8" s="2" t="s">
        <v>4</v>
      </c>
      <c r="F8" s="3" t="s">
        <v>5</v>
      </c>
      <c r="G8" s="4" t="s">
        <v>6</v>
      </c>
      <c r="H8" s="4" t="s">
        <v>7</v>
      </c>
      <c r="I8" s="4" t="s">
        <v>8</v>
      </c>
      <c r="J8" s="4" t="s">
        <v>9</v>
      </c>
      <c r="K8" s="4" t="s">
        <v>10</v>
      </c>
      <c r="L8" s="16" t="s">
        <v>11</v>
      </c>
      <c r="M8" s="16" t="s">
        <v>12</v>
      </c>
      <c r="N8" s="16" t="s">
        <v>13</v>
      </c>
      <c r="O8" s="3" t="s">
        <v>5</v>
      </c>
      <c r="P8" s="4" t="s">
        <v>6</v>
      </c>
      <c r="Q8" s="4" t="s">
        <v>7</v>
      </c>
      <c r="R8" s="4" t="s">
        <v>8</v>
      </c>
      <c r="S8" s="4" t="s">
        <v>9</v>
      </c>
      <c r="T8" s="4" t="s">
        <v>10</v>
      </c>
      <c r="U8" s="16" t="s">
        <v>11</v>
      </c>
      <c r="V8" s="16" t="s">
        <v>12</v>
      </c>
      <c r="W8" s="16" t="s">
        <v>13</v>
      </c>
      <c r="X8" s="3" t="s">
        <v>5</v>
      </c>
      <c r="Y8" s="4" t="s">
        <v>6</v>
      </c>
      <c r="Z8" s="4" t="s">
        <v>7</v>
      </c>
      <c r="AA8" s="4" t="s">
        <v>8</v>
      </c>
      <c r="AB8" s="4" t="s">
        <v>9</v>
      </c>
      <c r="AC8" s="4" t="s">
        <v>10</v>
      </c>
      <c r="AD8" s="16" t="s">
        <v>11</v>
      </c>
      <c r="AE8" s="16" t="s">
        <v>12</v>
      </c>
      <c r="AF8" s="16" t="s">
        <v>13</v>
      </c>
      <c r="AG8" s="3" t="s">
        <v>5</v>
      </c>
      <c r="AH8" s="4" t="s">
        <v>6</v>
      </c>
      <c r="AI8" s="4" t="s">
        <v>7</v>
      </c>
      <c r="AJ8" s="4" t="s">
        <v>8</v>
      </c>
      <c r="AK8" s="4" t="s">
        <v>9</v>
      </c>
      <c r="AL8" s="4" t="s">
        <v>10</v>
      </c>
      <c r="AM8" s="16" t="s">
        <v>11</v>
      </c>
      <c r="AN8" s="16" t="s">
        <v>12</v>
      </c>
      <c r="AO8" s="16" t="s">
        <v>13</v>
      </c>
      <c r="AP8" s="3" t="s">
        <v>5</v>
      </c>
      <c r="AQ8" s="4" t="s">
        <v>6</v>
      </c>
      <c r="AR8" s="4" t="s">
        <v>7</v>
      </c>
      <c r="AS8" s="4" t="s">
        <v>8</v>
      </c>
      <c r="AT8" s="4" t="s">
        <v>9</v>
      </c>
      <c r="AU8" s="4" t="s">
        <v>10</v>
      </c>
      <c r="AV8" s="16" t="s">
        <v>11</v>
      </c>
      <c r="AW8" s="16" t="s">
        <v>12</v>
      </c>
      <c r="AX8" s="16" t="s">
        <v>13</v>
      </c>
      <c r="AY8" s="3" t="s">
        <v>5</v>
      </c>
      <c r="AZ8" s="4" t="s">
        <v>6</v>
      </c>
      <c r="BA8" s="4" t="s">
        <v>7</v>
      </c>
      <c r="BB8" s="4" t="s">
        <v>8</v>
      </c>
      <c r="BC8" s="4" t="s">
        <v>9</v>
      </c>
      <c r="BD8" s="4" t="s">
        <v>10</v>
      </c>
      <c r="BE8" s="16" t="s">
        <v>11</v>
      </c>
      <c r="BF8" s="16" t="s">
        <v>12</v>
      </c>
      <c r="BG8" s="16" t="s">
        <v>13</v>
      </c>
      <c r="BH8" s="3" t="s">
        <v>5</v>
      </c>
      <c r="BI8" s="4" t="s">
        <v>6</v>
      </c>
      <c r="BJ8" s="4" t="s">
        <v>7</v>
      </c>
      <c r="BK8" s="4" t="s">
        <v>8</v>
      </c>
      <c r="BL8" s="4" t="s">
        <v>9</v>
      </c>
      <c r="BM8" s="4" t="s">
        <v>10</v>
      </c>
      <c r="BN8" s="16" t="s">
        <v>11</v>
      </c>
      <c r="BO8" s="16" t="s">
        <v>12</v>
      </c>
      <c r="BP8" s="16" t="s">
        <v>13</v>
      </c>
      <c r="BQ8" s="3" t="s">
        <v>5</v>
      </c>
      <c r="BR8" s="4" t="s">
        <v>6</v>
      </c>
      <c r="BS8" s="4" t="s">
        <v>7</v>
      </c>
      <c r="BT8" s="4" t="s">
        <v>8</v>
      </c>
      <c r="BU8" s="4" t="s">
        <v>9</v>
      </c>
      <c r="BV8" s="4" t="s">
        <v>10</v>
      </c>
      <c r="BW8" s="16" t="s">
        <v>11</v>
      </c>
      <c r="BX8" s="16" t="s">
        <v>12</v>
      </c>
      <c r="BY8" s="16" t="s">
        <v>13</v>
      </c>
      <c r="BZ8" s="3" t="s">
        <v>5</v>
      </c>
      <c r="CA8" s="4" t="s">
        <v>6</v>
      </c>
      <c r="CB8" s="4" t="s">
        <v>7</v>
      </c>
      <c r="CC8" s="4" t="s">
        <v>8</v>
      </c>
      <c r="CD8" s="4" t="s">
        <v>9</v>
      </c>
      <c r="CE8" s="4" t="s">
        <v>10</v>
      </c>
      <c r="CF8" s="16" t="s">
        <v>11</v>
      </c>
      <c r="CG8" s="16" t="s">
        <v>12</v>
      </c>
      <c r="CH8" s="16" t="s">
        <v>13</v>
      </c>
      <c r="CI8" s="3" t="s">
        <v>5</v>
      </c>
      <c r="CJ8" s="4" t="s">
        <v>6</v>
      </c>
      <c r="CK8" s="4" t="s">
        <v>7</v>
      </c>
      <c r="CL8" s="4" t="s">
        <v>8</v>
      </c>
      <c r="CM8" s="4" t="s">
        <v>9</v>
      </c>
      <c r="CN8" s="4" t="s">
        <v>10</v>
      </c>
      <c r="CO8" s="16" t="s">
        <v>11</v>
      </c>
      <c r="CP8" s="16" t="s">
        <v>12</v>
      </c>
      <c r="CQ8" s="16" t="s">
        <v>13</v>
      </c>
      <c r="CR8" s="3" t="s">
        <v>5</v>
      </c>
      <c r="CS8" s="4" t="s">
        <v>6</v>
      </c>
      <c r="CT8" s="4" t="s">
        <v>7</v>
      </c>
      <c r="CU8" s="4" t="s">
        <v>8</v>
      </c>
      <c r="CV8" s="4" t="s">
        <v>9</v>
      </c>
      <c r="CW8" s="4" t="s">
        <v>10</v>
      </c>
      <c r="CX8" s="16" t="s">
        <v>11</v>
      </c>
      <c r="CY8" s="16" t="s">
        <v>12</v>
      </c>
      <c r="CZ8" s="16" t="s">
        <v>13</v>
      </c>
      <c r="DA8" s="3" t="s">
        <v>5</v>
      </c>
      <c r="DB8" s="4" t="s">
        <v>6</v>
      </c>
      <c r="DC8" s="4" t="s">
        <v>7</v>
      </c>
      <c r="DD8" s="4" t="s">
        <v>8</v>
      </c>
      <c r="DE8" s="4" t="s">
        <v>9</v>
      </c>
      <c r="DF8" s="4" t="s">
        <v>10</v>
      </c>
      <c r="DG8" s="16" t="s">
        <v>11</v>
      </c>
      <c r="DH8" s="16" t="s">
        <v>12</v>
      </c>
      <c r="DI8" s="16" t="s">
        <v>13</v>
      </c>
      <c r="DJ8" s="3" t="s">
        <v>5</v>
      </c>
      <c r="DK8" s="4" t="s">
        <v>6</v>
      </c>
      <c r="DL8" s="4" t="s">
        <v>7</v>
      </c>
      <c r="DM8" s="4" t="s">
        <v>8</v>
      </c>
      <c r="DN8" s="4" t="s">
        <v>9</v>
      </c>
      <c r="DO8" s="4" t="s">
        <v>10</v>
      </c>
      <c r="DP8" s="16" t="s">
        <v>11</v>
      </c>
      <c r="DQ8" s="16" t="s">
        <v>12</v>
      </c>
      <c r="DR8" s="16" t="s">
        <v>13</v>
      </c>
      <c r="DS8" s="36" t="s">
        <v>101</v>
      </c>
      <c r="DT8" s="36" t="s">
        <v>102</v>
      </c>
      <c r="DU8" s="36" t="s">
        <v>103</v>
      </c>
      <c r="DV8" s="37" t="s">
        <v>104</v>
      </c>
      <c r="DW8" s="37" t="s">
        <v>105</v>
      </c>
      <c r="DX8" s="37" t="s">
        <v>106</v>
      </c>
    </row>
    <row r="9" spans="1:128" ht="191.25">
      <c r="A9" s="5">
        <v>1</v>
      </c>
      <c r="B9" s="6" t="s">
        <v>21</v>
      </c>
      <c r="C9" s="6" t="s">
        <v>27</v>
      </c>
      <c r="D9" s="9" t="s">
        <v>20</v>
      </c>
      <c r="E9" s="14" t="s">
        <v>18</v>
      </c>
      <c r="F9" s="5">
        <v>193</v>
      </c>
      <c r="G9" s="7" t="s">
        <v>30</v>
      </c>
      <c r="H9" s="8">
        <v>4673009</v>
      </c>
      <c r="I9" s="24">
        <v>0.19</v>
      </c>
      <c r="J9" s="25">
        <f>H9*I9</f>
        <v>887871.71</v>
      </c>
      <c r="K9" s="8">
        <f>ROUND(H9+J9,0)</f>
        <v>5560881</v>
      </c>
      <c r="L9" s="8">
        <f>K9*F9</f>
        <v>1073250033</v>
      </c>
      <c r="M9" s="14">
        <v>60</v>
      </c>
      <c r="N9" s="14" t="s">
        <v>33</v>
      </c>
      <c r="O9" s="5">
        <v>218</v>
      </c>
      <c r="P9" s="26" t="s">
        <v>38</v>
      </c>
      <c r="Q9" s="8">
        <v>4130699</v>
      </c>
      <c r="R9" s="24">
        <v>0.19</v>
      </c>
      <c r="S9" s="8">
        <f t="shared" ref="S9:S11" si="0">Q9*R9</f>
        <v>784832.81</v>
      </c>
      <c r="T9" s="8">
        <f>ROUND(Q9+S9,0)</f>
        <v>4915532</v>
      </c>
      <c r="U9" s="8">
        <f>T9*O9</f>
        <v>1071585976</v>
      </c>
      <c r="V9" s="14" t="s">
        <v>39</v>
      </c>
      <c r="W9" s="14" t="s">
        <v>40</v>
      </c>
      <c r="X9" s="41"/>
      <c r="Y9" s="42"/>
      <c r="Z9" s="43"/>
      <c r="AA9" s="44"/>
      <c r="AB9" s="45"/>
      <c r="AC9" s="45"/>
      <c r="AD9" s="45"/>
      <c r="AE9" s="46"/>
      <c r="AF9" s="46"/>
      <c r="AG9" s="5">
        <v>275</v>
      </c>
      <c r="AH9" s="29" t="s">
        <v>48</v>
      </c>
      <c r="AI9" s="8">
        <v>3285445</v>
      </c>
      <c r="AJ9" s="24">
        <v>0.19</v>
      </c>
      <c r="AK9" s="8">
        <f t="shared" ref="AK9:AK11" si="1">AI9*AJ9</f>
        <v>624234.55000000005</v>
      </c>
      <c r="AL9" s="8">
        <f t="shared" ref="AL9:AL11" si="2">ROUND(AI9+AK9,0)</f>
        <v>3909680</v>
      </c>
      <c r="AM9" s="8">
        <f t="shared" ref="AM9:AM11" si="3">AL9*AG9</f>
        <v>1075162000</v>
      </c>
      <c r="AN9" s="14" t="s">
        <v>49</v>
      </c>
      <c r="AO9" s="14" t="s">
        <v>50</v>
      </c>
      <c r="AP9" s="41"/>
      <c r="AQ9" s="47"/>
      <c r="AR9" s="45"/>
      <c r="AS9" s="44"/>
      <c r="AT9" s="45"/>
      <c r="AU9" s="45"/>
      <c r="AV9" s="45"/>
      <c r="AW9" s="46"/>
      <c r="AX9" s="46"/>
      <c r="AY9" s="5">
        <v>222</v>
      </c>
      <c r="AZ9" s="7" t="s">
        <v>60</v>
      </c>
      <c r="BA9" s="31">
        <v>4070066.0000000005</v>
      </c>
      <c r="BB9" s="24">
        <v>0.19</v>
      </c>
      <c r="BC9" s="8">
        <f t="shared" ref="BC9:BC11" si="4">BA9*BB9</f>
        <v>773312.54000000015</v>
      </c>
      <c r="BD9" s="8">
        <f t="shared" ref="BD9:BD11" si="5">ROUND(BA9+BC9,0)</f>
        <v>4843379</v>
      </c>
      <c r="BE9" s="8">
        <f t="shared" ref="BE9:BE11" si="6">BD9*AY9</f>
        <v>1075230138</v>
      </c>
      <c r="BF9" s="14">
        <v>65</v>
      </c>
      <c r="BG9" s="14" t="s">
        <v>33</v>
      </c>
      <c r="BH9" s="5">
        <v>209</v>
      </c>
      <c r="BI9" s="7" t="s">
        <v>64</v>
      </c>
      <c r="BJ9" s="8">
        <v>4320400</v>
      </c>
      <c r="BK9" s="24">
        <v>0.19</v>
      </c>
      <c r="BL9" s="8">
        <f t="shared" ref="BL9:BL11" si="7">BJ9*BK9</f>
        <v>820876</v>
      </c>
      <c r="BM9" s="8">
        <f t="shared" ref="BM9:BM11" si="8">ROUND(BJ9+BL9,0)</f>
        <v>5141276</v>
      </c>
      <c r="BN9" s="8">
        <f t="shared" ref="BN9:BN11" si="9">BM9*BH9</f>
        <v>1074526684</v>
      </c>
      <c r="BO9" s="14" t="s">
        <v>66</v>
      </c>
      <c r="BP9" s="14" t="s">
        <v>50</v>
      </c>
      <c r="BQ9" s="5">
        <v>210</v>
      </c>
      <c r="BR9" s="7" t="s">
        <v>69</v>
      </c>
      <c r="BS9" s="8">
        <v>4304053</v>
      </c>
      <c r="BT9" s="24">
        <v>0.19</v>
      </c>
      <c r="BU9" s="8">
        <f t="shared" ref="BU9:BU11" si="10">BS9*BT9</f>
        <v>817770.07000000007</v>
      </c>
      <c r="BV9" s="8">
        <f t="shared" ref="BV9:BV11" si="11">ROUND(BS9+BU9,0)</f>
        <v>5121823</v>
      </c>
      <c r="BW9" s="8">
        <f t="shared" ref="BW9:BW11" si="12">BV9*BQ9</f>
        <v>1075582830</v>
      </c>
      <c r="BX9" s="30" t="s">
        <v>72</v>
      </c>
      <c r="BY9" s="30" t="s">
        <v>73</v>
      </c>
      <c r="BZ9" s="5">
        <v>216</v>
      </c>
      <c r="CA9" s="7" t="s">
        <v>76</v>
      </c>
      <c r="CB9" s="33">
        <v>4184496.87</v>
      </c>
      <c r="CC9" s="24">
        <v>0.19</v>
      </c>
      <c r="CD9" s="33">
        <f>CB9*CC9</f>
        <v>795054.40529999998</v>
      </c>
      <c r="CE9" s="8">
        <f t="shared" ref="CE9:CE11" si="13">ROUND(CB9+CD9,0)</f>
        <v>4979551</v>
      </c>
      <c r="CF9" s="8">
        <f t="shared" ref="CF9:CF11" si="14">CE9*BZ9</f>
        <v>1075583016</v>
      </c>
      <c r="CG9" s="14" t="s">
        <v>80</v>
      </c>
      <c r="CH9" s="14" t="s">
        <v>81</v>
      </c>
      <c r="CI9" s="5">
        <v>225</v>
      </c>
      <c r="CJ9" s="35" t="s">
        <v>85</v>
      </c>
      <c r="CK9" s="8">
        <v>4013300</v>
      </c>
      <c r="CL9" s="24">
        <v>0.19</v>
      </c>
      <c r="CM9" s="8">
        <f t="shared" ref="CM9:CM11" si="15">CK9*CL9</f>
        <v>762527</v>
      </c>
      <c r="CN9" s="8">
        <f t="shared" ref="CN9:CN11" si="16">ROUND(CK9+CM9,0)</f>
        <v>4775827</v>
      </c>
      <c r="CO9" s="8">
        <f t="shared" ref="CO9:CO11" si="17">CN9*CI9</f>
        <v>1074561075</v>
      </c>
      <c r="CP9" s="14" t="s">
        <v>88</v>
      </c>
      <c r="CQ9" s="14" t="s">
        <v>33</v>
      </c>
      <c r="CR9" s="55">
        <v>249</v>
      </c>
      <c r="CS9" s="7" t="s">
        <v>90</v>
      </c>
      <c r="CT9" s="8">
        <v>3628666.3865546221</v>
      </c>
      <c r="CU9" s="24">
        <v>0.19</v>
      </c>
      <c r="CV9" s="8">
        <f t="shared" ref="CV9:CV11" si="18">CT9*CU9</f>
        <v>689446.61344537826</v>
      </c>
      <c r="CW9" s="8">
        <f t="shared" ref="CW9:CW11" si="19">ROUND(CT9+CV9,0)</f>
        <v>4318113</v>
      </c>
      <c r="CX9" s="8">
        <f t="shared" ref="CX9:CX11" si="20">CW9*CR9</f>
        <v>1075210137</v>
      </c>
      <c r="CY9" s="14">
        <v>60</v>
      </c>
      <c r="CZ9" s="14" t="s">
        <v>33</v>
      </c>
      <c r="DA9" s="5">
        <v>276</v>
      </c>
      <c r="DB9" s="6" t="s">
        <v>94</v>
      </c>
      <c r="DC9" s="8">
        <v>3268368</v>
      </c>
      <c r="DD9" s="24">
        <v>0.19</v>
      </c>
      <c r="DE9" s="8">
        <f t="shared" ref="DE9:DE11" si="21">DC9*DD9</f>
        <v>620989.92000000004</v>
      </c>
      <c r="DF9" s="8">
        <f t="shared" ref="DF9:DF11" si="22">ROUND(DC9+DE9,0)</f>
        <v>3889358</v>
      </c>
      <c r="DG9" s="8">
        <f t="shared" ref="DG9:DG11" si="23">DF9*DA9</f>
        <v>1073462808</v>
      </c>
      <c r="DH9" s="14" t="s">
        <v>66</v>
      </c>
      <c r="DI9" s="14" t="s">
        <v>50</v>
      </c>
      <c r="DJ9" s="41"/>
      <c r="DK9" s="47"/>
      <c r="DL9" s="45"/>
      <c r="DM9" s="44"/>
      <c r="DN9" s="45"/>
      <c r="DO9" s="45"/>
      <c r="DP9" s="45"/>
      <c r="DQ9" s="46"/>
      <c r="DR9" s="46"/>
      <c r="DS9" s="38">
        <f>MAX(F9,O9,X9,AG9,AP9,AY9,BH9,BQ9,BZ9,CI9,CR9,DA9,DJ9)</f>
        <v>276</v>
      </c>
      <c r="DT9" s="40">
        <f>IF(DS9=F9,K9,IF(DS9=O9,$T$9,IF(DS9=X9,$AC$9,IF(DS9=AG9,$AL$9,IF(DS9=AP9,$AU$9,IF(DS9=AY9,$BD$9,IF(DS9=BH9,$BM$9,IF(DS9=BQ9,$BV$9,IF(DS9=BZ9,$CE$9,IF(DS9=CI9,$CN$9,IF(DS9=CR9,$CW$9,IF(DS9=DA9,$DF$9,IF(DS9=DJ9,$DO$9,"")))))))))))))</f>
        <v>3889358</v>
      </c>
      <c r="DU9" s="38">
        <f>+DS9*DT9</f>
        <v>1073462808</v>
      </c>
      <c r="DV9" s="39" t="str">
        <f>IF(DS9=F9,$F$7,IF(DS9=O9,$O$7,IF(DS9=X9,$X$7,IF(DS9=AG9,$AG$7,IF(DS9=AP9,$AP$7,IF(DS9=AY9,$AY$7,IF(DS9=BH9,$BH$7,IF(DS9=BQ9,$BQ$7,IF(DS9=BZ9,$BZ$7,IF(DS9=CI9,$CI$7,IF(DS9=CR9,$CR$7,IF(DS9=DA9,$DA$7,IF(DS9=DJ9,$DJ$7,"")))))))))))))</f>
        <v>SUMIMAS SAS - 830.001.338-1</v>
      </c>
      <c r="DW9" s="38">
        <v>1075583075</v>
      </c>
      <c r="DX9" s="38">
        <f>+DW9-DU9</f>
        <v>2120267</v>
      </c>
    </row>
    <row r="10" spans="1:128" ht="102">
      <c r="A10" s="5">
        <v>2</v>
      </c>
      <c r="B10" s="6" t="s">
        <v>22</v>
      </c>
      <c r="C10" s="6" t="s">
        <v>26</v>
      </c>
      <c r="D10" s="9" t="s">
        <v>20</v>
      </c>
      <c r="E10" s="14" t="s">
        <v>18</v>
      </c>
      <c r="F10" s="5">
        <v>175</v>
      </c>
      <c r="G10" s="7" t="s">
        <v>31</v>
      </c>
      <c r="H10" s="8">
        <v>576211</v>
      </c>
      <c r="I10" s="24">
        <v>0.19</v>
      </c>
      <c r="J10" s="25">
        <f t="shared" ref="J10:J11" si="24">H10*I10</f>
        <v>109480.09</v>
      </c>
      <c r="K10" s="8">
        <f t="shared" ref="K10:K11" si="25">ROUND(H10+J10,0)</f>
        <v>685691</v>
      </c>
      <c r="L10" s="8">
        <f t="shared" ref="L10:L11" si="26">K10*F10</f>
        <v>119995925</v>
      </c>
      <c r="M10" s="14">
        <v>45</v>
      </c>
      <c r="N10" s="14" t="s">
        <v>33</v>
      </c>
      <c r="O10" s="5">
        <v>202</v>
      </c>
      <c r="P10" s="7" t="s">
        <v>36</v>
      </c>
      <c r="Q10" s="8">
        <v>499814</v>
      </c>
      <c r="R10" s="24">
        <v>0.19</v>
      </c>
      <c r="S10" s="8">
        <f t="shared" si="0"/>
        <v>94964.66</v>
      </c>
      <c r="T10" s="8">
        <f t="shared" ref="T10:T11" si="27">ROUND(Q10+S10,0)</f>
        <v>594779</v>
      </c>
      <c r="U10" s="8">
        <f t="shared" ref="U10:U11" si="28">T10*O10</f>
        <v>120145358</v>
      </c>
      <c r="V10" s="14" t="s">
        <v>39</v>
      </c>
      <c r="W10" s="14" t="s">
        <v>40</v>
      </c>
      <c r="X10" s="5">
        <v>230</v>
      </c>
      <c r="Y10" s="27" t="s">
        <v>43</v>
      </c>
      <c r="Z10" s="28">
        <v>439000</v>
      </c>
      <c r="AA10" s="24">
        <v>0.19</v>
      </c>
      <c r="AB10" s="8">
        <f t="shared" ref="AB10:AB11" si="29">Z10*AA10</f>
        <v>83410</v>
      </c>
      <c r="AC10" s="8">
        <f t="shared" ref="AC10:AC11" si="30">ROUND(Z10+AB10,0)</f>
        <v>522410</v>
      </c>
      <c r="AD10" s="8">
        <f t="shared" ref="AD10:AD11" si="31">AC10*X10</f>
        <v>120154300</v>
      </c>
      <c r="AE10" s="14" t="s">
        <v>44</v>
      </c>
      <c r="AF10" s="14" t="s">
        <v>33</v>
      </c>
      <c r="AG10" s="5">
        <v>216</v>
      </c>
      <c r="AH10" s="29" t="s">
        <v>47</v>
      </c>
      <c r="AI10" s="8">
        <v>466178</v>
      </c>
      <c r="AJ10" s="24">
        <v>0.19</v>
      </c>
      <c r="AK10" s="8">
        <f t="shared" si="1"/>
        <v>88573.82</v>
      </c>
      <c r="AL10" s="8">
        <f t="shared" si="2"/>
        <v>554752</v>
      </c>
      <c r="AM10" s="8">
        <f t="shared" si="3"/>
        <v>119826432</v>
      </c>
      <c r="AN10" s="14" t="s">
        <v>49</v>
      </c>
      <c r="AO10" s="14" t="s">
        <v>50</v>
      </c>
      <c r="AP10" s="5">
        <v>97</v>
      </c>
      <c r="AQ10" s="7" t="s">
        <v>55</v>
      </c>
      <c r="AR10" s="8">
        <v>1034186</v>
      </c>
      <c r="AS10" s="24">
        <v>0.19</v>
      </c>
      <c r="AT10" s="8">
        <f t="shared" ref="AT10:AT11" si="32">AR10*AS10</f>
        <v>196495.34</v>
      </c>
      <c r="AU10" s="8">
        <f t="shared" ref="AU10:AU11" si="33">ROUND(AR10+AT10,0)</f>
        <v>1230681</v>
      </c>
      <c r="AV10" s="8">
        <f t="shared" ref="AV10:AV11" si="34">AU10*AP10</f>
        <v>119376057</v>
      </c>
      <c r="AW10" s="14" t="s">
        <v>56</v>
      </c>
      <c r="AX10" s="14" t="s">
        <v>57</v>
      </c>
      <c r="AY10" s="5">
        <v>205</v>
      </c>
      <c r="AZ10" s="7" t="s">
        <v>61</v>
      </c>
      <c r="BA10" s="31">
        <v>492584</v>
      </c>
      <c r="BB10" s="24">
        <v>0.19</v>
      </c>
      <c r="BC10" s="8">
        <f t="shared" si="4"/>
        <v>93590.96</v>
      </c>
      <c r="BD10" s="8">
        <f t="shared" si="5"/>
        <v>586175</v>
      </c>
      <c r="BE10" s="8">
        <f t="shared" si="6"/>
        <v>120165875</v>
      </c>
      <c r="BF10" s="14">
        <v>65</v>
      </c>
      <c r="BG10" s="14" t="s">
        <v>33</v>
      </c>
      <c r="BH10" s="5">
        <v>183</v>
      </c>
      <c r="BI10" s="6" t="s">
        <v>65</v>
      </c>
      <c r="BJ10" s="8">
        <v>550000</v>
      </c>
      <c r="BK10" s="24">
        <v>0.19</v>
      </c>
      <c r="BL10" s="8">
        <f t="shared" si="7"/>
        <v>104500</v>
      </c>
      <c r="BM10" s="8">
        <f t="shared" si="8"/>
        <v>654500</v>
      </c>
      <c r="BN10" s="8">
        <f t="shared" si="9"/>
        <v>119773500</v>
      </c>
      <c r="BO10" s="14" t="s">
        <v>66</v>
      </c>
      <c r="BP10" s="14" t="s">
        <v>50</v>
      </c>
      <c r="BQ10" s="5">
        <v>221</v>
      </c>
      <c r="BR10" s="7" t="s">
        <v>70</v>
      </c>
      <c r="BS10" s="8">
        <v>456923</v>
      </c>
      <c r="BT10" s="24">
        <v>0.19</v>
      </c>
      <c r="BU10" s="8">
        <f t="shared" si="10"/>
        <v>86815.37</v>
      </c>
      <c r="BV10" s="8">
        <f t="shared" si="11"/>
        <v>543738</v>
      </c>
      <c r="BW10" s="8">
        <f t="shared" si="12"/>
        <v>120166098</v>
      </c>
      <c r="BX10" s="30" t="s">
        <v>72</v>
      </c>
      <c r="BY10" s="30" t="s">
        <v>74</v>
      </c>
      <c r="BZ10" s="5">
        <v>201</v>
      </c>
      <c r="CA10" s="7" t="s">
        <v>77</v>
      </c>
      <c r="CB10" s="33">
        <v>502387.39</v>
      </c>
      <c r="CC10" s="24">
        <v>0.19</v>
      </c>
      <c r="CD10" s="33">
        <f>CB10*CC10</f>
        <v>95453.604099999997</v>
      </c>
      <c r="CE10" s="8">
        <f t="shared" si="13"/>
        <v>597841</v>
      </c>
      <c r="CF10" s="8">
        <f t="shared" si="14"/>
        <v>120166041</v>
      </c>
      <c r="CG10" s="14" t="s">
        <v>80</v>
      </c>
      <c r="CH10" s="14" t="s">
        <v>81</v>
      </c>
      <c r="CI10" s="5">
        <v>135</v>
      </c>
      <c r="CJ10" s="35" t="s">
        <v>86</v>
      </c>
      <c r="CK10" s="8">
        <v>746700</v>
      </c>
      <c r="CL10" s="24">
        <v>0.19</v>
      </c>
      <c r="CM10" s="8">
        <f t="shared" si="15"/>
        <v>141873</v>
      </c>
      <c r="CN10" s="8">
        <f t="shared" si="16"/>
        <v>888573</v>
      </c>
      <c r="CO10" s="8">
        <f t="shared" si="17"/>
        <v>119957355</v>
      </c>
      <c r="CP10" s="14" t="s">
        <v>88</v>
      </c>
      <c r="CQ10" s="14" t="s">
        <v>33</v>
      </c>
      <c r="CR10" s="55">
        <v>174</v>
      </c>
      <c r="CS10" s="7" t="s">
        <v>91</v>
      </c>
      <c r="CT10" s="8">
        <v>577443.69747899158</v>
      </c>
      <c r="CU10" s="24">
        <v>0.19</v>
      </c>
      <c r="CV10" s="8">
        <f t="shared" si="18"/>
        <v>109714.3025210084</v>
      </c>
      <c r="CW10" s="8">
        <f t="shared" si="19"/>
        <v>687158</v>
      </c>
      <c r="CX10" s="8">
        <f t="shared" si="20"/>
        <v>119565492</v>
      </c>
      <c r="CY10" s="14">
        <v>60</v>
      </c>
      <c r="CZ10" s="14" t="s">
        <v>33</v>
      </c>
      <c r="DA10" s="5">
        <v>214</v>
      </c>
      <c r="DB10" s="6" t="s">
        <v>95</v>
      </c>
      <c r="DC10" s="8">
        <v>470637</v>
      </c>
      <c r="DD10" s="24">
        <v>0.19</v>
      </c>
      <c r="DE10" s="8">
        <f t="shared" si="21"/>
        <v>89421.03</v>
      </c>
      <c r="DF10" s="8">
        <f t="shared" si="22"/>
        <v>560058</v>
      </c>
      <c r="DG10" s="8">
        <f t="shared" si="23"/>
        <v>119852412</v>
      </c>
      <c r="DH10" s="14" t="s">
        <v>66</v>
      </c>
      <c r="DI10" s="14" t="s">
        <v>50</v>
      </c>
      <c r="DJ10" s="5">
        <v>215</v>
      </c>
      <c r="DK10" s="7" t="s">
        <v>97</v>
      </c>
      <c r="DL10" s="8">
        <v>468812</v>
      </c>
      <c r="DM10" s="24">
        <v>0.19</v>
      </c>
      <c r="DN10" s="8">
        <f t="shared" ref="DN9:DN11" si="35">DL10*DM10</f>
        <v>89074.28</v>
      </c>
      <c r="DO10" s="8">
        <f t="shared" ref="DO9:DO11" si="36">ROUND(DL10+DN10,0)</f>
        <v>557886</v>
      </c>
      <c r="DP10" s="8">
        <f t="shared" ref="DP9:DP11" si="37">DO10*DJ10</f>
        <v>119945490</v>
      </c>
      <c r="DQ10" s="14" t="s">
        <v>98</v>
      </c>
      <c r="DR10" s="14" t="s">
        <v>81</v>
      </c>
      <c r="DS10" s="38">
        <f t="shared" ref="DS10:DS11" si="38">MAX(F10,O10,X10,AG10,AP10,AY10,BH10,BQ10,BZ10,CI10,CR10,DA10,DJ10)</f>
        <v>230</v>
      </c>
      <c r="DT10" s="40">
        <f>IF(DS10=F10,K10,IF(DS10=O10,$T$10,IF(DS10=X10,$AC$10,IF(DS10=AG10,$AL$10,IF(DS10=AP10,$AU$10,IF(DS10=AY10,$BD$10,IF(DS10=BH10,$BM$10,IF(DS10=BQ10,$BV$10,IF(DS10=BZ10,$CE$10,IF(DS10=CI10,$CN$10,IF(DS10=CR10,$CW$10,IF(DS10=DA10,$DF$10,IF(DS10=DJ10,$DO$10,"")))))))))))))</f>
        <v>522410</v>
      </c>
      <c r="DU10" s="38">
        <f>+DS10*DT10</f>
        <v>120154300</v>
      </c>
      <c r="DV10" s="39" t="str">
        <f t="shared" ref="DV10:DV11" si="39">IF(DS10=F10,$F$7,IF(DS10=O10,$O$7,IF(DS10=X10,$X$7,IF(DS10=AG10,$AG$7,IF(DS10=AP10,$AP$7,IF(DS10=AY10,$AY$7,IF(DS10=BH10,$BH$7,IF(DS10=BQ10,$BQ$7,IF(DS10=BZ10,$BZ$7,IF(DS10=CI10,$CI$7,IF(DS10=CR10,$CR$7,IF(DS10=DA10,$DA$7,IF(DS10=DJ10,$DJ$7,"")))))))))))))</f>
        <v>CONVIEST SAS NIT. 900.915.742-9</v>
      </c>
      <c r="DW10" s="38">
        <v>120166200</v>
      </c>
      <c r="DX10" s="38">
        <f t="shared" ref="DX10:DX11" si="40">+DW10-DU10</f>
        <v>11900</v>
      </c>
    </row>
    <row r="11" spans="1:128" ht="44.25" customHeight="1">
      <c r="A11" s="5">
        <v>3</v>
      </c>
      <c r="B11" s="21" t="s">
        <v>23</v>
      </c>
      <c r="C11" s="21" t="s">
        <v>24</v>
      </c>
      <c r="D11" s="19" t="s">
        <v>25</v>
      </c>
      <c r="E11" s="20" t="s">
        <v>18</v>
      </c>
      <c r="F11" s="5">
        <v>198</v>
      </c>
      <c r="G11" s="7" t="s">
        <v>32</v>
      </c>
      <c r="H11" s="8">
        <v>432787</v>
      </c>
      <c r="I11" s="24">
        <v>0.19</v>
      </c>
      <c r="J11" s="25">
        <f t="shared" si="24"/>
        <v>82229.53</v>
      </c>
      <c r="K11" s="8">
        <f t="shared" si="25"/>
        <v>515017</v>
      </c>
      <c r="L11" s="8">
        <f t="shared" si="26"/>
        <v>101973366</v>
      </c>
      <c r="M11" s="14">
        <v>7</v>
      </c>
      <c r="N11" s="14" t="s">
        <v>34</v>
      </c>
      <c r="O11" s="5">
        <v>194</v>
      </c>
      <c r="P11" s="7" t="s">
        <v>37</v>
      </c>
      <c r="Q11" s="8">
        <v>441440</v>
      </c>
      <c r="R11" s="24">
        <v>0.19</v>
      </c>
      <c r="S11" s="8">
        <f t="shared" si="0"/>
        <v>83873.600000000006</v>
      </c>
      <c r="T11" s="8">
        <f t="shared" si="27"/>
        <v>525314</v>
      </c>
      <c r="U11" s="8">
        <f t="shared" si="28"/>
        <v>101910916</v>
      </c>
      <c r="V11" s="14" t="s">
        <v>41</v>
      </c>
      <c r="W11" s="14" t="s">
        <v>42</v>
      </c>
      <c r="X11" s="5">
        <v>230</v>
      </c>
      <c r="Y11" s="27" t="s">
        <v>37</v>
      </c>
      <c r="Z11" s="28">
        <v>372000</v>
      </c>
      <c r="AA11" s="24">
        <v>0.19</v>
      </c>
      <c r="AB11" s="8">
        <f t="shared" si="29"/>
        <v>70680</v>
      </c>
      <c r="AC11" s="8">
        <f t="shared" si="30"/>
        <v>442680</v>
      </c>
      <c r="AD11" s="8">
        <f t="shared" si="31"/>
        <v>101816400</v>
      </c>
      <c r="AE11" s="14" t="s">
        <v>44</v>
      </c>
      <c r="AF11" s="14" t="s">
        <v>45</v>
      </c>
      <c r="AG11" s="5">
        <v>261</v>
      </c>
      <c r="AH11" s="7" t="s">
        <v>37</v>
      </c>
      <c r="AI11" s="8">
        <v>391114</v>
      </c>
      <c r="AJ11" s="24">
        <v>0</v>
      </c>
      <c r="AK11" s="8">
        <f t="shared" si="1"/>
        <v>0</v>
      </c>
      <c r="AL11" s="8">
        <f t="shared" si="2"/>
        <v>391114</v>
      </c>
      <c r="AM11" s="8">
        <f t="shared" si="3"/>
        <v>102080754</v>
      </c>
      <c r="AN11" s="14" t="s">
        <v>51</v>
      </c>
      <c r="AO11" s="30" t="s">
        <v>52</v>
      </c>
      <c r="AP11" s="5">
        <v>140</v>
      </c>
      <c r="AQ11" s="7" t="s">
        <v>24</v>
      </c>
      <c r="AR11" s="8">
        <v>609331</v>
      </c>
      <c r="AS11" s="24">
        <v>0.19</v>
      </c>
      <c r="AT11" s="8">
        <f t="shared" si="32"/>
        <v>115772.89</v>
      </c>
      <c r="AU11" s="8">
        <f t="shared" si="33"/>
        <v>725104</v>
      </c>
      <c r="AV11" s="8">
        <f t="shared" si="34"/>
        <v>101514560</v>
      </c>
      <c r="AW11" s="14" t="s">
        <v>58</v>
      </c>
      <c r="AX11" s="14" t="s">
        <v>34</v>
      </c>
      <c r="AY11" s="5">
        <v>175</v>
      </c>
      <c r="AZ11" s="7" t="s">
        <v>37</v>
      </c>
      <c r="BA11" s="31">
        <v>419000</v>
      </c>
      <c r="BB11" s="24">
        <v>0.19</v>
      </c>
      <c r="BC11" s="8">
        <f t="shared" si="4"/>
        <v>79610</v>
      </c>
      <c r="BD11" s="8">
        <f t="shared" si="5"/>
        <v>498610</v>
      </c>
      <c r="BE11" s="8">
        <f t="shared" si="6"/>
        <v>87256750</v>
      </c>
      <c r="BF11" s="14">
        <v>60</v>
      </c>
      <c r="BG11" s="14" t="s">
        <v>62</v>
      </c>
      <c r="BH11" s="5">
        <v>260</v>
      </c>
      <c r="BI11" s="32" t="s">
        <v>37</v>
      </c>
      <c r="BJ11" s="8">
        <v>391800</v>
      </c>
      <c r="BK11" s="24">
        <v>0</v>
      </c>
      <c r="BL11" s="8">
        <f t="shared" si="7"/>
        <v>0</v>
      </c>
      <c r="BM11" s="8">
        <f t="shared" si="8"/>
        <v>391800</v>
      </c>
      <c r="BN11" s="8">
        <f t="shared" si="9"/>
        <v>101868000</v>
      </c>
      <c r="BO11" s="14" t="s">
        <v>67</v>
      </c>
      <c r="BP11" s="14"/>
      <c r="BQ11" s="5">
        <v>254</v>
      </c>
      <c r="BR11" s="7" t="s">
        <v>71</v>
      </c>
      <c r="BS11" s="8">
        <v>401929</v>
      </c>
      <c r="BT11" s="24">
        <v>0</v>
      </c>
      <c r="BU11" s="8">
        <f t="shared" si="10"/>
        <v>0</v>
      </c>
      <c r="BV11" s="8">
        <f t="shared" si="11"/>
        <v>401929</v>
      </c>
      <c r="BW11" s="8">
        <f t="shared" si="12"/>
        <v>102089966</v>
      </c>
      <c r="BX11" s="30" t="s">
        <v>51</v>
      </c>
      <c r="BY11" s="30" t="s">
        <v>62</v>
      </c>
      <c r="BZ11" s="5">
        <v>244</v>
      </c>
      <c r="CA11" s="7" t="s">
        <v>78</v>
      </c>
      <c r="CB11" s="8">
        <v>418401</v>
      </c>
      <c r="CC11" s="34" t="s">
        <v>79</v>
      </c>
      <c r="CD11" s="8">
        <v>0</v>
      </c>
      <c r="CE11" s="8">
        <f t="shared" si="13"/>
        <v>418401</v>
      </c>
      <c r="CF11" s="8">
        <f t="shared" si="14"/>
        <v>102089844</v>
      </c>
      <c r="CG11" s="14" t="s">
        <v>82</v>
      </c>
      <c r="CH11" s="14" t="s">
        <v>83</v>
      </c>
      <c r="CI11" s="5">
        <v>199</v>
      </c>
      <c r="CJ11" s="35" t="s">
        <v>87</v>
      </c>
      <c r="CK11" s="8">
        <v>430000</v>
      </c>
      <c r="CL11" s="24">
        <v>0.19</v>
      </c>
      <c r="CM11" s="8">
        <f t="shared" si="15"/>
        <v>81700</v>
      </c>
      <c r="CN11" s="8">
        <f t="shared" si="16"/>
        <v>511700</v>
      </c>
      <c r="CO11" s="8">
        <f t="shared" si="17"/>
        <v>101828300</v>
      </c>
      <c r="CP11" s="14" t="s">
        <v>88</v>
      </c>
      <c r="CQ11" s="14" t="s">
        <v>33</v>
      </c>
      <c r="CR11" s="55">
        <v>208</v>
      </c>
      <c r="CS11" s="7" t="s">
        <v>92</v>
      </c>
      <c r="CT11" s="8">
        <v>411716.80672268907</v>
      </c>
      <c r="CU11" s="24">
        <v>0.19</v>
      </c>
      <c r="CV11" s="8">
        <f t="shared" si="18"/>
        <v>78226.193277310929</v>
      </c>
      <c r="CW11" s="8">
        <f t="shared" si="19"/>
        <v>489943</v>
      </c>
      <c r="CX11" s="8">
        <f t="shared" si="20"/>
        <v>101908144</v>
      </c>
      <c r="CY11" s="14">
        <v>5</v>
      </c>
      <c r="CZ11" s="14" t="s">
        <v>33</v>
      </c>
      <c r="DA11" s="5">
        <v>248</v>
      </c>
      <c r="DB11" s="32" t="s">
        <v>37</v>
      </c>
      <c r="DC11" s="8">
        <v>410262</v>
      </c>
      <c r="DD11" s="24">
        <v>0</v>
      </c>
      <c r="DE11" s="8">
        <f t="shared" si="21"/>
        <v>0</v>
      </c>
      <c r="DF11" s="8">
        <f t="shared" si="22"/>
        <v>410262</v>
      </c>
      <c r="DG11" s="8">
        <f t="shared" si="23"/>
        <v>101744976</v>
      </c>
      <c r="DH11" s="14" t="s">
        <v>66</v>
      </c>
      <c r="DI11" s="14" t="s">
        <v>50</v>
      </c>
      <c r="DJ11" s="5">
        <v>254</v>
      </c>
      <c r="DK11" s="7" t="s">
        <v>37</v>
      </c>
      <c r="DL11" s="8">
        <v>401929</v>
      </c>
      <c r="DM11" s="24">
        <v>0</v>
      </c>
      <c r="DN11" s="8">
        <f t="shared" si="35"/>
        <v>0</v>
      </c>
      <c r="DO11" s="8">
        <f t="shared" si="36"/>
        <v>401929</v>
      </c>
      <c r="DP11" s="8">
        <f t="shared" si="37"/>
        <v>102089966</v>
      </c>
      <c r="DQ11" s="14" t="s">
        <v>99</v>
      </c>
      <c r="DR11" s="14" t="s">
        <v>100</v>
      </c>
      <c r="DS11" s="38">
        <f t="shared" si="38"/>
        <v>261</v>
      </c>
      <c r="DT11" s="40">
        <f>IF(DS11=F11,K11,IF(DS11=O11,$T$11,IF(DS11=X11,$AC$11,IF(DS11=AG11,$AL$11,IF(DS11=AP11,$AU$11,IF(DS11=AY11,$BD$11,IF(DS11=BH11,$BM$11,IF(DS11=BQ11,$BV$11,IF(DS11=BZ11,$CE$11,IF(DS11=CI11,$CN$11,IF(DS11=CR11,$CW$11,IF(DS11=DA11,$DF$11,IF(DS11=DJ11,$DO$11,"")))))))))))))</f>
        <v>391114</v>
      </c>
      <c r="DU11" s="38">
        <f t="shared" ref="DU11" si="41">+DS11*DT11</f>
        <v>102080754</v>
      </c>
      <c r="DV11" s="39" t="str">
        <f t="shared" si="39"/>
        <v>GTI ALBERTO ALVAREZ LOPEZ SAS 901,039,927-1</v>
      </c>
      <c r="DW11" s="38">
        <v>102090000</v>
      </c>
      <c r="DX11" s="38">
        <f t="shared" si="40"/>
        <v>9246</v>
      </c>
    </row>
    <row r="12" spans="1:128">
      <c r="A12" s="52" t="s">
        <v>14</v>
      </c>
      <c r="B12" s="52"/>
      <c r="C12" s="52"/>
      <c r="D12" s="52"/>
      <c r="E12" s="52"/>
      <c r="F12" s="23"/>
      <c r="G12" s="22"/>
      <c r="H12" s="22"/>
      <c r="I12" s="22"/>
      <c r="J12" s="22"/>
      <c r="K12" s="22"/>
      <c r="L12" s="11">
        <f>SUM(L9:L11)</f>
        <v>1295219324</v>
      </c>
      <c r="O12" s="23"/>
      <c r="P12" s="22"/>
      <c r="Q12" s="22"/>
      <c r="R12" s="22"/>
      <c r="S12" s="22"/>
      <c r="T12" s="22"/>
      <c r="U12" s="11">
        <f t="shared" ref="U12" si="42">SUM(U9:U11)</f>
        <v>1293642250</v>
      </c>
      <c r="X12" s="23"/>
      <c r="Y12" s="22"/>
      <c r="Z12" s="22"/>
      <c r="AA12" s="22"/>
      <c r="AB12" s="22"/>
      <c r="AC12" s="22"/>
      <c r="AD12" s="11">
        <f t="shared" ref="AD12" si="43">SUM(AD9:AD11)</f>
        <v>221970700</v>
      </c>
      <c r="AG12" s="23"/>
      <c r="AH12" s="22"/>
      <c r="AI12" s="22"/>
      <c r="AJ12" s="22"/>
      <c r="AK12" s="22"/>
      <c r="AL12" s="22"/>
      <c r="AM12" s="11">
        <f t="shared" ref="AM12" si="44">SUM(AM9:AM11)</f>
        <v>1297069186</v>
      </c>
      <c r="AP12" s="23"/>
      <c r="AQ12" s="22"/>
      <c r="AR12" s="22"/>
      <c r="AS12" s="22"/>
      <c r="AT12" s="22"/>
      <c r="AU12" s="22"/>
      <c r="AV12" s="11">
        <f>SUM(AV9:AV11)</f>
        <v>220890617</v>
      </c>
      <c r="AY12" s="23"/>
      <c r="AZ12" s="22"/>
      <c r="BA12" s="22"/>
      <c r="BB12" s="22"/>
      <c r="BC12" s="22"/>
      <c r="BD12" s="22"/>
      <c r="BE12" s="11">
        <f t="shared" ref="BE12" si="45">SUM(BE9:BE11)</f>
        <v>1282652763</v>
      </c>
      <c r="BH12" s="23"/>
      <c r="BI12" s="22"/>
      <c r="BJ12" s="22"/>
      <c r="BK12" s="22"/>
      <c r="BL12" s="22"/>
      <c r="BM12" s="22"/>
      <c r="BN12" s="11">
        <f>SUM(BN9:BN11)</f>
        <v>1296168184</v>
      </c>
      <c r="BQ12" s="23"/>
      <c r="BR12" s="22"/>
      <c r="BS12" s="22"/>
      <c r="BT12" s="22"/>
      <c r="BU12" s="22"/>
      <c r="BV12" s="22"/>
      <c r="BW12" s="11">
        <f t="shared" ref="BW12" si="46">SUM(BW9:BW11)</f>
        <v>1297838894</v>
      </c>
      <c r="BZ12" s="23"/>
      <c r="CA12" s="22"/>
      <c r="CB12" s="22"/>
      <c r="CC12" s="22"/>
      <c r="CD12" s="22"/>
      <c r="CE12" s="22"/>
      <c r="CF12" s="11">
        <f t="shared" ref="CF12" si="47">SUM(CF9:CF11)</f>
        <v>1297838901</v>
      </c>
      <c r="CI12" s="23"/>
      <c r="CJ12" s="22"/>
      <c r="CK12" s="22"/>
      <c r="CL12" s="22"/>
      <c r="CM12" s="22"/>
      <c r="CN12" s="22"/>
      <c r="CO12" s="11">
        <f t="shared" ref="CO12" si="48">SUM(CO9:CO11)</f>
        <v>1296346730</v>
      </c>
      <c r="CR12" s="23"/>
      <c r="CS12" s="22"/>
      <c r="CT12" s="22"/>
      <c r="CU12" s="22"/>
      <c r="CV12" s="22"/>
      <c r="CW12" s="22"/>
      <c r="CX12" s="11">
        <f t="shared" ref="CX12" si="49">SUM(CX9:CX11)</f>
        <v>1296683773</v>
      </c>
      <c r="DA12" s="23"/>
      <c r="DB12" s="22"/>
      <c r="DC12" s="22"/>
      <c r="DD12" s="22"/>
      <c r="DE12" s="22"/>
      <c r="DF12" s="22"/>
      <c r="DG12" s="11">
        <f t="shared" ref="DG12" si="50">SUM(DG9:DG11)</f>
        <v>1295060196</v>
      </c>
      <c r="DJ12" s="23"/>
      <c r="DK12" s="22"/>
      <c r="DL12" s="22"/>
      <c r="DM12" s="22"/>
      <c r="DN12" s="22"/>
      <c r="DO12" s="22"/>
      <c r="DP12" s="11">
        <f t="shared" ref="DP12" si="51">SUM(DP9:DP11)</f>
        <v>222035456</v>
      </c>
    </row>
  </sheetData>
  <sortState ref="A9:N49">
    <sortCondition ref="B9:B49"/>
  </sortState>
  <mergeCells count="20">
    <mergeCell ref="DA7:DI7"/>
    <mergeCell ref="DJ7:DR7"/>
    <mergeCell ref="BH7:BP7"/>
    <mergeCell ref="BQ7:BY7"/>
    <mergeCell ref="BZ7:CH7"/>
    <mergeCell ref="CI7:CQ7"/>
    <mergeCell ref="CR7:CZ7"/>
    <mergeCell ref="O7:W7"/>
    <mergeCell ref="X7:AF7"/>
    <mergeCell ref="AG7:AO7"/>
    <mergeCell ref="AP7:AX7"/>
    <mergeCell ref="AY7:BG7"/>
    <mergeCell ref="B7:E7"/>
    <mergeCell ref="F7:N7"/>
    <mergeCell ref="A12:E12"/>
    <mergeCell ref="A6:B6"/>
    <mergeCell ref="A1:N1"/>
    <mergeCell ref="A2:N2"/>
    <mergeCell ref="A3:N3"/>
    <mergeCell ref="A4:N4"/>
  </mergeCells>
  <pageMargins left="0.7" right="0.7" top="0.75" bottom="0.75" header="0.3" footer="0.3"/>
  <pageSetup paperSize="9" orientation="portrait" r:id="rId1"/>
  <ignoredErrors>
    <ignoredError sqref="K9:L11 J9:J11 S9:U11 AB10:AD11 AK9:AM11 AT11:AV11 AT10:AV10 BC9:BE11 BL9:BN11 CD9:CF11 CM9:CO11 DE9:DG11 DN10:DQ11" unlockedFormula="1"/>
    <ignoredError sqref="DT10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2022-11-10T20:04:45Z</dcterms:created>
  <dcterms:modified xsi:type="dcterms:W3CDTF">2025-06-16T13:54:15Z</dcterms:modified>
</cp:coreProperties>
</file>