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CONVOCATORIAS PUBLICAS\EQUIPOS DE CÓMPUTO SOBRE CERRADO\CUADROS COMPARATIVOS\Cuadros Comparativos Definitivos\"/>
    </mc:Choice>
  </mc:AlternateContent>
  <bookViews>
    <workbookView minimized="1" xWindow="0" yWindow="0" windowWidth="27290" windowHeight="9810"/>
  </bookViews>
  <sheets>
    <sheet name="ANEXO 1" sheetId="1" r:id="rId1"/>
  </sheets>
  <definedNames>
    <definedName name="_xlnm._FilterDatabase" localSheetId="0" hidden="1">'ANEXO 1'!$A$8:$CM$18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8" i="1" l="1"/>
  <c r="AX11" i="1" l="1"/>
  <c r="AY11" i="1" s="1"/>
  <c r="AZ11" i="1" s="1"/>
  <c r="CL18" i="1" l="1"/>
  <c r="CD9" i="1" l="1"/>
  <c r="CE9" i="1" s="1"/>
  <c r="CF9" i="1" s="1"/>
  <c r="CD10" i="1"/>
  <c r="CE10" i="1" s="1"/>
  <c r="CF10" i="1" s="1"/>
  <c r="CD11" i="1"/>
  <c r="CE11" i="1" s="1"/>
  <c r="CF11" i="1" s="1"/>
  <c r="CD12" i="1"/>
  <c r="CE12" i="1" s="1"/>
  <c r="CF12" i="1" s="1"/>
  <c r="CD13" i="1"/>
  <c r="CE13" i="1" s="1"/>
  <c r="CF13" i="1" s="1"/>
  <c r="CD14" i="1"/>
  <c r="CE14" i="1" s="1"/>
  <c r="CF14" i="1" s="1"/>
  <c r="CD15" i="1"/>
  <c r="CE15" i="1" s="1"/>
  <c r="CF15" i="1" s="1"/>
  <c r="CD17" i="1"/>
  <c r="CE17" i="1" s="1"/>
  <c r="CF17" i="1" s="1"/>
  <c r="CF18" i="1" l="1"/>
  <c r="R9" i="1"/>
  <c r="S9" i="1" s="1"/>
  <c r="Z9" i="1"/>
  <c r="AA9" i="1" s="1"/>
  <c r="AB9" i="1" s="1"/>
  <c r="AX9" i="1"/>
  <c r="AY9" i="1" s="1"/>
  <c r="AZ9" i="1" s="1"/>
  <c r="BN9" i="1"/>
  <c r="BO9" i="1" s="1"/>
  <c r="BP9" i="1" s="1"/>
  <c r="R10" i="1"/>
  <c r="S10" i="1" s="1"/>
  <c r="T10" i="1" s="1"/>
  <c r="Z10" i="1"/>
  <c r="AA10" i="1" s="1"/>
  <c r="AB10" i="1" s="1"/>
  <c r="AX10" i="1"/>
  <c r="AY10" i="1" s="1"/>
  <c r="AZ10" i="1" s="1"/>
  <c r="BF10" i="1"/>
  <c r="BG10" i="1" s="1"/>
  <c r="BH10" i="1" s="1"/>
  <c r="BN10" i="1"/>
  <c r="BO10" i="1" s="1"/>
  <c r="BP10" i="1" s="1"/>
  <c r="Z11" i="1"/>
  <c r="AA11" i="1" s="1"/>
  <c r="AB11" i="1" s="1"/>
  <c r="AP11" i="1"/>
  <c r="AQ11" i="1" s="1"/>
  <c r="AR11" i="1" s="1"/>
  <c r="BF11" i="1"/>
  <c r="BG11" i="1" s="1"/>
  <c r="BH11" i="1" s="1"/>
  <c r="BN11" i="1"/>
  <c r="BO11" i="1" s="1"/>
  <c r="BP11" i="1" s="1"/>
  <c r="BV11" i="1"/>
  <c r="BW11" i="1" s="1"/>
  <c r="BX11" i="1" s="1"/>
  <c r="Z12" i="1"/>
  <c r="AA12" i="1" s="1"/>
  <c r="AB12" i="1" s="1"/>
  <c r="AX12" i="1"/>
  <c r="AY12" i="1" s="1"/>
  <c r="AZ12" i="1" s="1"/>
  <c r="BV12" i="1"/>
  <c r="BW12" i="1" s="1"/>
  <c r="BX12" i="1" s="1"/>
  <c r="R13" i="1"/>
  <c r="S13" i="1" s="1"/>
  <c r="Z13" i="1"/>
  <c r="AA13" i="1" s="1"/>
  <c r="AB13" i="1" s="1"/>
  <c r="AH13" i="1"/>
  <c r="AI13" i="1" s="1"/>
  <c r="AJ13" i="1" s="1"/>
  <c r="AX13" i="1"/>
  <c r="AY13" i="1" s="1"/>
  <c r="AZ13" i="1" s="1"/>
  <c r="BF13" i="1"/>
  <c r="BG13" i="1" s="1"/>
  <c r="BH13" i="1" s="1"/>
  <c r="BN13" i="1"/>
  <c r="BO13" i="1" s="1"/>
  <c r="BP13" i="1" s="1"/>
  <c r="Z14" i="1"/>
  <c r="AA14" i="1" s="1"/>
  <c r="AB14" i="1" s="1"/>
  <c r="AX14" i="1"/>
  <c r="AY14" i="1" s="1"/>
  <c r="AZ14" i="1" s="1"/>
  <c r="BN14" i="1"/>
  <c r="BO14" i="1" s="1"/>
  <c r="BP14" i="1" s="1"/>
  <c r="BV14" i="1"/>
  <c r="BW14" i="1" s="1"/>
  <c r="BX14" i="1" s="1"/>
  <c r="R15" i="1"/>
  <c r="S15" i="1" s="1"/>
  <c r="T15" i="1" s="1"/>
  <c r="Z15" i="1"/>
  <c r="AA15" i="1" s="1"/>
  <c r="AB15" i="1" s="1"/>
  <c r="AH15" i="1"/>
  <c r="AI15" i="1" s="1"/>
  <c r="AJ15" i="1" s="1"/>
  <c r="AP15" i="1"/>
  <c r="AQ15" i="1" s="1"/>
  <c r="AR15" i="1" s="1"/>
  <c r="BF15" i="1"/>
  <c r="BG15" i="1" s="1"/>
  <c r="BH15" i="1" s="1"/>
  <c r="BN15" i="1"/>
  <c r="BO15" i="1" s="1"/>
  <c r="BP15" i="1" s="1"/>
  <c r="BV15" i="1"/>
  <c r="BW15" i="1" s="1"/>
  <c r="BX15" i="1" s="1"/>
  <c r="AX16" i="1"/>
  <c r="AY16" i="1" s="1"/>
  <c r="AZ16" i="1" s="1"/>
  <c r="BF16" i="1"/>
  <c r="BG16" i="1" s="1"/>
  <c r="BH16" i="1" s="1"/>
  <c r="BN16" i="1"/>
  <c r="BO16" i="1" s="1"/>
  <c r="BP16" i="1" s="1"/>
  <c r="R17" i="1"/>
  <c r="S17" i="1" s="1"/>
  <c r="T17" i="1" s="1"/>
  <c r="Z17" i="1"/>
  <c r="AA17" i="1" s="1"/>
  <c r="AB17" i="1" s="1"/>
  <c r="AH17" i="1"/>
  <c r="AI17" i="1" s="1"/>
  <c r="AJ17" i="1" s="1"/>
  <c r="AP17" i="1"/>
  <c r="AQ17" i="1" s="1"/>
  <c r="AR17" i="1" s="1"/>
  <c r="AX17" i="1"/>
  <c r="AY17" i="1" s="1"/>
  <c r="AZ17" i="1" s="1"/>
  <c r="BF17" i="1"/>
  <c r="BG17" i="1" s="1"/>
  <c r="BH17" i="1" s="1"/>
  <c r="BN17" i="1"/>
  <c r="BO17" i="1" s="1"/>
  <c r="BP17" i="1" s="1"/>
  <c r="T13" i="1" l="1"/>
  <c r="CI13" i="1"/>
  <c r="CI16" i="1"/>
  <c r="BP18" i="1"/>
  <c r="BX18" i="1"/>
  <c r="AR18" i="1"/>
  <c r="AB18" i="1"/>
  <c r="T9" i="1"/>
  <c r="AZ18" i="1"/>
  <c r="BH18" i="1"/>
  <c r="AJ18" i="1"/>
  <c r="J10" i="1"/>
  <c r="K10" i="1" s="1"/>
  <c r="J11" i="1"/>
  <c r="K11" i="1" s="1"/>
  <c r="J12" i="1"/>
  <c r="K12" i="1" s="1"/>
  <c r="J14" i="1"/>
  <c r="K14" i="1" s="1"/>
  <c r="J15" i="1"/>
  <c r="K15" i="1" s="1"/>
  <c r="J17" i="1"/>
  <c r="K17" i="1" s="1"/>
  <c r="J9" i="1"/>
  <c r="K9" i="1" s="1"/>
  <c r="T18" i="1" l="1"/>
  <c r="L11" i="1"/>
  <c r="CI11" i="1"/>
  <c r="CK16" i="1"/>
  <c r="CJ16" i="1"/>
  <c r="L10" i="1"/>
  <c r="CI10" i="1"/>
  <c r="L9" i="1"/>
  <c r="CI9" i="1"/>
  <c r="L12" i="1"/>
  <c r="CI12" i="1"/>
  <c r="L17" i="1"/>
  <c r="CI17" i="1"/>
  <c r="CK13" i="1"/>
  <c r="CJ13" i="1"/>
  <c r="CM13" i="1" s="1"/>
  <c r="L14" i="1"/>
  <c r="CI14" i="1"/>
  <c r="L15" i="1"/>
  <c r="CI15" i="1"/>
  <c r="CM16" i="1" l="1"/>
  <c r="L18" i="1"/>
  <c r="CJ9" i="1"/>
  <c r="CM9" i="1" s="1"/>
  <c r="CK9" i="1"/>
  <c r="CJ17" i="1"/>
  <c r="CM17" i="1" s="1"/>
  <c r="CK17" i="1"/>
  <c r="CK14" i="1"/>
  <c r="CJ14" i="1"/>
  <c r="CM14" i="1" s="1"/>
  <c r="CK15" i="1"/>
  <c r="CJ15" i="1"/>
  <c r="CM15" i="1" s="1"/>
  <c r="CJ11" i="1"/>
  <c r="CK11" i="1"/>
  <c r="CJ10" i="1"/>
  <c r="CK10" i="1"/>
  <c r="CK12" i="1"/>
  <c r="CJ12" i="1"/>
  <c r="CM12" i="1" s="1"/>
  <c r="CM10" i="1" l="1"/>
  <c r="CM18" i="1"/>
  <c r="CM11" i="1"/>
</calcChain>
</file>

<file path=xl/sharedStrings.xml><?xml version="1.0" encoding="utf-8"?>
<sst xmlns="http://schemas.openxmlformats.org/spreadsheetml/2006/main" count="317" uniqueCount="150">
  <si>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</si>
  <si>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</si>
  <si>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</si>
  <si>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</si>
  <si>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</si>
  <si>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</si>
  <si>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</si>
  <si>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</si>
  <si>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</si>
  <si>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</si>
  <si>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</si>
  <si>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</si>
  <si>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</si>
  <si>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</si>
  <si>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Unidad</t>
  </si>
  <si>
    <t xml:space="preserve">VALOR TOTAL OFERTA </t>
  </si>
  <si>
    <t>ÍTEM</t>
  </si>
  <si>
    <t>COMPRA DE EQUIPOS, PERIFÉRICOS Y ACCESORIOS DE CÓMPUTO</t>
  </si>
  <si>
    <t>Adaptador HDMI a VGA</t>
  </si>
  <si>
    <t>HP
DELL
Lenovo</t>
  </si>
  <si>
    <t>Convertidor Tipo C macho a USB hembra</t>
  </si>
  <si>
    <t>USB tipo C macho OTG y USB A hembra
Versión USB: 3.0
Velocidad de transferencia: hasta 5 Gb
Alimentación 5 Vcc 1A
Compatible con dispositivos Windows Surface, MacOS y Android
Voltaje soportado: 5Vcc 3A</t>
  </si>
  <si>
    <t xml:space="preserve">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t>
  </si>
  <si>
    <t>Guaya De Seguridad Con Clave Para Computador Portatil Laptop</t>
  </si>
  <si>
    <t>Monitor 24"</t>
  </si>
  <si>
    <t>Pantalla 24" Resolución  1920 x 1080 full hd 
Conectores : VGA, DisplayPort, HDMI (incluye los 3 cables)
Garantía 3 años</t>
  </si>
  <si>
    <t>Office LTSC Professional Plus 2021</t>
  </si>
  <si>
    <t>Office LTSC Professional Plus 2021 Educativo Perpetuo</t>
  </si>
  <si>
    <t>Microsoft</t>
  </si>
  <si>
    <t>Pórtatil Dell Gaming NB G15 5530</t>
  </si>
  <si>
    <t>Dell Gaming NB G15 5530
Dell Gaming NB G15 5530; G5530_FI716512X2BW11S_124; CX28K;
 13th Gen Intel® Core™ i7-13650HX (24 MB cache, 14 cores, 20
threads, up to 4.90 GHz Turbo) / 16 GB, 2 x 8 GB, DDR5, 4800 MHzN /512GB PCIe SSD (Class 35) / NVIDIA® GeForce RTX™ 4050, 6 GB GDDR6 / 15.6" FHD (1920x1080) 120Hz Display / Windows 11 home-  upgrade a Windows 11 pro Single Language, English, French, Spanish https://www.microsoft.com/es-es/software download/windows11 / 6 Cell, 86 Wh, integrated/ 1 Year Carry In Service + 1 Year Complete Care / Color: Black. / One RJ-45 port / McAfee LiveSafe 12M</t>
  </si>
  <si>
    <t>Dell Gaming NB G15 5530</t>
  </si>
  <si>
    <t>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</si>
  <si>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Wacom</t>
  </si>
  <si>
    <t>Computador  Tipo 1</t>
  </si>
  <si>
    <t>Computador Tipo 2</t>
  </si>
  <si>
    <t xml:space="preserve">ADAPTADOR DE HDMI A VGA
El adaptador de HDMI a VGA
maximiza la funcionalidad de la pantalla
de su UltrabookTM o Notebook PC al
convertir la señal de salida HDMI a una
entrada analógica VGA </t>
  </si>
  <si>
    <t xml:space="preserve">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</si>
  <si>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HP SFF
 DELL SFF LENOVO SFF</t>
  </si>
  <si>
    <t>Tabla Wacom CTL-4100WL /  CTC4110WLW0A</t>
  </si>
  <si>
    <t>CONVOCATORIA PÚBLICA BS  02 DE 2024</t>
  </si>
  <si>
    <t xml:space="preserve">CUADRO COMPARATIVO ANEXO 1 MODIFICADO  </t>
  </si>
  <si>
    <t>DISTRICOM DE COLOMBIA S.A.S -  NIT. 816005590-7</t>
  </si>
  <si>
    <t>PROVEEDOR</t>
  </si>
  <si>
    <t>Adaptador HDMI a VGA // ADAPTADOR DE HDMI A VGA
El adaptador de HDMI a VGA
maximiza la funcionalidad de la pantalla
de su UltrabookTM o Notebook PC al
convertir la señal de salida HDMI a una
entrada analógica VGA // HP H4F02AA - 	
HP HDMI to VGA Adapter</t>
  </si>
  <si>
    <t>Convertidor Tipo C macho a USB hembra  // USB tipo C macho OTG y USB A hembra
Versión USB: 3.0
Velocidad de transferencia: hasta 5 Gb
Alimentación 5 Vcc 1A
Compatible con dispositivos Windows Surface, MacOS y Android // N2Z63AA - HP USB-C to USB 3.0 Adapter
Voltaje soportado: 5Vcc 3A</t>
  </si>
  <si>
    <t>Computador  Tipo 1 // SFF //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 // HP - 9P390LA - HP Elite SFF 800 G9 i713700 16GB/512 PC //</t>
  </si>
  <si>
    <t>Computador Tipo 2 // SFF // 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LENOVO ThinkCentre M75s Gen 2: Procesador AMD Ryzen™ 7 PRO 5750G</t>
  </si>
  <si>
    <t xml:space="preserve">Monitor 24" // Pantalla 24" Resolución  1920 x 1080 full hd 
Conectores : VGA, DisplayPort, HDMI (incluye los 3 cables)
Garantía 3 años // HP 	
64X66AA // HP P24 G5 FHD Monitor </t>
  </si>
  <si>
    <t xml:space="preserve">Office LTSC Professional Plus 2021 // Office LTSC Professional Plus 2021 Educativo Perpetuo / </t>
  </si>
  <si>
    <t xml:space="preserve">Tabla Wacom CTL-4100WL /  CTC4110WLW0A // Tabla con un lápiz ligero y ultrapreciso- con una área de dibujo activa que ocupa toda la pantalla- área activa de 7″ (tamaño Small) o 10″ (tamaño Medium) -  más del 75 % de la tableta es área activa -reconocimiento de 100 líneas por mm del lápiz en la tableta (densidad de tableta). </t>
  </si>
  <si>
    <t>45-60 DIAS</t>
  </si>
  <si>
    <t>1 AÑO</t>
  </si>
  <si>
    <t>3 AÑOS</t>
  </si>
  <si>
    <t>INMEDIATA</t>
  </si>
  <si>
    <t>N/A</t>
  </si>
  <si>
    <t>DVBE TECHNOLOGY COLOMBIA S.A.S
NIT 901688512-0</t>
  </si>
  <si>
    <t>Especificaciones principales
•Alto : 7 cm
•Ancho : 2.55 cm
•Diámetro : 0.15 m
•Características : Conecta Una Computadora, Computadora Portátil, Tableta U Otro Dispositivo Con Hdmi A Un Monitor O Proyector Con Un Puerto Vga;Se Requiere Un Cable Vga Para Conectar El Adaptador A Un Monitor O Proyector.Conversión De Señales Hdmi Digitales A Un Dispositivo Vga Analógico (Solo Video) Con Un Chipset Ic.Admite Un Ancho De Banda De 165Mhz / 1.65Gbps Por Canal (6.75Gbps En Todos Los Canales) Para Hdmi.Admite Salida De Video Analógico Hasta 1600 X 1200 (Uxga) Y 1080P Con Dac De 10 Bits.Plug &amp; Play Sin La Necesidad De Instalar Un Controlador De Software
•Color : Negro</t>
  </si>
  <si>
    <t>Marca: Baseus
Modelo: USB-C 3.0 Male To USB 3.0 A Female OTG Adapter
Conector de entrada USB Tipo C
Conector de salida USB 3.0
Tipo de cable de datos: OTG Adaptador
Color: Negro</t>
  </si>
  <si>
    <t>Guaya de seguridad con clave de 4 dígitos, en acero compatible con slot tipo NANO. Robusto cabezal y delicados acabados.
Cable de 2 mt de longitud está compuesto de 4 mm de acero trenzado cubierto de vinilo de alta resistencia. Esta guaya es la solución ideal para negocios y mercados de alta rotación.
Especificaciones: Grosor 4 mm. Cable recubierto en caucho transparente, elaborada en acero galvanizado.
Compatible con Laptops slot tipo Nano.
Peso de 0,2 kg. / Color: Negra / Garantía: 6 meses / Longitud: 2 mt / Contenido del paquete: Guaya de seguridad 4-DÍGITOS Slot NANO XUE® (Clave) /  Manuf P/N: GF028 2.5 x 6mm / Longitud: 2 mt /  Tipo: Slot tipo Nano
Garantía del vendedor: 6 meses</t>
  </si>
  <si>
    <t>Office Pro 2021 Win // Microsoft® Office Professional 2021 Todos los idiomas en línea, Compra de pago único para 1 PC, Producto ESD – Licencia perpetua. Compatible con Windows 10, Windows 11 y macOS*  Versiones clásicas de 2021 de Word, Excel, PowerPoint, OneNote, Outlook, además de Publisher y Access. (Access y publisher no son compatibles con Mac)</t>
  </si>
  <si>
    <t>La Wacom Intuos™ le permite expresar la creatividad de múltiples formas.
Consulte la Guía de arranque rápido impresa que se suministra con el dispositivo para obtener instrucciones sobre configuración e instalación del controlador de Wacom.
El tema Funciones de Wacom Intuos ofrece una descripción más detallada de Wacom Intuos, con ilustraciones de su lápiz y dispositivo. Consulte Configurar su dispositivo para ver instrucciones sobre la configuración.
Los temas de ayuda del producto que aparecen en la tabla de contenido le ayudarán a sacarle partido a su Wacom Intuos.
Para ver opciones adicionales acerca del uso del dispositivo, consulte Primeros pasos.
Incluido con el dispositivo Wacom Intuos
Cuando haya desempaquetado la Wacom Intuos, asegúrese de que ha recibido los siguientes artículos y accesorios:
Dispositivo Wacom Intuos
Lápiz Wacom 4K
Guía de arranque rápido (folleto)
Declaración reglamentaria (folleto)
Cable USB
Dentro del lápiz también encontrará puntas de lápiz de repuesto y una herramienta de extracción de puntas. Consulte las funciones de Wacom Intuos para obtener más información.
La Wacom Intuos solo se puede utilizar con el lápiz incluido con el producto o con un accesorio Wacom especificado para su uso con esta versión de Wacom Intuos.
Puede encontrar la Información importante sobre el producto, donde se describen las precauciones de seguridad, especificaciones, garantías y el acuerdo de licencia para el dispositivo, en el Wacom Center.</t>
  </si>
  <si>
    <t xml:space="preserve">10-20 dias Calendario </t>
  </si>
  <si>
    <t xml:space="preserve">1 año </t>
  </si>
  <si>
    <t>30 - 60 dias calendario</t>
  </si>
  <si>
    <t>Inmediato</t>
  </si>
  <si>
    <t>Liencia Vitalicia</t>
  </si>
  <si>
    <t>GTI - ALBERTO ALVAREZ LOPEZ SAS
901.039.927-1</t>
  </si>
  <si>
    <t xml:space="preserve">H4F02AA - Adaptador HP HDMI a VGA
ADAPTADOR DE HDMI A VGA
El adaptador de HDMI a VGA
maximiza la funcionalidad de la pantalla
de su UltrabookTM o Notebook PC al
convertir la señal de salida HDMI a una
entrada analógica VGA </t>
  </si>
  <si>
    <t>F2CU036BTBLK - Adaptador Belkin USB-C a USB 3.0
USB tipo C macho OTG y USB A hembra
Versión USB: 3.0
Velocidad de transferencia: hasta 5 Gb
Alimentación 5 Vcc 1A
Compatible con dispositivos Windows Surface, MacOS y Android
Voltaje soportado: 5Vcc 3A</t>
  </si>
  <si>
    <t>B09RQLS#ABM-HP Elite SFF 600 G9
Intel® Core™ i7-13700 16 núcleos (8 P-Cores y 8 E-Cores), 24 hilos, 30 MB Intel® Smart Cache.
Max Turbo Frequency: 5.20 GHz
P-Core Frequency =&gt; Base: 2.10 GHz - Max Turbo: 5.10 GHz
E-Core Frequency =&gt; Base: 1.50 GHz - Max Turbo: 4.10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</si>
  <si>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 xml:space="preserve">A09V7AV - HP 805G9 SFF 
Procesador AMD Ryzen™ PRO 7-8700G8 núcleos de CPU, 16 hilos, Frecuencia Base de 4.2 GHz, hasta 5.1 GHz Frecuencia Máxima, 24 MB de Cache L2 + L3
Gráficos integrado RADEON 780M
Memoria 16 GB DDR4-3200 (1x16GB), Unidad de estado solido M.2 SSD 1TB 2280 PCIe NVMe Value, Mouse y Teclado USB, 4 Ranuras DIMM
11 Puertos USB (Tipo A 2.0 - 3.0 - Tipo C) 
Puertos de video HDMI y DisplayPort
Windows 11 Pro OEM
Garantía 3 años </t>
  </si>
  <si>
    <t>63B28AA - HP Nano Combo Cab Lk
Guaya De Seguridad Con Clave Para Computador Portatil Laptop</t>
  </si>
  <si>
    <t>64X66AA - HP P24 G5 FHD Monitor
Pantalla 24" Resolución  1920 x 1080 full hd 
Conectores : VGA, DisplayPort, HDMI (incluye los 3 cables)
Garantía 3 años</t>
  </si>
  <si>
    <t>Microsoft Office LTSC Professional Plus 2021 Educativo Perpetuo</t>
  </si>
  <si>
    <t>NO OFERTADO</t>
  </si>
  <si>
    <t>CTC4110WLW0A	
"WACOM ONE S - Tablet Pequeña, Area activa: 6,0""x3,7"" (152 x 94 mm)
Tamaño: 188x142x8 mm, Peso: 204 g
Niveles de presión: 4096, Resolución: 2540 lpi
Compatibilidad: PC y MAC, Incluye: Lápiz Wacom One + 3 puntas de repuesto
 (dentro del lápiz), Conexión: USB y Bluetooth
Batería: Iones de litio, Funcionamiento continúo con batería: 15 horas como mínimo
Tiempo de carga: Hasta 3,5 horas, Color: Blanco
Garantía: 1 año."</t>
  </si>
  <si>
    <t>45 a 60 días</t>
  </si>
  <si>
    <t>10 días</t>
  </si>
  <si>
    <t>LICENCIA PERPETUA</t>
  </si>
  <si>
    <t xml:space="preserve">ASP96RGLX  Candado de cable DEFCON Ultimate Universal Lock: Resettable 
Compatible con la mayoría de los principales formatos de ranuras para cerraduras, incluidas las ranuras tipo cuña de gran tamaño, Elimina la necesidad de cabezales intercambiables, Proteja prácticamente cualquier computadora portátil, estación de acoplamiento o monitor, El código de 4 dígitos reiniciable por el usuario proporciona hasta 10,000 códigos, Cabezal giratorio de 360°, Cable de acero galvanizado y enfundado de 6,5 pies/2 m, </t>
  </si>
  <si>
    <t>DG7GMGF0D7FX:0002_EDU  Office LTSC Professional Plus 2021</t>
  </si>
  <si>
    <t>CTL4100WLK0	Wacom Intous Comfort PB Small Black</t>
  </si>
  <si>
    <t>MEDIA COMMERCE PARTNERS SAS NIT 819.006.966-8</t>
  </si>
  <si>
    <t>MICRONET S.A.S.  815.001.055-6</t>
  </si>
  <si>
    <t>HP ELITE - SFF 800 G9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</si>
  <si>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MICROSOFT
Office LTSC Professional Plus 2021 Educativo Perpetuo</t>
  </si>
  <si>
    <t>MARCA: WACOM CTC4110WLW0A
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</si>
  <si>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 xml:space="preserve">5 días habiles </t>
  </si>
  <si>
    <t>3 años</t>
  </si>
  <si>
    <t>30 DÍAS</t>
  </si>
  <si>
    <t xml:space="preserve">15 días habiles </t>
  </si>
  <si>
    <t>8 Dias</t>
  </si>
  <si>
    <t>12 meses</t>
  </si>
  <si>
    <t>Entrega de 24 a 48 horas, Precios vigentes hasta: AGOSTO  2024</t>
  </si>
  <si>
    <t>8 dias</t>
  </si>
  <si>
    <t>MULTITINTAS.INK S.A.S
NIT. 901.378.857-6</t>
  </si>
  <si>
    <t xml:space="preserve">HP- H4F02AA
ADAPTADOR DE HDMI A VGA
El adaptador de HDMI a VGA
maximiza la funcionalidad de la pantalla
de su UltrabookTM o Notebook PC al
convertir la señal de salida HDMI a una
entrada analógica VGA </t>
  </si>
  <si>
    <t>Syntech- USB C TO USB A
USB tipo C macho OTG y USB A hembra
Versión USB: 3.0
Velocidad de transferencia: hasta 5 Gb
Alimentación 5 Vcc 1A
Compatible con dispositivos Windows Surface, MacOS y Android
Voltaje soportado: 5Vcc 3A</t>
  </si>
  <si>
    <t>HP -B09RQLS#ABM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</si>
  <si>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 xml:space="preserve">LENOVO- 11R8004NLS
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t>
  </si>
  <si>
    <t>HP- 63B28AA
Guaya De Seguridad Con Clave Para Computador Portatil Laptop</t>
  </si>
  <si>
    <t>HP P24 G5 FHD Monitor
Pantalla 24" Resolución  1920 x 1080 full hd 
Conectores : VGA, DisplayPort, HDMI (incluye los 3 cables)
Garantía 3 años</t>
  </si>
  <si>
    <t>Dell Gaming NB G15 5530
Dell Gaming NB G15 5530
Dell Gaming NB G15 5530; G5530_FI716512X2BW11S_124; CX28K;
 13th Gen Intel® Core™ i7-13650HX (24 MB cache, 14 cores, 20
threads, up to 4.90 GHz Turbo) / 16 GB, 2 x 8 GB, DDR5, 4800 MHzN /512GB PCIe SSD (Class 35) / NVIDIA® GeForce RTX™ 4050, 6 GB GDDR6 / 15.6" FHD (1920x1080) 120Hz Display / Windows 11 home-  upgrade a Windows 11 pro Single Language, English, French, Spanish https://www.microsoft.com/es-es/software download/windows11 / 6 Cell, 86 Wh, integrated/ 1 Year Carry In Service + 1 Year Complete Care / Color: Black. / One RJ-45 port / McAfee LiveSafe 12M</t>
  </si>
  <si>
    <t>Wacom / CTL4100WLK0
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</si>
  <si>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20-40</t>
  </si>
  <si>
    <t>15-25</t>
  </si>
  <si>
    <t xml:space="preserve">3 AÑOS </t>
  </si>
  <si>
    <t>1AÑO</t>
  </si>
  <si>
    <t>REDCOMPUTO LTDA - NIT. 830.016.004-0</t>
  </si>
  <si>
    <t>CNV-UCU-0826 	CONV USB-C HEMBRA A USB 3.0 MACHO NEGRO XUE® Garantia 1 Año                                                                                                      USB tipo C macho OTG y USB A hembra
Versión USB: 3.0
Velocidad de transferencia: hasta 5 Gb
Alimentación 5 Vcc 1A
Compatible con dispositivos Windows Surface, MacOS y Android
Voltaje soportado: 5Vcc 3A</t>
  </si>
  <si>
    <t>Dell OptiPlex Small Form Factor (Plus 7020) Procesador Intel® Core™ i7 14700 vPro® (33 MB cache, 20 cores, 28 threads, up to 5.3 GHz Turbo), RAM 16 GB (1x16GB) DDR5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</si>
  <si>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ACC-GXN-0908	 GUAYA SEGUR. LAPTOP 4-DIGITOS 2.0MT/4.0MM SLOT NANO XUE® (CLAVE) Garantia 1 Año - Guaya De Seguridad Con Clave Para Computador Portatil Laptop</t>
  </si>
  <si>
    <t>Tabla Wacom CTL-4100WL /  CTC4110WLW0A 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</si>
  <si>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60 dias</t>
  </si>
  <si>
    <t>1 año</t>
  </si>
  <si>
    <t>NO APLICA</t>
  </si>
  <si>
    <t>SISTETRONICS SAS - NIT. 800.230.829-7</t>
  </si>
  <si>
    <t xml:space="preserve">Dell adaptador de vídeo - HDMI / VGA
Sku [470-ABZX] </t>
  </si>
  <si>
    <t xml:space="preserve">CONV OTG USB-C MACHO A USB3.0 HEMBRA NEGRO XUE® Garantia 1 Año            </t>
  </si>
  <si>
    <t>OptiPlex Small Form Factor Plus 7020 Intel® Core™ i7 14700 vPro® (33 MB cache, 20 cores, 28 threads, up to 5.3 GHz Turbo) 64 GB: 4 x 16 GB, DDR5 512GB M.2 PCIe NVMe Class 35 Solid State Drive Teclado alambrico en Espanol Mouse alambrico Realtek Wi-Fi 6 RTL8852BE, 2x2, 802.11ax, MU-MIMO, Bluetooth® wireless card, internal antenna Puertos de video HDMI y DisplayPort Sistema Operativo Windows 11 Pro de 64 bits en Espanol. GARANTIA EXTENDIDA A 3 AÑOS</t>
  </si>
  <si>
    <t xml:space="preserve">GUAYA SEGUR. LAPTOP 4-DIGITOS 1.8MT/6MM SLOT STD XUE® (CLAVE 6MM) Garantia 1 Año + SLOT ADHESIVO 3M PARA GUAYAS KENSINGTON T-BAR PARA SLOT GRIS 15KG 3 x 7mm XUE® Garantia 6 Meses    </t>
  </si>
  <si>
    <t>Pantalla 24" Resolución  1920 x 1080 full hd 
Conectores : VGA, DisplayPort, HDMI (incluye los 3 cables) Garantía 3 años 
Monitor; cable DisplayPort™; cable HDMI; cable de alimentación de CA 4, cable DP</t>
  </si>
  <si>
    <t>Area activa: 6,0""x3,7"" (152 x 94 mm) Tamaño: 188x142x8 mm
Peso: 204 g Niveles de presión: 4096 Resolución: 2540 lpi
Compatibilidad: PC y MAC Incluye: Lápiz Wacom One + 3 puntas de repuesto (dentro del lápiz) Conexión: USB y Bluetooth Batería: Iones de litio Funcionamiento continúo con batería: 15 horas como mínimo
Tiempo de carga: Hasta 3,5 horas Color: Blanco Garantía: 1 año</t>
  </si>
  <si>
    <t>40 DIAS</t>
  </si>
  <si>
    <t>PERPETUO</t>
  </si>
  <si>
    <t>1 AÑOS</t>
  </si>
  <si>
    <t>SUMIMAS S.A.S NIT 830.001.338-1</t>
  </si>
  <si>
    <t>Marca: HP
Referencia: Elite 600 G9 SFF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</si>
  <si>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 xml:space="preserve">Marca: HP
Referencia: Elite SFF 805 G9 Desktop PC
Procesador AMD Ryzen™ PRO 7-8700G8 (8 cores/24MB/4.2 hasta 5.1GHz)
Gráficos integrado RADEON 780M
Memoria 16 GB DDR5-5600 (1x16GB)
SSD 512 SSD M.2
Mouse y Teclado USB
4 Ranuras UDIMM
11 Puertos USB (Tipo A 2.0 - 3.0 - Tipo C) 
Puertos de video HDMI y DisplayPort
Windows 11 Pro OEM
Garantía 3 años </t>
  </si>
  <si>
    <t>Marca: HP
Referencia: P24 G5 
Pantalla 24" Resolución  1920 x 1080 full hd 
Conectores : VGA, DisplayPort, HDMI (incluye los 3 cables)
Garantía 3 años</t>
  </si>
  <si>
    <t>Marca: Microsoft
Office LTSC Professional Plus 2021 Educativo Perpetuo</t>
  </si>
  <si>
    <t>TECNOPHONE COLOMBIA SAS NIT. 900.741.497-0</t>
  </si>
  <si>
    <t>ADAPTADOR DE HDMI A VGA
El adaptador de HDMI a VGA
maximiza la funcionalidad de la pantalla
de su UltrabookTM o Notebook PC al
convertir la señal de salida HDMI a una
entrada analógica VGA                                                                       MARCA HP                                                                                        REFERENCIA H4F02AA</t>
  </si>
  <si>
    <t>USB tipo C macho OTG y USB A hembra
Versión USB: 3.0
Velocidad de transferencia: hasta 5 Gb
Alimentación 5 Vcc 1A
Compatible con dispositivos Windows Surface, MacOS y Android
Voltaje soportado: 5Vcc 3A                                                                     MARCA ANKER                                                                                     REFERENCIA USB-C A USB-A</t>
  </si>
  <si>
    <t xml:space="preserve">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                                                                                           MARCA HP Elite SFF 600 G9 R                                                                                      REFERENCIA B09RQLS</t>
  </si>
  <si>
    <t>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MARCA HP Elite SFF 805 G9                                                                                    REFERENCIA A09V7AV</t>
  </si>
  <si>
    <t>Guaya De Seguridad Con Clave Para Computador Portatil Laptop MARCA XUE                                                                                 REFERENCIA ACC-GXN-0908</t>
  </si>
  <si>
    <t>Pantalla 24" Resolución  1920 x 1080 full hd 
Conectores : VGA, DisplayPort, HDMI (incluye los 3 cables)
Garantía 3 años                                                                                          MARCA HP V24i G5 FHD                                                                                 REFERENCIA 65P58AA</t>
  </si>
  <si>
    <t>Office LTSC Professional Plus 2021 Educativo Perpetuo                 MARCA MICROSOFT                                                                               REFERENCIA DG7GMGF0D7FX</t>
  </si>
  <si>
    <t>Tabla con un lápiz ligero y ultrapreciso- con una área de dibujo activa que ocupa toda la pantalla- área activa de 7″ (tamaño Small) o 10″ (tamaño Medium) -  más del 75 % de la tableta es área activa -reconocimiento de 100 líneas por mm del lápiz en la tableta (densidad de tableta).                                                       MARCA Wacom                                                                             REFERENCIA CTC4110WLW0A</t>
  </si>
  <si>
    <t>5 DIAS</t>
  </si>
  <si>
    <t>45 DIAS</t>
  </si>
  <si>
    <t>60 A 90 DIAS</t>
  </si>
  <si>
    <t>45A60 DIAS</t>
  </si>
  <si>
    <t xml:space="preserve">MINIMO VALOR UNITARIO </t>
  </si>
  <si>
    <t xml:space="preserve">VALOR TOTAL </t>
  </si>
  <si>
    <t>EMPRESA</t>
  </si>
  <si>
    <t xml:space="preserve">PRESUPUESTO </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</si>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</sst>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4" formatCode="_-&quot;$&quot;\ * #,##0.00_-;\-&quot;$&quot;\ * #,##0.00_-;_-&quot;$&quot;\ * &quot;-&quot;??_-;_-@_-"/>
    <numFmt numFmtId="43" formatCode="_-* #,##0.00_-;\-* #,##0.00_-;_-* &quot;-&quot;??_-;_-@_-"/>
  </numFmts>
  <fonts count="13"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sz val="10"/>
      <color theme="0"/>
      <name val="Calibri"/>
      <family val="2"/>
    </font>
    <font>
      <sz val="10"/>
      <color rgb="FFFF0000"/>
      <name val="Calibri"/>
      <family val="2"/>
      <scheme val="minor"/>
    </font>
    <font>
      <b/>
      <sz val="10"/>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54">
    <xf numFmtId="0" fontId="0" fillId="0" borderId="0" xfId="0"/>
    <xf numFmtId="0" fontId="3" fillId="0" borderId="0" xfId="0" applyFont="1"/>
    <xf numFmtId="0" fontId="2" fillId="2" borderId="0" xfId="0" applyFont="1" applyFill="1" applyAlignment="1" applyProtection="1">
      <alignment horizont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42" fontId="8" fillId="0" borderId="1" xfId="1" applyFont="1" applyBorder="1" applyAlignment="1">
      <alignment vertical="center"/>
    </xf>
    <xf numFmtId="0" fontId="3" fillId="0" borderId="0" xfId="0" applyFont="1" applyAlignment="1">
      <alignment vertical="center"/>
    </xf>
    <xf numFmtId="0" fontId="9" fillId="0" borderId="0" xfId="0" applyFont="1" applyAlignment="1">
      <alignment horizontal="left" wrapText="1"/>
    </xf>
    <xf numFmtId="0" fontId="9" fillId="0" borderId="0" xfId="0" applyFont="1"/>
    <xf numFmtId="9" fontId="10" fillId="0" borderId="0" xfId="2" applyFont="1" applyAlignment="1"/>
    <xf numFmtId="0" fontId="3" fillId="0" borderId="0" xfId="0" applyFont="1" applyAlignment="1">
      <alignment horizontal="left"/>
    </xf>
    <xf numFmtId="0" fontId="4" fillId="3"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0" borderId="1" xfId="0" applyFont="1" applyBorder="1" applyAlignment="1">
      <alignment horizontal="center" vertical="center"/>
    </xf>
    <xf numFmtId="0" fontId="11" fillId="0" borderId="5" xfId="0" applyFont="1" applyBorder="1" applyAlignment="1">
      <alignment horizontal="left" vertical="center" wrapText="1"/>
    </xf>
    <xf numFmtId="0" fontId="11" fillId="0" borderId="1" xfId="0" applyFont="1" applyBorder="1" applyAlignment="1">
      <alignment horizontal="center" vertical="center" wrapText="1"/>
    </xf>
    <xf numFmtId="0" fontId="9" fillId="0" borderId="0" xfId="0" applyFont="1" applyAlignment="1">
      <alignment horizontal="left" wrapText="1"/>
    </xf>
    <xf numFmtId="0" fontId="8" fillId="0" borderId="0" xfId="0" applyFont="1" applyBorder="1" applyAlignment="1">
      <alignment vertical="center"/>
    </xf>
    <xf numFmtId="0" fontId="2" fillId="2" borderId="0" xfId="0" applyFont="1" applyFill="1" applyAlignment="1" applyProtection="1">
      <alignment horizontal="left"/>
      <protection locked="0"/>
    </xf>
    <xf numFmtId="3" fontId="4" fillId="0" borderId="1" xfId="0" applyNumberFormat="1" applyFont="1" applyBorder="1" applyAlignment="1" applyProtection="1">
      <alignment horizontal="left" vertical="center" wrapText="1"/>
      <protection locked="0"/>
    </xf>
    <xf numFmtId="0" fontId="8" fillId="0" borderId="0" xfId="0" applyFont="1" applyBorder="1" applyAlignment="1">
      <alignment horizontal="left" vertical="center"/>
    </xf>
    <xf numFmtId="0" fontId="3" fillId="0" borderId="1" xfId="0" applyFont="1" applyBorder="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42" fontId="3" fillId="0" borderId="1" xfId="0" applyNumberFormat="1" applyFont="1" applyBorder="1" applyAlignment="1">
      <alignment vertical="center"/>
    </xf>
    <xf numFmtId="43" fontId="3" fillId="0" borderId="1" xfId="4" applyFont="1" applyBorder="1" applyAlignment="1">
      <alignment horizontal="center" vertical="center"/>
    </xf>
    <xf numFmtId="42" fontId="12" fillId="0" borderId="1" xfId="0" applyNumberFormat="1" applyFont="1" applyBorder="1" applyAlignment="1">
      <alignment vertical="center"/>
    </xf>
    <xf numFmtId="43" fontId="12" fillId="0" borderId="1" xfId="0" applyNumberFormat="1" applyFont="1" applyBorder="1" applyAlignment="1">
      <alignment vertical="center"/>
    </xf>
    <xf numFmtId="3" fontId="4" fillId="5" borderId="1" xfId="0" applyNumberFormat="1" applyFont="1" applyFill="1" applyBorder="1" applyAlignment="1" applyProtection="1">
      <alignment horizontal="left" vertical="center" wrapText="1"/>
      <protection locked="0"/>
    </xf>
    <xf numFmtId="42" fontId="4" fillId="5" borderId="1" xfId="1" applyFont="1" applyFill="1" applyBorder="1" applyAlignment="1" applyProtection="1">
      <alignment horizontal="center" vertical="center" wrapText="1"/>
      <protection locked="0"/>
    </xf>
    <xf numFmtId="9" fontId="4" fillId="5" borderId="1" xfId="2"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43" fontId="3" fillId="0" borderId="0" xfId="4" applyFont="1"/>
    <xf numFmtId="0" fontId="2" fillId="2" borderId="0" xfId="0" applyFont="1" applyFill="1" applyAlignment="1" applyProtection="1">
      <alignment horizontal="center"/>
      <protection locked="0"/>
    </xf>
    <xf numFmtId="0" fontId="9" fillId="0" borderId="0" xfId="0" applyFont="1" applyAlignment="1">
      <alignment horizontal="left" wrapText="1"/>
    </xf>
    <xf numFmtId="0" fontId="2"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44" fontId="3" fillId="0" borderId="0" xfId="0" applyNumberFormat="1" applyFont="1"/>
  </cellXfs>
  <cellStyles count="5">
    <cellStyle name="Excel Built-in Normal" xfId="3"/>
    <cellStyle name="Millares" xfId="4" builtin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0"/>
  <sheetViews>
    <sheetView tabSelected="1" topLeftCell="A2" zoomScale="66" zoomScaleNormal="66" workbookViewId="0">
      <pane xSplit="8340" ySplit="2230" topLeftCell="CI16" activePane="bottomRight"/>
      <selection activeCell="A8" sqref="A8:XFD8"/>
      <selection pane="topRight" activeCell="AE7" sqref="AE7:AL7"/>
      <selection pane="bottomLeft" activeCell="A16" sqref="A16"/>
      <selection pane="bottomRight" activeCell="CK20" sqref="CK20"/>
    </sheetView>
  </sheetViews>
  <sheetFormatPr baseColWidth="10" defaultColWidth="11.453125" defaultRowHeight="13" x14ac:dyDescent="0.3"/>
  <cols>
    <col min="1" max="1" width="4.7265625" style="1" bestFit="1" customWidth="1"/>
    <col min="2" max="2" width="19.1796875" style="18" customWidth="1"/>
    <col min="3" max="3" width="63.81640625" style="18" customWidth="1"/>
    <col min="4" max="5" width="9.7265625" style="1" bestFit="1" customWidth="1"/>
    <col min="6" max="6" width="9.1796875" style="1" bestFit="1" customWidth="1"/>
    <col min="7" max="7" width="74.7265625" style="18" bestFit="1" customWidth="1"/>
    <col min="8" max="8" width="14.453125" style="1" bestFit="1" customWidth="1"/>
    <col min="9" max="9" width="14" style="1" bestFit="1" customWidth="1"/>
    <col min="10" max="10" width="9.453125" style="1" bestFit="1" customWidth="1"/>
    <col min="11" max="11" width="14.453125" style="1" bestFit="1" customWidth="1"/>
    <col min="12" max="12" width="17.81640625" style="1" bestFit="1" customWidth="1"/>
    <col min="13" max="13" width="11.1796875" style="1" customWidth="1"/>
    <col min="14" max="14" width="9.81640625" style="1" bestFit="1" customWidth="1"/>
    <col min="15" max="15" width="49" style="18" customWidth="1"/>
    <col min="16" max="19" width="11.453125" style="1"/>
    <col min="20" max="20" width="13.453125" style="1" bestFit="1" customWidth="1"/>
    <col min="21" max="22" width="11.453125" style="1"/>
    <col min="23" max="23" width="63.1796875" style="1" customWidth="1"/>
    <col min="24" max="27" width="11.453125" style="1"/>
    <col min="28" max="28" width="13.453125" style="1" bestFit="1" customWidth="1"/>
    <col min="29" max="30" width="11.453125" style="1"/>
    <col min="31" max="31" width="47" style="1" customWidth="1"/>
    <col min="32" max="35" width="11.453125" style="1"/>
    <col min="36" max="36" width="14.54296875" style="1" customWidth="1"/>
    <col min="37" max="38" width="11.453125" style="1"/>
    <col min="39" max="39" width="43" style="1" customWidth="1"/>
    <col min="40" max="43" width="11.453125" style="1"/>
    <col min="44" max="44" width="15" style="1" bestFit="1" customWidth="1"/>
    <col min="45" max="45" width="11.453125" style="34"/>
    <col min="46" max="46" width="11.453125" style="1"/>
    <col min="47" max="47" width="45" style="1" customWidth="1"/>
    <col min="48" max="51" width="11.453125" style="1"/>
    <col min="52" max="52" width="13.453125" style="1" bestFit="1" customWidth="1"/>
    <col min="53" max="54" width="11.453125" style="1"/>
    <col min="55" max="55" width="42.26953125" style="18" customWidth="1"/>
    <col min="56" max="59" width="11.453125" style="1"/>
    <col min="60" max="60" width="13.453125" style="1" bestFit="1" customWidth="1"/>
    <col min="61" max="62" width="11.453125" style="1"/>
    <col min="63" max="63" width="44.1796875" style="1" customWidth="1"/>
    <col min="64" max="67" width="11.453125" style="1"/>
    <col min="68" max="68" width="13.453125" style="1" bestFit="1" customWidth="1"/>
    <col min="69" max="70" width="11.453125" style="1"/>
    <col min="71" max="71" width="49.81640625" style="1" customWidth="1"/>
    <col min="72" max="75" width="11.453125" style="1"/>
    <col min="76" max="76" width="13.453125" style="1" bestFit="1" customWidth="1"/>
    <col min="77" max="78" width="11.453125" style="1"/>
    <col min="79" max="79" width="24.1796875" style="1" customWidth="1"/>
    <col min="80" max="83" width="11.453125" style="1"/>
    <col min="84" max="84" width="15" style="1" bestFit="1" customWidth="1"/>
    <col min="85" max="87" width="11.453125" style="1"/>
    <col min="88" max="88" width="19" style="1" bestFit="1" customWidth="1"/>
    <col min="89" max="89" width="16.453125" style="1" customWidth="1"/>
    <col min="90" max="90" width="14.453125" style="1" bestFit="1" customWidth="1"/>
    <col min="91" max="91" width="13.453125" style="1" bestFit="1" customWidth="1"/>
    <col min="92" max="16384" width="11.453125" style="1"/>
  </cols>
  <sheetData>
    <row r="1" spans="1:91" x14ac:dyDescent="0.3">
      <c r="A1" s="46" t="s">
        <v>0</v>
      </c>
      <c r="B1" s="46"/>
      <c r="C1" s="46"/>
      <c r="D1" s="46"/>
      <c r="E1" s="46"/>
      <c r="F1" s="46"/>
      <c r="G1" s="46"/>
      <c r="H1" s="46"/>
      <c r="I1" s="46"/>
      <c r="J1" s="46"/>
      <c r="K1" s="46"/>
      <c r="L1" s="46"/>
      <c r="M1" s="46"/>
      <c r="N1" s="46"/>
    </row>
    <row r="2" spans="1:91" x14ac:dyDescent="0.3">
      <c r="A2" s="46" t="s">
        <v>40</v>
      </c>
      <c r="B2" s="46"/>
      <c r="C2" s="46"/>
      <c r="D2" s="46"/>
      <c r="E2" s="46"/>
      <c r="F2" s="46"/>
      <c r="G2" s="46"/>
      <c r="H2" s="46"/>
      <c r="I2" s="46"/>
      <c r="J2" s="46"/>
      <c r="K2" s="46"/>
      <c r="L2" s="46"/>
      <c r="M2" s="46"/>
      <c r="N2" s="46"/>
    </row>
    <row r="3" spans="1:91" ht="12.75" customHeight="1" x14ac:dyDescent="0.3">
      <c r="A3" s="46" t="s">
        <v>17</v>
      </c>
      <c r="B3" s="46"/>
      <c r="C3" s="46"/>
      <c r="D3" s="46"/>
      <c r="E3" s="46"/>
      <c r="F3" s="46"/>
      <c r="G3" s="46"/>
      <c r="H3" s="46"/>
      <c r="I3" s="46"/>
      <c r="J3" s="46"/>
      <c r="K3" s="46"/>
      <c r="L3" s="46"/>
      <c r="M3" s="46"/>
      <c r="N3" s="46"/>
    </row>
    <row r="4" spans="1:91" x14ac:dyDescent="0.3">
      <c r="A4" s="46" t="s">
        <v>41</v>
      </c>
      <c r="B4" s="46"/>
      <c r="C4" s="46"/>
      <c r="D4" s="46"/>
      <c r="E4" s="46"/>
      <c r="F4" s="46"/>
      <c r="G4" s="46"/>
      <c r="H4" s="46"/>
      <c r="I4" s="46"/>
      <c r="J4" s="46"/>
      <c r="K4" s="46"/>
      <c r="L4" s="46"/>
      <c r="M4" s="46"/>
      <c r="N4" s="46"/>
    </row>
    <row r="5" spans="1:91" x14ac:dyDescent="0.3">
      <c r="A5" s="2"/>
      <c r="B5" s="2"/>
      <c r="C5" s="2"/>
      <c r="D5" s="2"/>
      <c r="E5" s="2"/>
      <c r="F5" s="2"/>
      <c r="G5" s="30"/>
      <c r="H5" s="2"/>
      <c r="I5" s="2"/>
      <c r="J5" s="2"/>
      <c r="K5" s="2"/>
      <c r="L5" s="2"/>
    </row>
    <row r="6" spans="1:91" x14ac:dyDescent="0.3">
      <c r="A6" s="46"/>
      <c r="B6" s="46"/>
      <c r="C6" s="2"/>
      <c r="D6" s="2"/>
      <c r="E6" s="2"/>
      <c r="F6" s="2"/>
      <c r="G6" s="30"/>
      <c r="H6" s="2"/>
      <c r="I6" s="2"/>
      <c r="J6" s="2"/>
      <c r="K6" s="2"/>
      <c r="L6" s="2"/>
    </row>
    <row r="7" spans="1:91" ht="24.75" customHeight="1" x14ac:dyDescent="0.3">
      <c r="A7" s="48" t="s">
        <v>43</v>
      </c>
      <c r="B7" s="48"/>
      <c r="C7" s="48"/>
      <c r="D7" s="48"/>
      <c r="E7" s="48"/>
      <c r="F7" s="48"/>
      <c r="G7" s="48" t="s">
        <v>42</v>
      </c>
      <c r="H7" s="48"/>
      <c r="I7" s="48"/>
      <c r="J7" s="48"/>
      <c r="K7" s="48"/>
      <c r="L7" s="48"/>
      <c r="M7" s="48"/>
      <c r="N7" s="48"/>
      <c r="O7" s="51" t="s">
        <v>56</v>
      </c>
      <c r="P7" s="52"/>
      <c r="Q7" s="52"/>
      <c r="R7" s="52"/>
      <c r="S7" s="52"/>
      <c r="T7" s="52"/>
      <c r="U7" s="52"/>
      <c r="V7" s="52"/>
      <c r="W7" s="51" t="s">
        <v>67</v>
      </c>
      <c r="X7" s="52"/>
      <c r="Y7" s="52"/>
      <c r="Z7" s="52"/>
      <c r="AA7" s="52"/>
      <c r="AB7" s="52"/>
      <c r="AC7" s="52"/>
      <c r="AD7" s="52"/>
      <c r="AE7" s="48" t="s">
        <v>83</v>
      </c>
      <c r="AF7" s="48"/>
      <c r="AG7" s="48"/>
      <c r="AH7" s="48"/>
      <c r="AI7" s="48"/>
      <c r="AJ7" s="48"/>
      <c r="AK7" s="48"/>
      <c r="AL7" s="48"/>
      <c r="AM7" s="48" t="s">
        <v>84</v>
      </c>
      <c r="AN7" s="48"/>
      <c r="AO7" s="48"/>
      <c r="AP7" s="48"/>
      <c r="AQ7" s="48"/>
      <c r="AR7" s="48"/>
      <c r="AS7" s="48"/>
      <c r="AT7" s="48"/>
      <c r="AU7" s="51" t="s">
        <v>96</v>
      </c>
      <c r="AV7" s="52"/>
      <c r="AW7" s="52"/>
      <c r="AX7" s="52"/>
      <c r="AY7" s="52"/>
      <c r="AZ7" s="52"/>
      <c r="BA7" s="52"/>
      <c r="BB7" s="52"/>
      <c r="BC7" s="50" t="s">
        <v>109</v>
      </c>
      <c r="BD7" s="48"/>
      <c r="BE7" s="48"/>
      <c r="BF7" s="48"/>
      <c r="BG7" s="48"/>
      <c r="BH7" s="48"/>
      <c r="BI7" s="48"/>
      <c r="BJ7" s="48"/>
      <c r="BK7" s="48" t="s">
        <v>117</v>
      </c>
      <c r="BL7" s="48"/>
      <c r="BM7" s="48"/>
      <c r="BN7" s="48"/>
      <c r="BO7" s="48"/>
      <c r="BP7" s="48"/>
      <c r="BQ7" s="48"/>
      <c r="BR7" s="48"/>
      <c r="BS7" s="48" t="s">
        <v>127</v>
      </c>
      <c r="BT7" s="48"/>
      <c r="BU7" s="48"/>
      <c r="BV7" s="48"/>
      <c r="BW7" s="48"/>
      <c r="BX7" s="48"/>
      <c r="BY7" s="48"/>
      <c r="BZ7" s="48"/>
      <c r="CA7" s="48" t="s">
        <v>132</v>
      </c>
      <c r="CB7" s="48"/>
      <c r="CC7" s="48"/>
      <c r="CD7" s="48"/>
      <c r="CE7" s="48"/>
      <c r="CF7" s="48"/>
      <c r="CG7" s="48"/>
      <c r="CH7" s="48"/>
    </row>
    <row r="8" spans="1:91" ht="60.75" customHeight="1" x14ac:dyDescent="0.3">
      <c r="A8" s="3" t="s">
        <v>16</v>
      </c>
      <c r="B8" s="3" t="s">
        <v>1</v>
      </c>
      <c r="C8" s="3" t="s">
        <v>2</v>
      </c>
      <c r="D8" s="3" t="s">
        <v>3</v>
      </c>
      <c r="E8" s="3" t="s">
        <v>4</v>
      </c>
      <c r="F8" s="4" t="s">
        <v>5</v>
      </c>
      <c r="G8" s="5" t="s">
        <v>6</v>
      </c>
      <c r="H8" s="5" t="s">
        <v>7</v>
      </c>
      <c r="I8" s="5" t="s">
        <v>8</v>
      </c>
      <c r="J8" s="5" t="s">
        <v>9</v>
      </c>
      <c r="K8" s="5" t="s">
        <v>10</v>
      </c>
      <c r="L8" s="6" t="s">
        <v>11</v>
      </c>
      <c r="M8" s="6" t="s">
        <v>12</v>
      </c>
      <c r="N8" s="6" t="s">
        <v>13</v>
      </c>
      <c r="O8" s="5" t="s">
        <v>6</v>
      </c>
      <c r="P8" s="5" t="s">
        <v>7</v>
      </c>
      <c r="Q8" s="5" t="s">
        <v>8</v>
      </c>
      <c r="R8" s="5" t="s">
        <v>9</v>
      </c>
      <c r="S8" s="5" t="s">
        <v>10</v>
      </c>
      <c r="T8" s="6" t="s">
        <v>11</v>
      </c>
      <c r="U8" s="6" t="s">
        <v>12</v>
      </c>
      <c r="V8" s="6" t="s">
        <v>13</v>
      </c>
      <c r="W8" s="5" t="s">
        <v>6</v>
      </c>
      <c r="X8" s="5" t="s">
        <v>7</v>
      </c>
      <c r="Y8" s="5" t="s">
        <v>8</v>
      </c>
      <c r="Z8" s="5" t="s">
        <v>9</v>
      </c>
      <c r="AA8" s="5" t="s">
        <v>10</v>
      </c>
      <c r="AB8" s="6" t="s">
        <v>11</v>
      </c>
      <c r="AC8" s="6" t="s">
        <v>12</v>
      </c>
      <c r="AD8" s="6" t="s">
        <v>13</v>
      </c>
      <c r="AE8" s="5" t="s">
        <v>6</v>
      </c>
      <c r="AF8" s="5" t="s">
        <v>7</v>
      </c>
      <c r="AG8" s="5" t="s">
        <v>8</v>
      </c>
      <c r="AH8" s="5" t="s">
        <v>9</v>
      </c>
      <c r="AI8" s="5" t="s">
        <v>10</v>
      </c>
      <c r="AJ8" s="6" t="s">
        <v>11</v>
      </c>
      <c r="AK8" s="6" t="s">
        <v>12</v>
      </c>
      <c r="AL8" s="6" t="s">
        <v>13</v>
      </c>
      <c r="AM8" s="5" t="s">
        <v>6</v>
      </c>
      <c r="AN8" s="5" t="s">
        <v>7</v>
      </c>
      <c r="AO8" s="5" t="s">
        <v>8</v>
      </c>
      <c r="AP8" s="5" t="s">
        <v>9</v>
      </c>
      <c r="AQ8" s="5" t="s">
        <v>10</v>
      </c>
      <c r="AR8" s="6" t="s">
        <v>11</v>
      </c>
      <c r="AS8" s="6" t="s">
        <v>12</v>
      </c>
      <c r="AT8" s="6" t="s">
        <v>13</v>
      </c>
      <c r="AU8" s="5" t="s">
        <v>6</v>
      </c>
      <c r="AV8" s="5" t="s">
        <v>7</v>
      </c>
      <c r="AW8" s="5" t="s">
        <v>8</v>
      </c>
      <c r="AX8" s="5" t="s">
        <v>9</v>
      </c>
      <c r="AY8" s="5" t="s">
        <v>10</v>
      </c>
      <c r="AZ8" s="6" t="s">
        <v>11</v>
      </c>
      <c r="BA8" s="6" t="s">
        <v>12</v>
      </c>
      <c r="BB8" s="6" t="s">
        <v>13</v>
      </c>
      <c r="BC8" s="5" t="s">
        <v>6</v>
      </c>
      <c r="BD8" s="5" t="s">
        <v>7</v>
      </c>
      <c r="BE8" s="5" t="s">
        <v>8</v>
      </c>
      <c r="BF8" s="5" t="s">
        <v>9</v>
      </c>
      <c r="BG8" s="5" t="s">
        <v>10</v>
      </c>
      <c r="BH8" s="6" t="s">
        <v>11</v>
      </c>
      <c r="BI8" s="6" t="s">
        <v>12</v>
      </c>
      <c r="BJ8" s="6" t="s">
        <v>13</v>
      </c>
      <c r="BK8" s="5" t="s">
        <v>6</v>
      </c>
      <c r="BL8" s="5" t="s">
        <v>7</v>
      </c>
      <c r="BM8" s="5" t="s">
        <v>8</v>
      </c>
      <c r="BN8" s="5" t="s">
        <v>9</v>
      </c>
      <c r="BO8" s="5" t="s">
        <v>10</v>
      </c>
      <c r="BP8" s="6" t="s">
        <v>11</v>
      </c>
      <c r="BQ8" s="6" t="s">
        <v>12</v>
      </c>
      <c r="BR8" s="6" t="s">
        <v>13</v>
      </c>
      <c r="BS8" s="5" t="s">
        <v>6</v>
      </c>
      <c r="BT8" s="5" t="s">
        <v>7</v>
      </c>
      <c r="BU8" s="5" t="s">
        <v>8</v>
      </c>
      <c r="BV8" s="5" t="s">
        <v>9</v>
      </c>
      <c r="BW8" s="5" t="s">
        <v>10</v>
      </c>
      <c r="BX8" s="6" t="s">
        <v>11</v>
      </c>
      <c r="BY8" s="6" t="s">
        <v>12</v>
      </c>
      <c r="BZ8" s="6" t="s">
        <v>13</v>
      </c>
      <c r="CA8" s="5" t="s">
        <v>6</v>
      </c>
      <c r="CB8" s="5" t="s">
        <v>7</v>
      </c>
      <c r="CC8" s="5" t="s">
        <v>8</v>
      </c>
      <c r="CD8" s="5" t="s">
        <v>9</v>
      </c>
      <c r="CE8" s="5" t="s">
        <v>10</v>
      </c>
      <c r="CF8" s="6" t="s">
        <v>11</v>
      </c>
      <c r="CG8" s="6" t="s">
        <v>12</v>
      </c>
      <c r="CH8" s="6" t="s">
        <v>13</v>
      </c>
      <c r="CI8" s="6" t="s">
        <v>145</v>
      </c>
      <c r="CJ8" s="6" t="s">
        <v>146</v>
      </c>
      <c r="CK8" s="6" t="s">
        <v>147</v>
      </c>
      <c r="CL8" s="6" t="s">
        <v>148</v>
      </c>
      <c r="CM8" s="6" t="s">
        <v>149</v>
      </c>
    </row>
    <row r="9" spans="1:91" ht="208" x14ac:dyDescent="0.3">
      <c r="A9" s="7">
        <v>1</v>
      </c>
      <c r="B9" s="9" t="s">
        <v>18</v>
      </c>
      <c r="C9" s="8" t="s">
        <v>36</v>
      </c>
      <c r="D9" s="23" t="s">
        <v>19</v>
      </c>
      <c r="E9" s="25" t="s">
        <v>14</v>
      </c>
      <c r="F9" s="7">
        <v>10</v>
      </c>
      <c r="G9" s="31" t="s">
        <v>44</v>
      </c>
      <c r="H9" s="11">
        <v>51454</v>
      </c>
      <c r="I9" s="12">
        <v>0.19</v>
      </c>
      <c r="J9" s="11">
        <f>H9*I9</f>
        <v>9776.26</v>
      </c>
      <c r="K9" s="11">
        <f>ROUND(H9+J9,0)</f>
        <v>61230</v>
      </c>
      <c r="L9" s="11">
        <f>K9*F9</f>
        <v>612300</v>
      </c>
      <c r="M9" s="33" t="s">
        <v>51</v>
      </c>
      <c r="N9" s="33" t="s">
        <v>52</v>
      </c>
      <c r="O9" s="31" t="s">
        <v>57</v>
      </c>
      <c r="P9" s="11">
        <v>52219.97</v>
      </c>
      <c r="Q9" s="12">
        <v>0.19</v>
      </c>
      <c r="R9" s="11">
        <f t="shared" ref="R9:R17" si="0">P9*Q9</f>
        <v>9921.7942999999996</v>
      </c>
      <c r="S9" s="11">
        <f t="shared" ref="S9:S17" si="1">ROUND(P9+R9,0)</f>
        <v>62142</v>
      </c>
      <c r="T9" s="11">
        <f>S9*F9</f>
        <v>621420</v>
      </c>
      <c r="U9" s="33" t="s">
        <v>62</v>
      </c>
      <c r="V9" s="33" t="s">
        <v>63</v>
      </c>
      <c r="W9" s="10" t="s">
        <v>68</v>
      </c>
      <c r="X9" s="11">
        <v>51333</v>
      </c>
      <c r="Y9" s="12">
        <v>0.19</v>
      </c>
      <c r="Z9" s="11">
        <f t="shared" ref="Z9:Z17" si="2">X9*Y9</f>
        <v>9753.27</v>
      </c>
      <c r="AA9" s="11">
        <f t="shared" ref="AA9:AA17" si="3">ROUND(X9+Z9,0)</f>
        <v>61086</v>
      </c>
      <c r="AB9" s="11">
        <f>AA9*F9</f>
        <v>610860</v>
      </c>
      <c r="AC9" s="25" t="s">
        <v>77</v>
      </c>
      <c r="AD9" s="33" t="s">
        <v>52</v>
      </c>
      <c r="AE9" s="10"/>
      <c r="AF9" s="11"/>
      <c r="AG9" s="12"/>
      <c r="AH9" s="11"/>
      <c r="AI9" s="11"/>
      <c r="AJ9" s="11"/>
      <c r="AK9" s="33"/>
      <c r="AL9" s="33"/>
      <c r="AM9" s="10"/>
      <c r="AN9" s="11"/>
      <c r="AO9" s="12"/>
      <c r="AP9" s="11"/>
      <c r="AQ9" s="11"/>
      <c r="AR9" s="11"/>
      <c r="AS9" s="33"/>
      <c r="AT9" s="25"/>
      <c r="AU9" s="10" t="s">
        <v>97</v>
      </c>
      <c r="AV9" s="11">
        <v>58306</v>
      </c>
      <c r="AW9" s="12">
        <v>0.19</v>
      </c>
      <c r="AX9" s="11">
        <f t="shared" ref="AX9:AX17" si="4">AV9*AW9</f>
        <v>11078.14</v>
      </c>
      <c r="AY9" s="11">
        <f t="shared" ref="AY9:AY17" si="5">ROUND(AV9+AX9,0)</f>
        <v>69384</v>
      </c>
      <c r="AZ9" s="11">
        <f>AY9*F9</f>
        <v>693840</v>
      </c>
      <c r="BA9" s="33" t="s">
        <v>105</v>
      </c>
      <c r="BB9" s="33" t="s">
        <v>52</v>
      </c>
      <c r="BC9" s="40"/>
      <c r="BD9" s="41"/>
      <c r="BE9" s="42"/>
      <c r="BF9" s="41"/>
      <c r="BG9" s="41"/>
      <c r="BH9" s="41"/>
      <c r="BI9" s="44"/>
      <c r="BJ9" s="44"/>
      <c r="BK9" s="10" t="s">
        <v>118</v>
      </c>
      <c r="BL9" s="11">
        <v>63300</v>
      </c>
      <c r="BM9" s="12">
        <v>0.19</v>
      </c>
      <c r="BN9" s="11">
        <f t="shared" ref="BN9:BN17" si="6">BL9*BM9</f>
        <v>12027</v>
      </c>
      <c r="BO9" s="11">
        <f t="shared" ref="BO9:BO17" si="7">ROUND(BL9+BN9,0)</f>
        <v>75327</v>
      </c>
      <c r="BP9" s="11">
        <f>BO9*F9</f>
        <v>753270</v>
      </c>
      <c r="BQ9" s="25" t="s">
        <v>124</v>
      </c>
      <c r="BR9" s="25" t="s">
        <v>52</v>
      </c>
      <c r="BS9" s="10"/>
      <c r="BT9" s="11"/>
      <c r="BU9" s="12"/>
      <c r="BV9" s="11"/>
      <c r="BW9" s="11"/>
      <c r="BX9" s="11"/>
      <c r="BY9" s="33"/>
      <c r="BZ9" s="33"/>
      <c r="CA9" s="10" t="s">
        <v>133</v>
      </c>
      <c r="CB9" s="11">
        <v>54000</v>
      </c>
      <c r="CC9" s="12">
        <v>0.19</v>
      </c>
      <c r="CD9" s="11">
        <f t="shared" ref="CD9:CD17" si="8">CB9*CC9</f>
        <v>10260</v>
      </c>
      <c r="CE9" s="11">
        <f t="shared" ref="CE9:CE17" si="9">ROUND(CB9+CD9,0)</f>
        <v>64260</v>
      </c>
      <c r="CF9" s="11">
        <f>CE9*F9</f>
        <v>642600</v>
      </c>
      <c r="CG9" s="25" t="s">
        <v>141</v>
      </c>
      <c r="CH9" s="25" t="s">
        <v>52</v>
      </c>
      <c r="CI9" s="36">
        <f>MIN(K9,S9,AA9,AI9,AQ9,AY9,BG9,BO9,BW9,CE9)</f>
        <v>61086</v>
      </c>
      <c r="CJ9" s="36">
        <f>F9*CI9</f>
        <v>610860</v>
      </c>
      <c r="CK9" s="33" t="str">
        <f>IF(CI9=K9,$G$7,IF(CI9=S9,$O$7,IF(CI9=AA9,$W$7,IF(CI9=AI9,$AE$7,IF(CI9=AQ9,$AM$7,IF(CI9=AY9,$AU$7,IF(CI9=BG9,$BC$7,IF(CI9=BO9,$BK$7,IF(CI9=BW9,$BS$7,IF(CI9=CE9,$CA$7,""))))))))))</f>
        <v>GTI - ALBERTO ALVAREZ LOPEZ SAS
901.039.927-1</v>
      </c>
      <c r="CL9" s="37">
        <v>722925</v>
      </c>
      <c r="CM9" s="37">
        <f>+CL9-CJ9</f>
        <v>112065</v>
      </c>
    </row>
    <row r="10" spans="1:91" ht="99" customHeight="1" x14ac:dyDescent="0.3">
      <c r="A10" s="7">
        <v>2</v>
      </c>
      <c r="B10" s="9" t="s">
        <v>20</v>
      </c>
      <c r="C10" s="8" t="s">
        <v>21</v>
      </c>
      <c r="D10" s="23"/>
      <c r="E10" s="25" t="s">
        <v>14</v>
      </c>
      <c r="F10" s="7">
        <v>20</v>
      </c>
      <c r="G10" s="31" t="s">
        <v>45</v>
      </c>
      <c r="H10" s="11">
        <v>79300</v>
      </c>
      <c r="I10" s="12">
        <v>0.19</v>
      </c>
      <c r="J10" s="11">
        <f t="shared" ref="J10:J17" si="10">H10*I10</f>
        <v>15067</v>
      </c>
      <c r="K10" s="11">
        <f t="shared" ref="K10:K17" si="11">ROUND(H10+J10,0)</f>
        <v>94367</v>
      </c>
      <c r="L10" s="11">
        <f t="shared" ref="L10:L17" si="12">K10*F10</f>
        <v>1887340</v>
      </c>
      <c r="M10" s="33" t="s">
        <v>51</v>
      </c>
      <c r="N10" s="33" t="s">
        <v>52</v>
      </c>
      <c r="O10" s="31" t="s">
        <v>58</v>
      </c>
      <c r="P10" s="11">
        <v>73454.837280000007</v>
      </c>
      <c r="Q10" s="12">
        <v>0.19</v>
      </c>
      <c r="R10" s="11">
        <f t="shared" si="0"/>
        <v>13956.419083200002</v>
      </c>
      <c r="S10" s="11">
        <f t="shared" si="1"/>
        <v>87411</v>
      </c>
      <c r="T10" s="11">
        <f t="shared" ref="T10:T17" si="13">S10*F10</f>
        <v>1748220</v>
      </c>
      <c r="U10" s="33" t="s">
        <v>62</v>
      </c>
      <c r="V10" s="33" t="s">
        <v>63</v>
      </c>
      <c r="W10" s="10" t="s">
        <v>69</v>
      </c>
      <c r="X10" s="11">
        <v>33885</v>
      </c>
      <c r="Y10" s="12">
        <v>0.19</v>
      </c>
      <c r="Z10" s="11">
        <f t="shared" si="2"/>
        <v>6438.15</v>
      </c>
      <c r="AA10" s="11">
        <f t="shared" si="3"/>
        <v>40323</v>
      </c>
      <c r="AB10" s="11">
        <f t="shared" ref="AB10:AB17" si="14">AA10*F10</f>
        <v>806460</v>
      </c>
      <c r="AC10" s="25" t="s">
        <v>78</v>
      </c>
      <c r="AD10" s="33" t="s">
        <v>52</v>
      </c>
      <c r="AE10" s="10"/>
      <c r="AF10" s="11"/>
      <c r="AG10" s="12"/>
      <c r="AH10" s="11"/>
      <c r="AI10" s="11"/>
      <c r="AJ10" s="11"/>
      <c r="AK10" s="33"/>
      <c r="AL10" s="33"/>
      <c r="AM10" s="10"/>
      <c r="AN10" s="11"/>
      <c r="AO10" s="12"/>
      <c r="AP10" s="11"/>
      <c r="AQ10" s="11"/>
      <c r="AR10" s="11"/>
      <c r="AS10" s="33"/>
      <c r="AT10" s="25"/>
      <c r="AU10" s="10" t="s">
        <v>98</v>
      </c>
      <c r="AV10" s="11">
        <v>47250</v>
      </c>
      <c r="AW10" s="12">
        <v>0.19</v>
      </c>
      <c r="AX10" s="11">
        <f t="shared" si="4"/>
        <v>8977.5</v>
      </c>
      <c r="AY10" s="11">
        <f t="shared" si="5"/>
        <v>56228</v>
      </c>
      <c r="AZ10" s="11">
        <f t="shared" ref="AZ10:AZ17" si="15">AY10*F10</f>
        <v>1124560</v>
      </c>
      <c r="BA10" s="33" t="s">
        <v>106</v>
      </c>
      <c r="BB10" s="33" t="s">
        <v>52</v>
      </c>
      <c r="BC10" s="31" t="s">
        <v>110</v>
      </c>
      <c r="BD10" s="11">
        <v>75525</v>
      </c>
      <c r="BE10" s="12">
        <v>0.19</v>
      </c>
      <c r="BF10" s="11">
        <f t="shared" ref="BF10:BF17" si="16">BD10*BE10</f>
        <v>14349.75</v>
      </c>
      <c r="BG10" s="11">
        <f t="shared" ref="BG10:BG17" si="17">ROUND(BD10+BF10,0)</f>
        <v>89875</v>
      </c>
      <c r="BH10" s="11">
        <f t="shared" ref="BH10:BH17" si="18">BG10*F10</f>
        <v>1797500</v>
      </c>
      <c r="BI10" s="25" t="s">
        <v>114</v>
      </c>
      <c r="BJ10" s="25" t="s">
        <v>115</v>
      </c>
      <c r="BK10" s="10" t="s">
        <v>119</v>
      </c>
      <c r="BL10" s="11">
        <v>13300</v>
      </c>
      <c r="BM10" s="12">
        <v>0.19</v>
      </c>
      <c r="BN10" s="11">
        <f t="shared" si="6"/>
        <v>2527</v>
      </c>
      <c r="BO10" s="11">
        <f t="shared" si="7"/>
        <v>15827</v>
      </c>
      <c r="BP10" s="11">
        <f t="shared" ref="BP10:BP17" si="19">BO10*F10</f>
        <v>316540</v>
      </c>
      <c r="BQ10" s="25" t="s">
        <v>124</v>
      </c>
      <c r="BR10" s="25" t="s">
        <v>52</v>
      </c>
      <c r="BS10" s="10"/>
      <c r="BT10" s="11"/>
      <c r="BU10" s="12"/>
      <c r="BV10" s="11"/>
      <c r="BW10" s="11"/>
      <c r="BX10" s="11"/>
      <c r="BY10" s="33"/>
      <c r="BZ10" s="33"/>
      <c r="CA10" s="10" t="s">
        <v>134</v>
      </c>
      <c r="CB10" s="11">
        <v>59500</v>
      </c>
      <c r="CC10" s="12">
        <v>0.19</v>
      </c>
      <c r="CD10" s="11">
        <f t="shared" si="8"/>
        <v>11305</v>
      </c>
      <c r="CE10" s="11">
        <f t="shared" si="9"/>
        <v>70805</v>
      </c>
      <c r="CF10" s="11">
        <f t="shared" ref="CF10:CF17" si="20">CE10*F10</f>
        <v>1416100</v>
      </c>
      <c r="CG10" s="25" t="s">
        <v>141</v>
      </c>
      <c r="CH10" s="25" t="s">
        <v>52</v>
      </c>
      <c r="CI10" s="36">
        <f t="shared" ref="CI10:CI17" si="21">MIN(K10,S10,AA10,AI10,AQ10,AY10,BG10,BO10,BW10,CE10)</f>
        <v>15827</v>
      </c>
      <c r="CJ10" s="36">
        <f t="shared" ref="CJ10:CJ17" si="22">F10*CI10</f>
        <v>316540</v>
      </c>
      <c r="CK10" s="33" t="str">
        <f t="shared" ref="CK10:CK17" si="23">IF(CI10=K10,$G$7,IF(CI10=S10,$O$7,IF(CI10=AA10,$W$7,IF(CI10=AI10,$AE$7,IF(CI10=AQ10,$AM$7,IF(CI10=AY10,$AU$7,IF(CI10=BG10,$BC$7,IF(CI10=BO10,$BK$7,IF(CI10=BW10,$BS$7,IF(CI10=CE10,$CA$7,""))))))))))</f>
        <v>SISTETRONICS SAS - NIT. 800.230.829-7</v>
      </c>
      <c r="CL10" s="37">
        <v>1892100</v>
      </c>
      <c r="CM10" s="37">
        <f t="shared" ref="CM10:CM17" si="24">+CL10-CJ10</f>
        <v>1575560</v>
      </c>
    </row>
    <row r="11" spans="1:91" ht="248" customHeight="1" x14ac:dyDescent="0.3">
      <c r="A11" s="19">
        <v>3</v>
      </c>
      <c r="B11" s="20" t="s">
        <v>34</v>
      </c>
      <c r="C11" s="26" t="s">
        <v>37</v>
      </c>
      <c r="D11" s="27" t="s">
        <v>38</v>
      </c>
      <c r="E11" s="25" t="s">
        <v>14</v>
      </c>
      <c r="F11" s="19">
        <v>32</v>
      </c>
      <c r="G11" s="31" t="s">
        <v>46</v>
      </c>
      <c r="H11" s="11">
        <v>3448979</v>
      </c>
      <c r="I11" s="12">
        <v>0.19</v>
      </c>
      <c r="J11" s="11">
        <f t="shared" si="10"/>
        <v>655306.01</v>
      </c>
      <c r="K11" s="11">
        <f t="shared" si="11"/>
        <v>4104285</v>
      </c>
      <c r="L11" s="11">
        <f t="shared" si="12"/>
        <v>131337120</v>
      </c>
      <c r="M11" s="33" t="s">
        <v>51</v>
      </c>
      <c r="N11" s="33" t="s">
        <v>53</v>
      </c>
      <c r="O11" s="40"/>
      <c r="P11" s="41"/>
      <c r="Q11" s="42"/>
      <c r="R11" s="41"/>
      <c r="S11" s="41"/>
      <c r="T11" s="41"/>
      <c r="U11" s="43"/>
      <c r="V11" s="43"/>
      <c r="W11" s="10" t="s">
        <v>70</v>
      </c>
      <c r="X11" s="11">
        <v>3196700</v>
      </c>
      <c r="Y11" s="12">
        <v>0.19</v>
      </c>
      <c r="Z11" s="11">
        <f t="shared" si="2"/>
        <v>607373</v>
      </c>
      <c r="AA11" s="11">
        <f t="shared" si="3"/>
        <v>3804073</v>
      </c>
      <c r="AB11" s="11">
        <f>AA11*F11</f>
        <v>121730336</v>
      </c>
      <c r="AC11" s="25" t="s">
        <v>77</v>
      </c>
      <c r="AD11" s="33" t="s">
        <v>53</v>
      </c>
      <c r="AE11" s="10"/>
      <c r="AF11" s="11"/>
      <c r="AG11" s="12"/>
      <c r="AH11" s="11"/>
      <c r="AI11" s="11"/>
      <c r="AJ11" s="11"/>
      <c r="AK11" s="33"/>
      <c r="AL11" s="33"/>
      <c r="AM11" s="10" t="s">
        <v>85</v>
      </c>
      <c r="AN11" s="11">
        <v>3499000</v>
      </c>
      <c r="AO11" s="12">
        <v>0.19</v>
      </c>
      <c r="AP11" s="11">
        <f t="shared" ref="AP11:AP17" si="25">AN11*AO11</f>
        <v>664810</v>
      </c>
      <c r="AQ11" s="11">
        <f t="shared" ref="AQ11:AQ17" si="26">ROUND(AN11+AP11,0)</f>
        <v>4163810</v>
      </c>
      <c r="AR11" s="11">
        <f t="shared" ref="AR11:AR17" si="27">AQ11*F11</f>
        <v>133241920</v>
      </c>
      <c r="AS11" s="33" t="s">
        <v>88</v>
      </c>
      <c r="AT11" s="25" t="s">
        <v>89</v>
      </c>
      <c r="AU11" s="10" t="s">
        <v>99</v>
      </c>
      <c r="AV11" s="11">
        <v>3346319</v>
      </c>
      <c r="AW11" s="12">
        <v>0.19</v>
      </c>
      <c r="AX11" s="11">
        <f t="shared" si="4"/>
        <v>635800.61</v>
      </c>
      <c r="AY11" s="11">
        <f t="shared" si="5"/>
        <v>3982120</v>
      </c>
      <c r="AZ11" s="11">
        <f t="shared" si="15"/>
        <v>127427840</v>
      </c>
      <c r="BA11" s="33" t="s">
        <v>105</v>
      </c>
      <c r="BB11" s="33" t="s">
        <v>53</v>
      </c>
      <c r="BC11" s="31" t="s">
        <v>111</v>
      </c>
      <c r="BD11" s="11">
        <v>4207500</v>
      </c>
      <c r="BE11" s="12">
        <v>0.19</v>
      </c>
      <c r="BF11" s="11">
        <f t="shared" si="16"/>
        <v>799425</v>
      </c>
      <c r="BG11" s="11">
        <f t="shared" si="17"/>
        <v>5006925</v>
      </c>
      <c r="BH11" s="11">
        <f t="shared" si="18"/>
        <v>160221600</v>
      </c>
      <c r="BI11" s="25" t="s">
        <v>114</v>
      </c>
      <c r="BJ11" s="25" t="s">
        <v>89</v>
      </c>
      <c r="BK11" s="10" t="s">
        <v>120</v>
      </c>
      <c r="BL11" s="11">
        <v>5980900</v>
      </c>
      <c r="BM11" s="12">
        <v>0.19</v>
      </c>
      <c r="BN11" s="11">
        <f t="shared" si="6"/>
        <v>1136371</v>
      </c>
      <c r="BO11" s="11">
        <f t="shared" si="7"/>
        <v>7117271</v>
      </c>
      <c r="BP11" s="11">
        <f t="shared" si="19"/>
        <v>227752672</v>
      </c>
      <c r="BQ11" s="25" t="s">
        <v>124</v>
      </c>
      <c r="BR11" s="25" t="s">
        <v>53</v>
      </c>
      <c r="BS11" s="10" t="s">
        <v>128</v>
      </c>
      <c r="BT11" s="11">
        <v>3288365</v>
      </c>
      <c r="BU11" s="12">
        <v>0.19</v>
      </c>
      <c r="BV11" s="11">
        <f t="shared" ref="BV11:BV15" si="28">BT11*BU11</f>
        <v>624789.35</v>
      </c>
      <c r="BW11" s="11">
        <f t="shared" ref="BW11:BW15" si="29">ROUND(BT11+BV11,0)</f>
        <v>3913154</v>
      </c>
      <c r="BX11" s="11">
        <f t="shared" ref="BX11:BX15" si="30">BW11*F11</f>
        <v>125220928</v>
      </c>
      <c r="BY11" s="33" t="s">
        <v>143</v>
      </c>
      <c r="BZ11" s="33" t="s">
        <v>53</v>
      </c>
      <c r="CA11" s="10" t="s">
        <v>135</v>
      </c>
      <c r="CB11" s="11">
        <v>3462000</v>
      </c>
      <c r="CC11" s="12">
        <v>0.19</v>
      </c>
      <c r="CD11" s="11">
        <f t="shared" si="8"/>
        <v>657780</v>
      </c>
      <c r="CE11" s="11">
        <f t="shared" si="9"/>
        <v>4119780</v>
      </c>
      <c r="CF11" s="11">
        <f t="shared" si="20"/>
        <v>131832960</v>
      </c>
      <c r="CG11" s="25" t="s">
        <v>142</v>
      </c>
      <c r="CH11" s="25" t="s">
        <v>53</v>
      </c>
      <c r="CI11" s="36">
        <f t="shared" si="21"/>
        <v>3804073</v>
      </c>
      <c r="CJ11" s="36">
        <f t="shared" si="22"/>
        <v>121730336</v>
      </c>
      <c r="CK11" s="33" t="str">
        <f t="shared" si="23"/>
        <v>GTI - ALBERTO ALVAREZ LOPEZ SAS
901.039.927-1</v>
      </c>
      <c r="CL11" s="37">
        <v>161840000</v>
      </c>
      <c r="CM11" s="37">
        <f t="shared" si="24"/>
        <v>40109664</v>
      </c>
    </row>
    <row r="12" spans="1:91" ht="221" x14ac:dyDescent="0.3">
      <c r="A12" s="7">
        <v>4</v>
      </c>
      <c r="B12" s="21" t="s">
        <v>35</v>
      </c>
      <c r="C12" s="22" t="s">
        <v>22</v>
      </c>
      <c r="D12" s="27" t="s">
        <v>38</v>
      </c>
      <c r="E12" s="25" t="s">
        <v>14</v>
      </c>
      <c r="F12" s="7">
        <v>1</v>
      </c>
      <c r="G12" s="31" t="s">
        <v>47</v>
      </c>
      <c r="H12" s="11">
        <v>3149803</v>
      </c>
      <c r="I12" s="12">
        <v>0.19</v>
      </c>
      <c r="J12" s="11">
        <f t="shared" si="10"/>
        <v>598462.57000000007</v>
      </c>
      <c r="K12" s="11">
        <f t="shared" si="11"/>
        <v>3748266</v>
      </c>
      <c r="L12" s="11">
        <f t="shared" si="12"/>
        <v>3748266</v>
      </c>
      <c r="M12" s="33" t="s">
        <v>54</v>
      </c>
      <c r="N12" s="33" t="s">
        <v>53</v>
      </c>
      <c r="O12" s="40"/>
      <c r="P12" s="41"/>
      <c r="Q12" s="42"/>
      <c r="R12" s="41"/>
      <c r="S12" s="41"/>
      <c r="T12" s="41"/>
      <c r="U12" s="43"/>
      <c r="V12" s="43"/>
      <c r="W12" s="10" t="s">
        <v>71</v>
      </c>
      <c r="X12" s="11">
        <v>3409149</v>
      </c>
      <c r="Y12" s="12">
        <v>0.19</v>
      </c>
      <c r="Z12" s="11">
        <f t="shared" si="2"/>
        <v>647738.31000000006</v>
      </c>
      <c r="AA12" s="11">
        <f t="shared" si="3"/>
        <v>4056887</v>
      </c>
      <c r="AB12" s="11">
        <f t="shared" si="14"/>
        <v>4056887</v>
      </c>
      <c r="AC12" s="25" t="s">
        <v>77</v>
      </c>
      <c r="AD12" s="33" t="s">
        <v>53</v>
      </c>
      <c r="AE12" s="10"/>
      <c r="AF12" s="11"/>
      <c r="AG12" s="12"/>
      <c r="AH12" s="11"/>
      <c r="AI12" s="11"/>
      <c r="AJ12" s="11"/>
      <c r="AK12" s="33"/>
      <c r="AL12" s="33"/>
      <c r="AM12" s="10"/>
      <c r="AN12" s="11"/>
      <c r="AO12" s="12"/>
      <c r="AP12" s="11"/>
      <c r="AQ12" s="11"/>
      <c r="AR12" s="11"/>
      <c r="AS12" s="33"/>
      <c r="AT12" s="25"/>
      <c r="AU12" s="10" t="s">
        <v>100</v>
      </c>
      <c r="AV12" s="11">
        <v>3383333</v>
      </c>
      <c r="AW12" s="12">
        <v>0.19</v>
      </c>
      <c r="AX12" s="11">
        <f t="shared" si="4"/>
        <v>642833.27</v>
      </c>
      <c r="AY12" s="11">
        <f t="shared" si="5"/>
        <v>4026166</v>
      </c>
      <c r="AZ12" s="11">
        <f t="shared" si="15"/>
        <v>4026166</v>
      </c>
      <c r="BA12" s="33" t="s">
        <v>105</v>
      </c>
      <c r="BB12" s="33" t="s">
        <v>107</v>
      </c>
      <c r="BC12" s="31"/>
      <c r="BD12" s="11"/>
      <c r="BE12" s="12"/>
      <c r="BF12" s="11"/>
      <c r="BG12" s="11"/>
      <c r="BH12" s="11"/>
      <c r="BI12" s="25"/>
      <c r="BJ12" s="25"/>
      <c r="BK12" s="10"/>
      <c r="BL12" s="11"/>
      <c r="BM12" s="12"/>
      <c r="BN12" s="11"/>
      <c r="BO12" s="11"/>
      <c r="BP12" s="11"/>
      <c r="BQ12" s="25"/>
      <c r="BR12" s="25"/>
      <c r="BS12" s="10" t="s">
        <v>129</v>
      </c>
      <c r="BT12" s="11">
        <v>3960900</v>
      </c>
      <c r="BU12" s="12">
        <v>0.19</v>
      </c>
      <c r="BV12" s="11">
        <f t="shared" si="28"/>
        <v>752571</v>
      </c>
      <c r="BW12" s="11">
        <f t="shared" si="29"/>
        <v>4713471</v>
      </c>
      <c r="BX12" s="11">
        <f t="shared" si="30"/>
        <v>4713471</v>
      </c>
      <c r="BY12" s="33" t="s">
        <v>143</v>
      </c>
      <c r="BZ12" s="33" t="s">
        <v>53</v>
      </c>
      <c r="CA12" s="10" t="s">
        <v>136</v>
      </c>
      <c r="CB12" s="11">
        <v>3580000</v>
      </c>
      <c r="CC12" s="12">
        <v>0.19</v>
      </c>
      <c r="CD12" s="11">
        <f t="shared" si="8"/>
        <v>680200</v>
      </c>
      <c r="CE12" s="11">
        <f t="shared" si="9"/>
        <v>4260200</v>
      </c>
      <c r="CF12" s="11">
        <f t="shared" si="20"/>
        <v>4260200</v>
      </c>
      <c r="CG12" s="25" t="s">
        <v>142</v>
      </c>
      <c r="CH12" s="25" t="s">
        <v>53</v>
      </c>
      <c r="CI12" s="36">
        <f t="shared" si="21"/>
        <v>3748266</v>
      </c>
      <c r="CJ12" s="36">
        <f t="shared" si="22"/>
        <v>3748266</v>
      </c>
      <c r="CK12" s="33" t="str">
        <f t="shared" si="23"/>
        <v>DISTRICOM DE COLOMBIA S.A.S -  NIT. 816005590-7</v>
      </c>
      <c r="CL12" s="37">
        <v>4760000</v>
      </c>
      <c r="CM12" s="37">
        <f t="shared" si="24"/>
        <v>1011734</v>
      </c>
    </row>
    <row r="13" spans="1:91" ht="123" customHeight="1" x14ac:dyDescent="0.3">
      <c r="A13" s="7">
        <v>5</v>
      </c>
      <c r="B13" s="21" t="s">
        <v>23</v>
      </c>
      <c r="C13" s="22" t="s">
        <v>23</v>
      </c>
      <c r="D13" s="24"/>
      <c r="E13" s="25" t="s">
        <v>14</v>
      </c>
      <c r="F13" s="7">
        <v>6</v>
      </c>
      <c r="G13" s="31"/>
      <c r="H13" s="11"/>
      <c r="I13" s="12"/>
      <c r="J13" s="11"/>
      <c r="K13" s="11"/>
      <c r="L13" s="11"/>
      <c r="M13" s="33"/>
      <c r="N13" s="33"/>
      <c r="O13" s="31" t="s">
        <v>59</v>
      </c>
      <c r="P13" s="11">
        <v>77270.600000000006</v>
      </c>
      <c r="Q13" s="12">
        <v>0.19</v>
      </c>
      <c r="R13" s="11">
        <f t="shared" si="0"/>
        <v>14681.414000000001</v>
      </c>
      <c r="S13" s="11">
        <f t="shared" si="1"/>
        <v>91952</v>
      </c>
      <c r="T13" s="11">
        <f t="shared" si="13"/>
        <v>551712</v>
      </c>
      <c r="U13" s="33" t="s">
        <v>62</v>
      </c>
      <c r="V13" s="33"/>
      <c r="W13" s="10" t="s">
        <v>72</v>
      </c>
      <c r="X13" s="11">
        <v>84000</v>
      </c>
      <c r="Y13" s="12">
        <v>0.19</v>
      </c>
      <c r="Z13" s="11">
        <f t="shared" si="2"/>
        <v>15960</v>
      </c>
      <c r="AA13" s="11">
        <f t="shared" si="3"/>
        <v>99960</v>
      </c>
      <c r="AB13" s="11">
        <f t="shared" si="14"/>
        <v>599760</v>
      </c>
      <c r="AC13" s="25" t="s">
        <v>77</v>
      </c>
      <c r="AD13" s="33" t="s">
        <v>52</v>
      </c>
      <c r="AE13" s="10" t="s">
        <v>80</v>
      </c>
      <c r="AF13" s="11">
        <v>95000</v>
      </c>
      <c r="AG13" s="12">
        <v>0.19</v>
      </c>
      <c r="AH13" s="11">
        <f t="shared" ref="AH13:AH17" si="31">AF13*AG13</f>
        <v>18050</v>
      </c>
      <c r="AI13" s="11">
        <f t="shared" ref="AI13:AI17" si="32">ROUND(AF13+AH13,0)</f>
        <v>113050</v>
      </c>
      <c r="AJ13" s="11">
        <f t="shared" ref="AJ13:AJ17" si="33">AI13*F13</f>
        <v>678300</v>
      </c>
      <c r="AK13" s="33" t="s">
        <v>92</v>
      </c>
      <c r="AL13" s="33" t="s">
        <v>93</v>
      </c>
      <c r="AM13" s="10"/>
      <c r="AN13" s="11"/>
      <c r="AO13" s="12"/>
      <c r="AP13" s="11"/>
      <c r="AQ13" s="11"/>
      <c r="AR13" s="11"/>
      <c r="AS13" s="33"/>
      <c r="AT13" s="25"/>
      <c r="AU13" s="10" t="s">
        <v>101</v>
      </c>
      <c r="AV13" s="11">
        <v>91187</v>
      </c>
      <c r="AW13" s="12">
        <v>0.19</v>
      </c>
      <c r="AX13" s="11">
        <f t="shared" si="4"/>
        <v>17325.53</v>
      </c>
      <c r="AY13" s="11">
        <f t="shared" si="5"/>
        <v>108513</v>
      </c>
      <c r="AZ13" s="11">
        <f t="shared" si="15"/>
        <v>651078</v>
      </c>
      <c r="BA13" s="33" t="s">
        <v>105</v>
      </c>
      <c r="BB13" s="33" t="s">
        <v>108</v>
      </c>
      <c r="BC13" s="31" t="s">
        <v>112</v>
      </c>
      <c r="BD13" s="11">
        <v>94525</v>
      </c>
      <c r="BE13" s="12">
        <v>0.19</v>
      </c>
      <c r="BF13" s="11">
        <f t="shared" si="16"/>
        <v>17959.75</v>
      </c>
      <c r="BG13" s="11">
        <f t="shared" si="17"/>
        <v>112485</v>
      </c>
      <c r="BH13" s="11">
        <f t="shared" si="18"/>
        <v>674910</v>
      </c>
      <c r="BI13" s="25" t="s">
        <v>114</v>
      </c>
      <c r="BJ13" s="25" t="s">
        <v>115</v>
      </c>
      <c r="BK13" s="10" t="s">
        <v>121</v>
      </c>
      <c r="BL13" s="11">
        <v>34200</v>
      </c>
      <c r="BM13" s="12">
        <v>0.19</v>
      </c>
      <c r="BN13" s="11">
        <f t="shared" si="6"/>
        <v>6498</v>
      </c>
      <c r="BO13" s="11">
        <f t="shared" si="7"/>
        <v>40698</v>
      </c>
      <c r="BP13" s="11">
        <f t="shared" si="19"/>
        <v>244188</v>
      </c>
      <c r="BQ13" s="25" t="s">
        <v>124</v>
      </c>
      <c r="BR13" s="25" t="s">
        <v>52</v>
      </c>
      <c r="BS13" s="10"/>
      <c r="BT13" s="11"/>
      <c r="BU13" s="12"/>
      <c r="BV13" s="11"/>
      <c r="BW13" s="11"/>
      <c r="BX13" s="11"/>
      <c r="BY13" s="33"/>
      <c r="BZ13" s="33"/>
      <c r="CA13" s="10" t="s">
        <v>137</v>
      </c>
      <c r="CB13" s="11">
        <v>37000</v>
      </c>
      <c r="CC13" s="12">
        <v>0.19</v>
      </c>
      <c r="CD13" s="11">
        <f t="shared" si="8"/>
        <v>7030</v>
      </c>
      <c r="CE13" s="11">
        <f t="shared" si="9"/>
        <v>44030</v>
      </c>
      <c r="CF13" s="11">
        <f t="shared" si="20"/>
        <v>264180</v>
      </c>
      <c r="CG13" s="25" t="s">
        <v>141</v>
      </c>
      <c r="CH13" s="25" t="s">
        <v>52</v>
      </c>
      <c r="CI13" s="36">
        <f t="shared" si="21"/>
        <v>40698</v>
      </c>
      <c r="CJ13" s="36">
        <f t="shared" si="22"/>
        <v>244188</v>
      </c>
      <c r="CK13" s="33" t="str">
        <f t="shared" si="23"/>
        <v>SISTETRONICS SAS - NIT. 800.230.829-7</v>
      </c>
      <c r="CL13" s="37">
        <v>710430</v>
      </c>
      <c r="CM13" s="37">
        <f t="shared" si="24"/>
        <v>466242</v>
      </c>
    </row>
    <row r="14" spans="1:91" ht="91" x14ac:dyDescent="0.3">
      <c r="A14" s="7">
        <v>6</v>
      </c>
      <c r="B14" s="21" t="s">
        <v>24</v>
      </c>
      <c r="C14" s="22" t="s">
        <v>25</v>
      </c>
      <c r="D14" s="24" t="s">
        <v>19</v>
      </c>
      <c r="E14" s="25" t="s">
        <v>14</v>
      </c>
      <c r="F14" s="7">
        <v>33</v>
      </c>
      <c r="G14" s="31" t="s">
        <v>48</v>
      </c>
      <c r="H14" s="11">
        <v>547309</v>
      </c>
      <c r="I14" s="12">
        <v>0.19</v>
      </c>
      <c r="J14" s="11">
        <f t="shared" si="10"/>
        <v>103988.71</v>
      </c>
      <c r="K14" s="11">
        <f t="shared" si="11"/>
        <v>651298</v>
      </c>
      <c r="L14" s="11">
        <f t="shared" si="12"/>
        <v>21492834</v>
      </c>
      <c r="M14" s="33" t="s">
        <v>51</v>
      </c>
      <c r="N14" s="33" t="s">
        <v>53</v>
      </c>
      <c r="O14" s="40"/>
      <c r="P14" s="41"/>
      <c r="Q14" s="42"/>
      <c r="R14" s="41"/>
      <c r="S14" s="41"/>
      <c r="T14" s="41"/>
      <c r="U14" s="43"/>
      <c r="V14" s="43"/>
      <c r="W14" s="10" t="s">
        <v>73</v>
      </c>
      <c r="X14" s="11">
        <v>532850</v>
      </c>
      <c r="Y14" s="12">
        <v>0.19</v>
      </c>
      <c r="Z14" s="11">
        <f t="shared" si="2"/>
        <v>101241.5</v>
      </c>
      <c r="AA14" s="11">
        <f t="shared" si="3"/>
        <v>634092</v>
      </c>
      <c r="AB14" s="11">
        <f t="shared" si="14"/>
        <v>20925036</v>
      </c>
      <c r="AC14" s="25" t="s">
        <v>77</v>
      </c>
      <c r="AD14" s="33" t="s">
        <v>53</v>
      </c>
      <c r="AE14" s="10"/>
      <c r="AF14" s="11"/>
      <c r="AG14" s="12"/>
      <c r="AH14" s="11"/>
      <c r="AI14" s="11"/>
      <c r="AJ14" s="11"/>
      <c r="AK14" s="33"/>
      <c r="AL14" s="33"/>
      <c r="AM14" s="10"/>
      <c r="AN14" s="11"/>
      <c r="AO14" s="12"/>
      <c r="AP14" s="11"/>
      <c r="AQ14" s="11"/>
      <c r="AR14" s="11"/>
      <c r="AS14" s="33"/>
      <c r="AT14" s="25"/>
      <c r="AU14" s="10" t="s">
        <v>102</v>
      </c>
      <c r="AV14" s="11">
        <v>513743</v>
      </c>
      <c r="AW14" s="12">
        <v>0.19</v>
      </c>
      <c r="AX14" s="11">
        <f t="shared" si="4"/>
        <v>97611.17</v>
      </c>
      <c r="AY14" s="11">
        <f t="shared" si="5"/>
        <v>611354</v>
      </c>
      <c r="AZ14" s="11">
        <f t="shared" si="15"/>
        <v>20174682</v>
      </c>
      <c r="BA14" s="33" t="s">
        <v>105</v>
      </c>
      <c r="BB14" s="33" t="s">
        <v>107</v>
      </c>
      <c r="BC14" s="31"/>
      <c r="BD14" s="11"/>
      <c r="BE14" s="12"/>
      <c r="BF14" s="11"/>
      <c r="BG14" s="11"/>
      <c r="BH14" s="11"/>
      <c r="BI14" s="25"/>
      <c r="BJ14" s="25"/>
      <c r="BK14" s="10" t="s">
        <v>122</v>
      </c>
      <c r="BL14" s="11">
        <v>608800</v>
      </c>
      <c r="BM14" s="12">
        <v>0.19</v>
      </c>
      <c r="BN14" s="11">
        <f t="shared" si="6"/>
        <v>115672</v>
      </c>
      <c r="BO14" s="11">
        <f t="shared" si="7"/>
        <v>724472</v>
      </c>
      <c r="BP14" s="11">
        <f t="shared" si="19"/>
        <v>23907576</v>
      </c>
      <c r="BQ14" s="25" t="s">
        <v>124</v>
      </c>
      <c r="BR14" s="25" t="s">
        <v>53</v>
      </c>
      <c r="BS14" s="10" t="s">
        <v>130</v>
      </c>
      <c r="BT14" s="11">
        <v>527339</v>
      </c>
      <c r="BU14" s="12">
        <v>0.19</v>
      </c>
      <c r="BV14" s="11">
        <f t="shared" si="28"/>
        <v>100194.41</v>
      </c>
      <c r="BW14" s="11">
        <f t="shared" si="29"/>
        <v>627533</v>
      </c>
      <c r="BX14" s="11">
        <f t="shared" si="30"/>
        <v>20708589</v>
      </c>
      <c r="BY14" s="33" t="s">
        <v>143</v>
      </c>
      <c r="BZ14" s="33" t="s">
        <v>53</v>
      </c>
      <c r="CA14" s="10" t="s">
        <v>138</v>
      </c>
      <c r="CB14" s="11">
        <v>485000</v>
      </c>
      <c r="CC14" s="12">
        <v>0.19</v>
      </c>
      <c r="CD14" s="11">
        <f t="shared" si="8"/>
        <v>92150</v>
      </c>
      <c r="CE14" s="11">
        <f t="shared" si="9"/>
        <v>577150</v>
      </c>
      <c r="CF14" s="11">
        <f t="shared" si="20"/>
        <v>19045950</v>
      </c>
      <c r="CG14" s="25" t="s">
        <v>141</v>
      </c>
      <c r="CH14" s="25" t="s">
        <v>53</v>
      </c>
      <c r="CI14" s="36">
        <f t="shared" si="21"/>
        <v>577150</v>
      </c>
      <c r="CJ14" s="36">
        <f t="shared" si="22"/>
        <v>19045950</v>
      </c>
      <c r="CK14" s="33" t="str">
        <f t="shared" si="23"/>
        <v>TECNOPHONE COLOMBIA SAS NIT. 900.741.497-0</v>
      </c>
      <c r="CL14" s="37">
        <v>23424555</v>
      </c>
      <c r="CM14" s="37">
        <f t="shared" si="24"/>
        <v>4378605</v>
      </c>
    </row>
    <row r="15" spans="1:91" ht="91" x14ac:dyDescent="0.3">
      <c r="A15" s="7">
        <v>7</v>
      </c>
      <c r="B15" s="21" t="s">
        <v>26</v>
      </c>
      <c r="C15" s="22" t="s">
        <v>27</v>
      </c>
      <c r="D15" s="24" t="s">
        <v>28</v>
      </c>
      <c r="E15" s="25" t="s">
        <v>14</v>
      </c>
      <c r="F15" s="7">
        <v>39</v>
      </c>
      <c r="G15" s="31" t="s">
        <v>49</v>
      </c>
      <c r="H15" s="11">
        <v>396794</v>
      </c>
      <c r="I15" s="12">
        <v>0</v>
      </c>
      <c r="J15" s="11">
        <f t="shared" si="10"/>
        <v>0</v>
      </c>
      <c r="K15" s="11">
        <f t="shared" si="11"/>
        <v>396794</v>
      </c>
      <c r="L15" s="11">
        <f t="shared" si="12"/>
        <v>15474966</v>
      </c>
      <c r="M15" s="33" t="s">
        <v>54</v>
      </c>
      <c r="N15" s="33" t="s">
        <v>55</v>
      </c>
      <c r="O15" s="31" t="s">
        <v>60</v>
      </c>
      <c r="P15" s="11">
        <v>404001.60503999999</v>
      </c>
      <c r="Q15" s="12">
        <v>0.19</v>
      </c>
      <c r="R15" s="11">
        <f t="shared" si="0"/>
        <v>76760.304957600005</v>
      </c>
      <c r="S15" s="11">
        <f t="shared" si="1"/>
        <v>480762</v>
      </c>
      <c r="T15" s="11">
        <f t="shared" si="13"/>
        <v>18749718</v>
      </c>
      <c r="U15" s="33" t="s">
        <v>65</v>
      </c>
      <c r="V15" s="33" t="s">
        <v>66</v>
      </c>
      <c r="W15" s="10" t="s">
        <v>74</v>
      </c>
      <c r="X15" s="11">
        <v>391900</v>
      </c>
      <c r="Y15" s="12">
        <v>0</v>
      </c>
      <c r="Z15" s="11">
        <f t="shared" si="2"/>
        <v>0</v>
      </c>
      <c r="AA15" s="11">
        <f t="shared" si="3"/>
        <v>391900</v>
      </c>
      <c r="AB15" s="11">
        <f t="shared" si="14"/>
        <v>15284100</v>
      </c>
      <c r="AC15" s="25" t="s">
        <v>78</v>
      </c>
      <c r="AD15" s="33" t="s">
        <v>79</v>
      </c>
      <c r="AE15" s="10" t="s">
        <v>81</v>
      </c>
      <c r="AF15" s="11">
        <v>407563.02564102563</v>
      </c>
      <c r="AG15" s="12">
        <v>0.19</v>
      </c>
      <c r="AH15" s="11">
        <f t="shared" si="31"/>
        <v>77436.974871794868</v>
      </c>
      <c r="AI15" s="11">
        <f t="shared" si="32"/>
        <v>485000</v>
      </c>
      <c r="AJ15" s="11">
        <f t="shared" si="33"/>
        <v>18915000</v>
      </c>
      <c r="AK15" s="33" t="s">
        <v>94</v>
      </c>
      <c r="AL15" s="33"/>
      <c r="AM15" s="10" t="s">
        <v>86</v>
      </c>
      <c r="AN15" s="11">
        <v>390000</v>
      </c>
      <c r="AO15" s="12">
        <v>0</v>
      </c>
      <c r="AP15" s="11">
        <f t="shared" si="25"/>
        <v>0</v>
      </c>
      <c r="AQ15" s="11">
        <f t="shared" si="26"/>
        <v>390000</v>
      </c>
      <c r="AR15" s="11">
        <f t="shared" si="27"/>
        <v>15210000</v>
      </c>
      <c r="AS15" s="33" t="s">
        <v>90</v>
      </c>
      <c r="AT15" s="25"/>
      <c r="AU15" s="40"/>
      <c r="AV15" s="41"/>
      <c r="AW15" s="42"/>
      <c r="AX15" s="41"/>
      <c r="AY15" s="41"/>
      <c r="AZ15" s="41"/>
      <c r="BA15" s="44"/>
      <c r="BB15" s="44"/>
      <c r="BC15" s="31" t="s">
        <v>27</v>
      </c>
      <c r="BD15" s="11">
        <v>403488.36</v>
      </c>
      <c r="BE15" s="12">
        <v>0.19</v>
      </c>
      <c r="BF15" s="11">
        <f t="shared" si="16"/>
        <v>76662.788400000005</v>
      </c>
      <c r="BG15" s="11">
        <f t="shared" si="17"/>
        <v>480151</v>
      </c>
      <c r="BH15" s="11">
        <f t="shared" si="18"/>
        <v>18725889</v>
      </c>
      <c r="BI15" s="25" t="s">
        <v>114</v>
      </c>
      <c r="BJ15" s="25" t="s">
        <v>116</v>
      </c>
      <c r="BK15" s="10" t="s">
        <v>27</v>
      </c>
      <c r="BL15" s="11">
        <v>417300</v>
      </c>
      <c r="BM15" s="12">
        <v>0.19</v>
      </c>
      <c r="BN15" s="11">
        <f t="shared" si="6"/>
        <v>79287</v>
      </c>
      <c r="BO15" s="11">
        <f t="shared" si="7"/>
        <v>496587</v>
      </c>
      <c r="BP15" s="11">
        <f t="shared" si="19"/>
        <v>19366893</v>
      </c>
      <c r="BQ15" s="25" t="s">
        <v>124</v>
      </c>
      <c r="BR15" s="25" t="s">
        <v>125</v>
      </c>
      <c r="BS15" s="10" t="s">
        <v>131</v>
      </c>
      <c r="BT15" s="11">
        <v>407119</v>
      </c>
      <c r="BU15" s="12">
        <v>0.19</v>
      </c>
      <c r="BV15" s="11">
        <f t="shared" si="28"/>
        <v>77352.61</v>
      </c>
      <c r="BW15" s="11">
        <f t="shared" si="29"/>
        <v>484472</v>
      </c>
      <c r="BX15" s="11">
        <f t="shared" si="30"/>
        <v>18894408</v>
      </c>
      <c r="BY15" s="33" t="s">
        <v>144</v>
      </c>
      <c r="BZ15" s="33" t="s">
        <v>125</v>
      </c>
      <c r="CA15" s="10" t="s">
        <v>139</v>
      </c>
      <c r="CB15" s="11">
        <v>407000</v>
      </c>
      <c r="CC15" s="12">
        <v>0</v>
      </c>
      <c r="CD15" s="11">
        <f t="shared" si="8"/>
        <v>0</v>
      </c>
      <c r="CE15" s="11">
        <f t="shared" si="9"/>
        <v>407000</v>
      </c>
      <c r="CF15" s="11">
        <f t="shared" si="20"/>
        <v>15873000</v>
      </c>
      <c r="CG15" s="25" t="s">
        <v>141</v>
      </c>
      <c r="CH15" s="25" t="s">
        <v>52</v>
      </c>
      <c r="CI15" s="36">
        <f t="shared" si="21"/>
        <v>390000</v>
      </c>
      <c r="CJ15" s="36">
        <f t="shared" si="22"/>
        <v>15210000</v>
      </c>
      <c r="CK15" s="33" t="str">
        <f t="shared" si="23"/>
        <v>MICRONET S.A.S.  815.001.055-6</v>
      </c>
      <c r="CL15" s="37">
        <v>18915000</v>
      </c>
      <c r="CM15" s="37">
        <f t="shared" si="24"/>
        <v>3705000</v>
      </c>
    </row>
    <row r="16" spans="1:91" ht="135.75" customHeight="1" x14ac:dyDescent="0.3">
      <c r="A16" s="7">
        <v>8</v>
      </c>
      <c r="B16" s="21" t="s">
        <v>29</v>
      </c>
      <c r="C16" s="22" t="s">
        <v>30</v>
      </c>
      <c r="D16" s="24" t="s">
        <v>31</v>
      </c>
      <c r="E16" s="25" t="s">
        <v>14</v>
      </c>
      <c r="F16" s="7">
        <v>6</v>
      </c>
      <c r="G16" s="31"/>
      <c r="H16" s="11"/>
      <c r="I16" s="12"/>
      <c r="J16" s="11"/>
      <c r="K16" s="11"/>
      <c r="L16" s="11"/>
      <c r="M16" s="33"/>
      <c r="N16" s="33"/>
      <c r="O16" s="40"/>
      <c r="P16" s="41"/>
      <c r="Q16" s="42"/>
      <c r="R16" s="41"/>
      <c r="S16" s="41"/>
      <c r="T16" s="41"/>
      <c r="U16" s="43"/>
      <c r="V16" s="43"/>
      <c r="W16" s="10" t="s">
        <v>75</v>
      </c>
      <c r="X16" s="11"/>
      <c r="Y16" s="12"/>
      <c r="Z16" s="11"/>
      <c r="AA16" s="11"/>
      <c r="AB16" s="11"/>
      <c r="AC16" s="25"/>
      <c r="AD16" s="33"/>
      <c r="AE16" s="10"/>
      <c r="AF16" s="11"/>
      <c r="AG16" s="12"/>
      <c r="AH16" s="11"/>
      <c r="AI16" s="11"/>
      <c r="AJ16" s="11"/>
      <c r="AK16" s="33"/>
      <c r="AL16" s="33"/>
      <c r="AM16" s="10"/>
      <c r="AN16" s="11"/>
      <c r="AO16" s="12"/>
      <c r="AP16" s="11"/>
      <c r="AQ16" s="11"/>
      <c r="AR16" s="11"/>
      <c r="AS16" s="33"/>
      <c r="AT16" s="25"/>
      <c r="AU16" s="10" t="s">
        <v>103</v>
      </c>
      <c r="AV16" s="11">
        <v>5170648</v>
      </c>
      <c r="AW16" s="12">
        <v>0.19</v>
      </c>
      <c r="AX16" s="11">
        <f t="shared" si="4"/>
        <v>982423.12</v>
      </c>
      <c r="AY16" s="11">
        <f t="shared" si="5"/>
        <v>6153071</v>
      </c>
      <c r="AZ16" s="11">
        <f t="shared" si="15"/>
        <v>36918426</v>
      </c>
      <c r="BA16" s="33" t="s">
        <v>105</v>
      </c>
      <c r="BB16" s="33" t="s">
        <v>107</v>
      </c>
      <c r="BC16" s="31" t="s">
        <v>30</v>
      </c>
      <c r="BD16" s="11">
        <v>5235318</v>
      </c>
      <c r="BE16" s="12">
        <v>0.19</v>
      </c>
      <c r="BF16" s="11">
        <f t="shared" si="16"/>
        <v>994710.42</v>
      </c>
      <c r="BG16" s="11">
        <f t="shared" si="17"/>
        <v>6230028</v>
      </c>
      <c r="BH16" s="11">
        <f t="shared" si="18"/>
        <v>37380168</v>
      </c>
      <c r="BI16" s="25" t="s">
        <v>114</v>
      </c>
      <c r="BJ16" s="25" t="s">
        <v>115</v>
      </c>
      <c r="BK16" s="10" t="s">
        <v>30</v>
      </c>
      <c r="BL16" s="11">
        <v>10908000</v>
      </c>
      <c r="BM16" s="12">
        <v>0.19</v>
      </c>
      <c r="BN16" s="11">
        <f t="shared" si="6"/>
        <v>2072520</v>
      </c>
      <c r="BO16" s="11">
        <f t="shared" si="7"/>
        <v>12980520</v>
      </c>
      <c r="BP16" s="11">
        <f t="shared" si="19"/>
        <v>77883120</v>
      </c>
      <c r="BQ16" s="25" t="s">
        <v>124</v>
      </c>
      <c r="BR16" s="25" t="s">
        <v>126</v>
      </c>
      <c r="BS16" s="10"/>
      <c r="BT16" s="11"/>
      <c r="BU16" s="12"/>
      <c r="BV16" s="11"/>
      <c r="BW16" s="11"/>
      <c r="BX16" s="11"/>
      <c r="BY16" s="33"/>
      <c r="BZ16" s="33"/>
      <c r="CA16" s="10"/>
      <c r="CB16" s="11"/>
      <c r="CC16" s="12"/>
      <c r="CD16" s="11"/>
      <c r="CE16" s="11"/>
      <c r="CF16" s="11"/>
      <c r="CG16" s="25"/>
      <c r="CH16" s="25"/>
      <c r="CI16" s="36">
        <f t="shared" si="21"/>
        <v>6153071</v>
      </c>
      <c r="CJ16" s="36">
        <f t="shared" si="22"/>
        <v>36918426</v>
      </c>
      <c r="CK16" s="33" t="str">
        <f t="shared" si="23"/>
        <v>MULTITINTAS.INK S.A.S
NIT. 901.378.857-6</v>
      </c>
      <c r="CL16" s="37">
        <v>37757748</v>
      </c>
      <c r="CM16" s="37">
        <f t="shared" si="24"/>
        <v>839322</v>
      </c>
    </row>
    <row r="17" spans="1:91" ht="76.5" customHeight="1" x14ac:dyDescent="0.3">
      <c r="A17" s="7">
        <v>9</v>
      </c>
      <c r="B17" s="27" t="s">
        <v>39</v>
      </c>
      <c r="C17" s="22" t="s">
        <v>32</v>
      </c>
      <c r="D17" s="24" t="s">
        <v>33</v>
      </c>
      <c r="E17" s="25" t="s">
        <v>14</v>
      </c>
      <c r="F17" s="7">
        <v>20</v>
      </c>
      <c r="G17" s="31" t="s">
        <v>50</v>
      </c>
      <c r="H17" s="11">
        <v>352426</v>
      </c>
      <c r="I17" s="12">
        <v>0.19</v>
      </c>
      <c r="J17" s="11">
        <f t="shared" si="10"/>
        <v>66960.94</v>
      </c>
      <c r="K17" s="11">
        <f t="shared" si="11"/>
        <v>419387</v>
      </c>
      <c r="L17" s="11">
        <f t="shared" si="12"/>
        <v>8387740</v>
      </c>
      <c r="M17" s="33"/>
      <c r="N17" s="33"/>
      <c r="O17" s="31" t="s">
        <v>61</v>
      </c>
      <c r="P17" s="11">
        <v>499951.98623700003</v>
      </c>
      <c r="Q17" s="12">
        <v>0.19</v>
      </c>
      <c r="R17" s="11">
        <f t="shared" si="0"/>
        <v>94990.877385030006</v>
      </c>
      <c r="S17" s="11">
        <f t="shared" si="1"/>
        <v>594943</v>
      </c>
      <c r="T17" s="11">
        <f t="shared" si="13"/>
        <v>11898860</v>
      </c>
      <c r="U17" s="33" t="s">
        <v>64</v>
      </c>
      <c r="V17" s="33" t="s">
        <v>63</v>
      </c>
      <c r="W17" s="10" t="s">
        <v>76</v>
      </c>
      <c r="X17" s="11">
        <v>369000</v>
      </c>
      <c r="Y17" s="12">
        <v>0.19</v>
      </c>
      <c r="Z17" s="11">
        <f t="shared" si="2"/>
        <v>70110</v>
      </c>
      <c r="AA17" s="11">
        <f t="shared" si="3"/>
        <v>439110</v>
      </c>
      <c r="AB17" s="11">
        <f t="shared" si="14"/>
        <v>8782200</v>
      </c>
      <c r="AC17" s="25" t="s">
        <v>78</v>
      </c>
      <c r="AD17" s="33" t="s">
        <v>52</v>
      </c>
      <c r="AE17" s="10" t="s">
        <v>82</v>
      </c>
      <c r="AF17" s="11">
        <v>525000</v>
      </c>
      <c r="AG17" s="12">
        <v>0.19</v>
      </c>
      <c r="AH17" s="11">
        <f t="shared" si="31"/>
        <v>99750</v>
      </c>
      <c r="AI17" s="11">
        <f t="shared" si="32"/>
        <v>624750</v>
      </c>
      <c r="AJ17" s="11">
        <f t="shared" si="33"/>
        <v>12495000</v>
      </c>
      <c r="AK17" s="33" t="s">
        <v>95</v>
      </c>
      <c r="AL17" s="33" t="s">
        <v>93</v>
      </c>
      <c r="AM17" s="10" t="s">
        <v>87</v>
      </c>
      <c r="AN17" s="11">
        <v>345000</v>
      </c>
      <c r="AO17" s="12">
        <v>0.19</v>
      </c>
      <c r="AP17" s="11">
        <f t="shared" si="25"/>
        <v>65550</v>
      </c>
      <c r="AQ17" s="11">
        <f t="shared" si="26"/>
        <v>410550</v>
      </c>
      <c r="AR17" s="11">
        <f t="shared" si="27"/>
        <v>8211000</v>
      </c>
      <c r="AS17" s="33" t="s">
        <v>91</v>
      </c>
      <c r="AT17" s="25" t="s">
        <v>52</v>
      </c>
      <c r="AU17" s="10" t="s">
        <v>104</v>
      </c>
      <c r="AV17" s="11">
        <v>348064</v>
      </c>
      <c r="AW17" s="12">
        <v>0.19</v>
      </c>
      <c r="AX17" s="11">
        <f t="shared" si="4"/>
        <v>66132.160000000003</v>
      </c>
      <c r="AY17" s="11">
        <f t="shared" si="5"/>
        <v>414196</v>
      </c>
      <c r="AZ17" s="11">
        <f t="shared" si="15"/>
        <v>8283920</v>
      </c>
      <c r="BA17" s="33" t="s">
        <v>105</v>
      </c>
      <c r="BB17" s="33" t="s">
        <v>52</v>
      </c>
      <c r="BC17" s="31" t="s">
        <v>113</v>
      </c>
      <c r="BD17" s="11">
        <v>498750</v>
      </c>
      <c r="BE17" s="12">
        <v>0.19</v>
      </c>
      <c r="BF17" s="11">
        <f t="shared" si="16"/>
        <v>94762.5</v>
      </c>
      <c r="BG17" s="11">
        <f t="shared" si="17"/>
        <v>593513</v>
      </c>
      <c r="BH17" s="11">
        <f t="shared" si="18"/>
        <v>11870260</v>
      </c>
      <c r="BI17" s="25" t="s">
        <v>114</v>
      </c>
      <c r="BJ17" s="25" t="s">
        <v>115</v>
      </c>
      <c r="BK17" s="10" t="s">
        <v>123</v>
      </c>
      <c r="BL17" s="11">
        <v>355700</v>
      </c>
      <c r="BM17" s="12">
        <v>0.19</v>
      </c>
      <c r="BN17" s="11">
        <f t="shared" si="6"/>
        <v>67583</v>
      </c>
      <c r="BO17" s="11">
        <f t="shared" si="7"/>
        <v>423283</v>
      </c>
      <c r="BP17" s="11">
        <f t="shared" si="19"/>
        <v>8465660</v>
      </c>
      <c r="BQ17" s="25" t="s">
        <v>124</v>
      </c>
      <c r="BR17" s="25" t="s">
        <v>52</v>
      </c>
      <c r="BS17" s="10"/>
      <c r="BT17" s="11"/>
      <c r="BU17" s="12"/>
      <c r="BV17" s="11"/>
      <c r="BW17" s="11"/>
      <c r="BX17" s="11"/>
      <c r="BY17" s="33"/>
      <c r="BZ17" s="33"/>
      <c r="CA17" s="10" t="s">
        <v>140</v>
      </c>
      <c r="CB17" s="11">
        <v>370000</v>
      </c>
      <c r="CC17" s="12">
        <v>0.19</v>
      </c>
      <c r="CD17" s="11">
        <f t="shared" si="8"/>
        <v>70300</v>
      </c>
      <c r="CE17" s="11">
        <f t="shared" si="9"/>
        <v>440300</v>
      </c>
      <c r="CF17" s="11">
        <f t="shared" si="20"/>
        <v>8806000</v>
      </c>
      <c r="CG17" s="25" t="s">
        <v>141</v>
      </c>
      <c r="CH17" s="25" t="s">
        <v>52</v>
      </c>
      <c r="CI17" s="36">
        <f t="shared" si="21"/>
        <v>410550</v>
      </c>
      <c r="CJ17" s="36">
        <f t="shared" si="22"/>
        <v>8211000</v>
      </c>
      <c r="CK17" s="33" t="str">
        <f t="shared" si="23"/>
        <v>MICRONET S.A.S.  815.001.055-6</v>
      </c>
      <c r="CL17" s="37">
        <v>12495000</v>
      </c>
      <c r="CM17" s="37">
        <f t="shared" si="24"/>
        <v>4284000</v>
      </c>
    </row>
    <row r="18" spans="1:91" s="14" customFormat="1" ht="26.25" customHeight="1" x14ac:dyDescent="0.35">
      <c r="A18" s="49" t="s">
        <v>15</v>
      </c>
      <c r="B18" s="49"/>
      <c r="C18" s="49"/>
      <c r="D18" s="49"/>
      <c r="E18" s="49"/>
      <c r="F18" s="49"/>
      <c r="G18" s="32"/>
      <c r="H18" s="29"/>
      <c r="I18" s="29"/>
      <c r="J18" s="29"/>
      <c r="K18" s="29"/>
      <c r="L18" s="13">
        <f>SUM(L9:L17)</f>
        <v>182940566</v>
      </c>
      <c r="O18" s="32"/>
      <c r="P18" s="29"/>
      <c r="Q18" s="29"/>
      <c r="R18" s="29"/>
      <c r="S18" s="29"/>
      <c r="T18" s="13">
        <f>SUM(T9:T17)</f>
        <v>33569930</v>
      </c>
      <c r="W18" s="29"/>
      <c r="X18" s="29"/>
      <c r="Y18" s="29"/>
      <c r="Z18" s="29"/>
      <c r="AA18" s="29"/>
      <c r="AB18" s="13">
        <f>SUM(AB9:AB17)</f>
        <v>172795639</v>
      </c>
      <c r="AE18" s="29"/>
      <c r="AF18" s="29"/>
      <c r="AG18" s="29"/>
      <c r="AH18" s="29"/>
      <c r="AI18" s="29"/>
      <c r="AJ18" s="13">
        <f t="shared" ref="AJ18" si="34">SUM(AJ9:AJ17)</f>
        <v>32088300</v>
      </c>
      <c r="AM18" s="29"/>
      <c r="AN18" s="29"/>
      <c r="AO18" s="29"/>
      <c r="AP18" s="29"/>
      <c r="AQ18" s="29"/>
      <c r="AR18" s="13">
        <f t="shared" ref="AR18" si="35">SUM(AR9:AR17)</f>
        <v>156662920</v>
      </c>
      <c r="AS18" s="35"/>
      <c r="AU18" s="29"/>
      <c r="AV18" s="29"/>
      <c r="AW18" s="29"/>
      <c r="AX18" s="29"/>
      <c r="AY18" s="29"/>
      <c r="AZ18" s="13">
        <f t="shared" ref="AZ18" si="36">SUM(AZ9:AZ17)</f>
        <v>199300512</v>
      </c>
      <c r="BC18" s="32"/>
      <c r="BD18" s="29"/>
      <c r="BE18" s="29"/>
      <c r="BF18" s="29"/>
      <c r="BG18" s="29"/>
      <c r="BH18" s="13">
        <f t="shared" ref="BH18" si="37">SUM(BH9:BH17)</f>
        <v>230670327</v>
      </c>
      <c r="BK18" s="29"/>
      <c r="BL18" s="29"/>
      <c r="BM18" s="29"/>
      <c r="BN18" s="29"/>
      <c r="BO18" s="29"/>
      <c r="BP18" s="13">
        <f t="shared" ref="BP18" si="38">SUM(BP9:BP17)</f>
        <v>358689919</v>
      </c>
      <c r="BS18" s="29"/>
      <c r="BT18" s="29"/>
      <c r="BU18" s="29"/>
      <c r="BV18" s="29"/>
      <c r="BW18" s="29"/>
      <c r="BX18" s="13">
        <f t="shared" ref="BX18" si="39">SUM(BX9:BX17)</f>
        <v>169537396</v>
      </c>
      <c r="CA18" s="29"/>
      <c r="CB18" s="29"/>
      <c r="CC18" s="29"/>
      <c r="CD18" s="29"/>
      <c r="CE18" s="29"/>
      <c r="CF18" s="13">
        <f>SUM(CF9:CF17)</f>
        <v>182140990</v>
      </c>
      <c r="CJ18" s="38">
        <f>SUM(CJ9:CJ17)</f>
        <v>206035566</v>
      </c>
      <c r="CL18" s="39">
        <f>SUM(CL9:CL17)</f>
        <v>262517758</v>
      </c>
      <c r="CM18" s="38">
        <f>+CL18-CJ18</f>
        <v>56482192</v>
      </c>
    </row>
    <row r="19" spans="1:91" x14ac:dyDescent="0.3">
      <c r="A19" s="47"/>
      <c r="B19" s="47"/>
      <c r="C19" s="47"/>
      <c r="D19" s="47"/>
      <c r="E19" s="47"/>
      <c r="F19" s="47"/>
      <c r="G19" s="47"/>
      <c r="H19" s="47"/>
      <c r="I19" s="47"/>
      <c r="J19" s="47"/>
      <c r="K19" s="47"/>
      <c r="L19" s="47"/>
      <c r="CJ19" s="45"/>
    </row>
    <row r="20" spans="1:91" x14ac:dyDescent="0.3">
      <c r="A20" s="15"/>
      <c r="B20" s="15"/>
      <c r="C20" s="15"/>
      <c r="D20" s="15"/>
      <c r="E20" s="15"/>
      <c r="F20" s="15"/>
      <c r="G20" s="28"/>
      <c r="H20" s="15"/>
      <c r="I20" s="15"/>
      <c r="J20" s="15"/>
      <c r="K20" s="15"/>
      <c r="L20" s="15"/>
    </row>
    <row r="21" spans="1:91" x14ac:dyDescent="0.3">
      <c r="A21" s="15"/>
      <c r="B21" s="15"/>
      <c r="C21" s="15"/>
      <c r="D21" s="15"/>
      <c r="E21" s="15"/>
      <c r="F21" s="15"/>
      <c r="G21" s="28"/>
      <c r="H21" s="15"/>
      <c r="I21" s="15"/>
      <c r="J21" s="16"/>
      <c r="K21" s="16"/>
      <c r="L21" s="16"/>
      <c r="CJ21" s="53"/>
    </row>
    <row r="27" spans="1:91" x14ac:dyDescent="0.3">
      <c r="A27" s="17">
        <v>0</v>
      </c>
    </row>
    <row r="28" spans="1:91" x14ac:dyDescent="0.3">
      <c r="A28" s="17">
        <v>0.05</v>
      </c>
    </row>
    <row r="29" spans="1:91" x14ac:dyDescent="0.3">
      <c r="A29" s="17">
        <v>0.1</v>
      </c>
    </row>
    <row r="30" spans="1:91" x14ac:dyDescent="0.3">
      <c r="A30" s="17">
        <v>0.19</v>
      </c>
    </row>
  </sheetData>
  <sortState ref="A9:N17">
    <sortCondition ref="A9"/>
  </sortState>
  <mergeCells count="18">
    <mergeCell ref="BC7:BJ7"/>
    <mergeCell ref="BK7:BR7"/>
    <mergeCell ref="BS7:BZ7"/>
    <mergeCell ref="CA7:CH7"/>
    <mergeCell ref="O7:V7"/>
    <mergeCell ref="W7:AD7"/>
    <mergeCell ref="AE7:AL7"/>
    <mergeCell ref="AM7:AT7"/>
    <mergeCell ref="AU7:BB7"/>
    <mergeCell ref="A6:B6"/>
    <mergeCell ref="A19:L19"/>
    <mergeCell ref="A1:N1"/>
    <mergeCell ref="A2:N2"/>
    <mergeCell ref="A3:N3"/>
    <mergeCell ref="A4:N4"/>
    <mergeCell ref="A7:F7"/>
    <mergeCell ref="G7:N7"/>
    <mergeCell ref="A18:F18"/>
  </mergeCells>
  <dataValidations count="1">
    <dataValidation type="list" allowBlank="1" showInputMessage="1" showErrorMessage="1" sqref="I9:I17 Q9:Q17 Y9:Y17 AG9:AG17 AO9:AO17 AW9:AW17 BE9:BE17 BM9:BM17 BU9:BU17 CC9:CC17">
      <formula1>$A$27:$A$30</formula1>
    </dataValidation>
  </dataValidations>
  <pageMargins left="0.7" right="0.7" top="0.75" bottom="0.75" header="0.3" footer="0.3"/>
  <pageSetup paperSize="9" orientation="portrait" r:id="rId1"/>
  <ignoredErrors>
    <ignoredError sqref="J9:L12 J17:L17 R9:T10 Z9:AB9 Z10:AB15 Z17:AB17 J14:L15 AX9:AZ14 BF10:BH11 BF15:BH17 BN9:BP11 BN13:BP17 BF13:BH13 BV11:BX11 BV12:BX12 BV14:BX17 CD9:CF17 R13:T13 R15:T15 R17:T17 AX16:AZ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2024-08-21T21:32:14Z</dcterms:modified>
</cp:coreProperties>
</file>