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Volumes/Promise/Users/gtisi/raton/Downloads/OFERTAS IPBS09 2024/"/>
    </mc:Choice>
  </mc:AlternateContent>
  <xr:revisionPtr revIDLastSave="0" documentId="13_ncr:1_{14521E75-B398-8D4C-9DA2-ACFD2FFAD94C}" xr6:coauthVersionLast="47" xr6:coauthVersionMax="47" xr10:uidLastSave="{00000000-0000-0000-0000-000000000000}"/>
  <bookViews>
    <workbookView xWindow="17260" yWindow="500" windowWidth="33940" windowHeight="25740" xr2:uid="{00000000-000D-0000-FFFF-FFFF00000000}"/>
  </bookViews>
  <sheets>
    <sheet name="ANEXO 1" sheetId="1" r:id="rId1"/>
  </sheets>
  <definedNames>
    <definedName name="_xlnm._FilterDatabase" localSheetId="0" hidden="1">'ANEXO 1'!$BR$8:$BV$51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5" i="1" l="1"/>
  <c r="BD15" i="1" s="1"/>
  <c r="BC16" i="1"/>
  <c r="BD16" i="1" s="1"/>
  <c r="BC17" i="1"/>
  <c r="BD17" i="1" s="1"/>
  <c r="BC18" i="1"/>
  <c r="BD18" i="1" s="1"/>
  <c r="BC19" i="1"/>
  <c r="BD19" i="1" s="1"/>
  <c r="BC20" i="1"/>
  <c r="BD20" i="1" s="1"/>
  <c r="BC21" i="1"/>
  <c r="BD21" i="1" s="1"/>
  <c r="BC22" i="1"/>
  <c r="BD22" i="1" s="1"/>
  <c r="BC23" i="1"/>
  <c r="BD23" i="1" s="1"/>
  <c r="BC24" i="1"/>
  <c r="BD24" i="1" s="1"/>
  <c r="BC28" i="1"/>
  <c r="BD28" i="1" s="1"/>
  <c r="BC29" i="1"/>
  <c r="BD29" i="1" s="1"/>
  <c r="BC33" i="1"/>
  <c r="BD33" i="1" s="1"/>
  <c r="BC34" i="1"/>
  <c r="BD34" i="1" s="1"/>
  <c r="BC35" i="1"/>
  <c r="BD35" i="1" s="1"/>
  <c r="BC36" i="1"/>
  <c r="BD36" i="1" s="1"/>
  <c r="BC37" i="1"/>
  <c r="BD37" i="1" s="1"/>
  <c r="BC39" i="1"/>
  <c r="BD39" i="1" s="1"/>
  <c r="BC40" i="1"/>
  <c r="BD40" i="1" s="1"/>
  <c r="BC41" i="1"/>
  <c r="BD41" i="1" s="1"/>
  <c r="BC42" i="1"/>
  <c r="BD42" i="1" s="1"/>
  <c r="BC43" i="1"/>
  <c r="BD43" i="1" s="1"/>
  <c r="BC46" i="1"/>
  <c r="BD46" i="1" s="1"/>
  <c r="BC47" i="1"/>
  <c r="BD47" i="1" s="1"/>
  <c r="BC48" i="1"/>
  <c r="BD48" i="1" s="1"/>
  <c r="BC49" i="1"/>
  <c r="BD49" i="1" s="1"/>
  <c r="AL23" i="1" l="1"/>
  <c r="BE15" i="1" l="1"/>
  <c r="BL15" i="1"/>
  <c r="BM15" i="1" s="1"/>
  <c r="BN15" i="1" s="1"/>
  <c r="BE16" i="1"/>
  <c r="BL16" i="1"/>
  <c r="BM16" i="1" s="1"/>
  <c r="BN16" i="1" s="1"/>
  <c r="BE17" i="1"/>
  <c r="BE18" i="1"/>
  <c r="BE19" i="1"/>
  <c r="BE20" i="1"/>
  <c r="BE21" i="1"/>
  <c r="BE22" i="1"/>
  <c r="BE23" i="1"/>
  <c r="BL23" i="1"/>
  <c r="BM23" i="1" s="1"/>
  <c r="BN23" i="1" s="1"/>
  <c r="BE24" i="1"/>
  <c r="BL24" i="1"/>
  <c r="BM24" i="1" s="1"/>
  <c r="BN24" i="1" s="1"/>
  <c r="BL26" i="1"/>
  <c r="BM26" i="1" s="1"/>
  <c r="BN26" i="1" s="1"/>
  <c r="BL27" i="1"/>
  <c r="BM27" i="1" s="1"/>
  <c r="BN27" i="1" s="1"/>
  <c r="BE28" i="1"/>
  <c r="BE29" i="1"/>
  <c r="BE33" i="1"/>
  <c r="BE34" i="1"/>
  <c r="BE35" i="1"/>
  <c r="BE36" i="1"/>
  <c r="BE37" i="1"/>
  <c r="BE39" i="1"/>
  <c r="BE40" i="1"/>
  <c r="BE41" i="1"/>
  <c r="BE42" i="1"/>
  <c r="BE43" i="1"/>
  <c r="BL45" i="1"/>
  <c r="BM45" i="1" s="1"/>
  <c r="BN45" i="1" s="1"/>
  <c r="BE46" i="1"/>
  <c r="BE47" i="1"/>
  <c r="BE48" i="1"/>
  <c r="BE49" i="1"/>
  <c r="S9" i="1"/>
  <c r="T9" i="1" s="1"/>
  <c r="AB9" i="1"/>
  <c r="AC9" i="1" s="1"/>
  <c r="AD9" i="1" s="1"/>
  <c r="S10" i="1"/>
  <c r="T10" i="1" s="1"/>
  <c r="U10" i="1" s="1"/>
  <c r="S11" i="1"/>
  <c r="T11" i="1" s="1"/>
  <c r="AB11" i="1"/>
  <c r="AC11" i="1" s="1"/>
  <c r="AD11" i="1" s="1"/>
  <c r="S12" i="1"/>
  <c r="T12" i="1" s="1"/>
  <c r="AB12" i="1"/>
  <c r="AC12" i="1" s="1"/>
  <c r="AD12" i="1" s="1"/>
  <c r="S13" i="1"/>
  <c r="T13" i="1" s="1"/>
  <c r="AB13" i="1"/>
  <c r="AC13" i="1" s="1"/>
  <c r="AD13" i="1" s="1"/>
  <c r="S14" i="1"/>
  <c r="T14" i="1" s="1"/>
  <c r="S15" i="1"/>
  <c r="T15" i="1" s="1"/>
  <c r="U15" i="1" s="1"/>
  <c r="AB15" i="1"/>
  <c r="AC15" i="1" s="1"/>
  <c r="AD15" i="1" s="1"/>
  <c r="S16" i="1"/>
  <c r="T16" i="1" s="1"/>
  <c r="U16" i="1" s="1"/>
  <c r="AB16" i="1"/>
  <c r="AC16" i="1" s="1"/>
  <c r="AD16" i="1" s="1"/>
  <c r="S17" i="1"/>
  <c r="T17" i="1" s="1"/>
  <c r="U17" i="1" s="1"/>
  <c r="AB17" i="1"/>
  <c r="AC17" i="1" s="1"/>
  <c r="AD17" i="1" s="1"/>
  <c r="AT17" i="1"/>
  <c r="AU17" i="1" s="1"/>
  <c r="AV17" i="1" s="1"/>
  <c r="S18" i="1"/>
  <c r="T18" i="1" s="1"/>
  <c r="S19" i="1"/>
  <c r="T19" i="1" s="1"/>
  <c r="S20" i="1"/>
  <c r="T20" i="1" s="1"/>
  <c r="U20" i="1" s="1"/>
  <c r="AB20" i="1"/>
  <c r="AC20" i="1" s="1"/>
  <c r="AD20" i="1" s="1"/>
  <c r="AT20" i="1"/>
  <c r="AU20" i="1" s="1"/>
  <c r="AV20" i="1" s="1"/>
  <c r="S21" i="1"/>
  <c r="T21" i="1" s="1"/>
  <c r="U21" i="1" s="1"/>
  <c r="AB21" i="1"/>
  <c r="AC21" i="1" s="1"/>
  <c r="AD21" i="1" s="1"/>
  <c r="AT21" i="1"/>
  <c r="AU21" i="1" s="1"/>
  <c r="AV21" i="1" s="1"/>
  <c r="S22" i="1"/>
  <c r="T22" i="1" s="1"/>
  <c r="AB22" i="1"/>
  <c r="AC22" i="1" s="1"/>
  <c r="AD22" i="1" s="1"/>
  <c r="AT22" i="1"/>
  <c r="AU22" i="1" s="1"/>
  <c r="AV22" i="1" s="1"/>
  <c r="S23" i="1"/>
  <c r="T23" i="1" s="1"/>
  <c r="U23" i="1" s="1"/>
  <c r="AB23" i="1"/>
  <c r="AC23" i="1" s="1"/>
  <c r="AD23" i="1" s="1"/>
  <c r="AM23" i="1"/>
  <c r="AT23" i="1"/>
  <c r="AU23" i="1" s="1"/>
  <c r="AV23" i="1" s="1"/>
  <c r="S24" i="1"/>
  <c r="T24" i="1" s="1"/>
  <c r="U24" i="1" s="1"/>
  <c r="AB24" i="1"/>
  <c r="AC24" i="1" s="1"/>
  <c r="AD24" i="1" s="1"/>
  <c r="S25" i="1"/>
  <c r="T25" i="1" s="1"/>
  <c r="S26" i="1"/>
  <c r="T26" i="1" s="1"/>
  <c r="U26" i="1" s="1"/>
  <c r="AB26" i="1"/>
  <c r="AC26" i="1" s="1"/>
  <c r="AD26" i="1" s="1"/>
  <c r="S27" i="1"/>
  <c r="T27" i="1" s="1"/>
  <c r="U27" i="1" s="1"/>
  <c r="AB27" i="1"/>
  <c r="AC27" i="1" s="1"/>
  <c r="AD27" i="1" s="1"/>
  <c r="AL27" i="1"/>
  <c r="AM27" i="1" s="1"/>
  <c r="S28" i="1"/>
  <c r="T28" i="1" s="1"/>
  <c r="AB28" i="1"/>
  <c r="AC28" i="1" s="1"/>
  <c r="AD28" i="1" s="1"/>
  <c r="AL28" i="1"/>
  <c r="AM28" i="1" s="1"/>
  <c r="S29" i="1"/>
  <c r="T29" i="1" s="1"/>
  <c r="S30" i="1"/>
  <c r="T30" i="1" s="1"/>
  <c r="S31" i="1"/>
  <c r="T31" i="1" s="1"/>
  <c r="U31" i="1" s="1"/>
  <c r="AB31" i="1"/>
  <c r="AC31" i="1" s="1"/>
  <c r="AD31" i="1" s="1"/>
  <c r="AK31" i="1"/>
  <c r="AL31" i="1" s="1"/>
  <c r="AM31" i="1" s="1"/>
  <c r="S32" i="1"/>
  <c r="T32" i="1" s="1"/>
  <c r="U32" i="1" s="1"/>
  <c r="AB32" i="1"/>
  <c r="AC32" i="1" s="1"/>
  <c r="AD32" i="1" s="1"/>
  <c r="S33" i="1"/>
  <c r="T33" i="1" s="1"/>
  <c r="AL33" i="1"/>
  <c r="AM33" i="1" s="1"/>
  <c r="S34" i="1"/>
  <c r="T34" i="1" s="1"/>
  <c r="AB34" i="1"/>
  <c r="AC34" i="1" s="1"/>
  <c r="AD34" i="1" s="1"/>
  <c r="AT34" i="1"/>
  <c r="AU34" i="1" s="1"/>
  <c r="AV34" i="1" s="1"/>
  <c r="S35" i="1"/>
  <c r="T35" i="1" s="1"/>
  <c r="U35" i="1" s="1"/>
  <c r="AB35" i="1"/>
  <c r="AC35" i="1" s="1"/>
  <c r="AD35" i="1" s="1"/>
  <c r="AT35" i="1"/>
  <c r="AU35" i="1" s="1"/>
  <c r="AV35" i="1" s="1"/>
  <c r="S36" i="1"/>
  <c r="T36" i="1" s="1"/>
  <c r="U36" i="1" s="1"/>
  <c r="AB36" i="1"/>
  <c r="AC36" i="1" s="1"/>
  <c r="AD36" i="1" s="1"/>
  <c r="AT36" i="1"/>
  <c r="AU36" i="1" s="1"/>
  <c r="AV36" i="1" s="1"/>
  <c r="S37" i="1"/>
  <c r="T37" i="1" s="1"/>
  <c r="U37" i="1" s="1"/>
  <c r="AB37" i="1"/>
  <c r="AC37" i="1" s="1"/>
  <c r="AD37" i="1" s="1"/>
  <c r="AL37" i="1"/>
  <c r="AM37" i="1" s="1"/>
  <c r="S38" i="1"/>
  <c r="T38" i="1" s="1"/>
  <c r="U38" i="1" s="1"/>
  <c r="AB38" i="1"/>
  <c r="AC38" i="1" s="1"/>
  <c r="AD38" i="1" s="1"/>
  <c r="S39" i="1"/>
  <c r="T39" i="1" s="1"/>
  <c r="AB39" i="1"/>
  <c r="AC39" i="1" s="1"/>
  <c r="AD39" i="1" s="1"/>
  <c r="S40" i="1"/>
  <c r="T40" i="1" s="1"/>
  <c r="U40" i="1" s="1"/>
  <c r="AB40" i="1"/>
  <c r="AC40" i="1" s="1"/>
  <c r="AD40" i="1" s="1"/>
  <c r="S41" i="1"/>
  <c r="T41" i="1" s="1"/>
  <c r="U41" i="1" s="1"/>
  <c r="AB41" i="1"/>
  <c r="AC41" i="1" s="1"/>
  <c r="AD41" i="1" s="1"/>
  <c r="S42" i="1"/>
  <c r="T42" i="1" s="1"/>
  <c r="U42" i="1" s="1"/>
  <c r="AB42" i="1"/>
  <c r="AC42" i="1" s="1"/>
  <c r="AD42" i="1" s="1"/>
  <c r="S43" i="1"/>
  <c r="T43" i="1" s="1"/>
  <c r="U43" i="1" s="1"/>
  <c r="AB43" i="1"/>
  <c r="AC43" i="1" s="1"/>
  <c r="AD43" i="1" s="1"/>
  <c r="S44" i="1"/>
  <c r="T44" i="1" s="1"/>
  <c r="S45" i="1"/>
  <c r="T45" i="1" s="1"/>
  <c r="U45" i="1" s="1"/>
  <c r="AB45" i="1"/>
  <c r="AC45" i="1" s="1"/>
  <c r="AD45" i="1" s="1"/>
  <c r="S46" i="1"/>
  <c r="T46" i="1" s="1"/>
  <c r="U46" i="1" s="1"/>
  <c r="AB46" i="1"/>
  <c r="AC46" i="1" s="1"/>
  <c r="AD46" i="1" s="1"/>
  <c r="AT46" i="1"/>
  <c r="AU46" i="1" s="1"/>
  <c r="AV46" i="1" s="1"/>
  <c r="S47" i="1"/>
  <c r="T47" i="1" s="1"/>
  <c r="U47" i="1" s="1"/>
  <c r="AB47" i="1"/>
  <c r="AC47" i="1" s="1"/>
  <c r="AD47" i="1" s="1"/>
  <c r="S48" i="1"/>
  <c r="T48" i="1" s="1"/>
  <c r="U48" i="1" s="1"/>
  <c r="AB48" i="1"/>
  <c r="AC48" i="1" s="1"/>
  <c r="AD48" i="1" s="1"/>
  <c r="S49" i="1"/>
  <c r="T49" i="1" s="1"/>
  <c r="U49" i="1" s="1"/>
  <c r="AB49" i="1"/>
  <c r="AC49" i="1" s="1"/>
  <c r="AD49" i="1" s="1"/>
  <c r="S50" i="1"/>
  <c r="T50" i="1" s="1"/>
  <c r="AT50" i="1"/>
  <c r="AU50" i="1" s="1"/>
  <c r="AV50" i="1" s="1"/>
  <c r="U12" i="1" l="1"/>
  <c r="BR12" i="1"/>
  <c r="BT12" i="1" s="1"/>
  <c r="U34" i="1"/>
  <c r="BR34" i="1"/>
  <c r="BT34" i="1" s="1"/>
  <c r="U11" i="1"/>
  <c r="BR11" i="1"/>
  <c r="BT11" i="1" s="1"/>
  <c r="U25" i="1"/>
  <c r="BR25" i="1"/>
  <c r="BT25" i="1" s="1"/>
  <c r="U30" i="1"/>
  <c r="BR30" i="1"/>
  <c r="BT30" i="1" s="1"/>
  <c r="U14" i="1"/>
  <c r="BR14" i="1"/>
  <c r="BT14" i="1" s="1"/>
  <c r="U13" i="1"/>
  <c r="BR13" i="1"/>
  <c r="BT13" i="1" s="1"/>
  <c r="U44" i="1"/>
  <c r="BR44" i="1"/>
  <c r="BT44" i="1" s="1"/>
  <c r="U9" i="1"/>
  <c r="BR9" i="1"/>
  <c r="BT9" i="1" s="1"/>
  <c r="U39" i="1"/>
  <c r="BR39" i="1"/>
  <c r="BT39" i="1" s="1"/>
  <c r="U19" i="1"/>
  <c r="BR19" i="1"/>
  <c r="BT19" i="1" s="1"/>
  <c r="U18" i="1"/>
  <c r="BR18" i="1"/>
  <c r="BT18" i="1" s="1"/>
  <c r="U33" i="1"/>
  <c r="BR33" i="1"/>
  <c r="BT33" i="1" s="1"/>
  <c r="U22" i="1"/>
  <c r="BR22" i="1"/>
  <c r="BT22" i="1" s="1"/>
  <c r="U50" i="1"/>
  <c r="BR50" i="1"/>
  <c r="BT50" i="1" s="1"/>
  <c r="U28" i="1"/>
  <c r="BR28" i="1"/>
  <c r="BT28" i="1" s="1"/>
  <c r="U29" i="1"/>
  <c r="BR29" i="1"/>
  <c r="BT29" i="1" s="1"/>
  <c r="BV11" i="1"/>
  <c r="BV28" i="1"/>
  <c r="BV33" i="1"/>
  <c r="BV34" i="1"/>
  <c r="BV50" i="1"/>
  <c r="BV30" i="1"/>
  <c r="BV12" i="1"/>
  <c r="BN51" i="1"/>
  <c r="AD51" i="1"/>
  <c r="AV51" i="1"/>
  <c r="AM51" i="1"/>
  <c r="BE51" i="1"/>
  <c r="BV14" i="1" l="1"/>
  <c r="U51" i="1"/>
  <c r="BV13" i="1"/>
  <c r="BS39" i="1"/>
  <c r="BV39" i="1" s="1"/>
  <c r="BS33" i="1"/>
  <c r="BS22" i="1"/>
  <c r="BV22" i="1" s="1"/>
  <c r="BS19" i="1"/>
  <c r="BV19" i="1" s="1"/>
  <c r="BS29" i="1"/>
  <c r="BV29" i="1" s="1"/>
  <c r="BS13" i="1"/>
  <c r="BS30" i="1"/>
  <c r="BS50" i="1"/>
  <c r="BS28" i="1"/>
  <c r="BS25" i="1"/>
  <c r="BV25" i="1" s="1"/>
  <c r="BS9" i="1"/>
  <c r="BS44" i="1"/>
  <c r="BV44" i="1" s="1"/>
  <c r="BS34" i="1"/>
  <c r="BS12" i="1"/>
  <c r="BS14" i="1"/>
  <c r="BS18" i="1"/>
  <c r="BV18" i="1" s="1"/>
  <c r="BS11" i="1"/>
  <c r="J38" i="1"/>
  <c r="K38" i="1" s="1"/>
  <c r="BR38" i="1" s="1"/>
  <c r="BT38" i="1" s="1"/>
  <c r="J23" i="1"/>
  <c r="K23" i="1" s="1"/>
  <c r="BR23" i="1" s="1"/>
  <c r="BT23" i="1" s="1"/>
  <c r="J26" i="1"/>
  <c r="K26" i="1" s="1"/>
  <c r="BR26" i="1" s="1"/>
  <c r="BT26" i="1" s="1"/>
  <c r="J27" i="1"/>
  <c r="K27" i="1" s="1"/>
  <c r="BR27" i="1" s="1"/>
  <c r="BT27" i="1" s="1"/>
  <c r="BV9" i="1" l="1"/>
  <c r="L27" i="1"/>
  <c r="BV27" i="1"/>
  <c r="L26" i="1"/>
  <c r="L23" i="1"/>
  <c r="L38" i="1"/>
  <c r="BV38" i="1"/>
  <c r="J36" i="1"/>
  <c r="K36" i="1" s="1"/>
  <c r="BR36" i="1" s="1"/>
  <c r="BT36" i="1" s="1"/>
  <c r="J37" i="1"/>
  <c r="K37" i="1" s="1"/>
  <c r="BR37" i="1" s="1"/>
  <c r="BT37" i="1" s="1"/>
  <c r="J40" i="1"/>
  <c r="K40" i="1" s="1"/>
  <c r="BR40" i="1" s="1"/>
  <c r="BT40" i="1" s="1"/>
  <c r="J41" i="1"/>
  <c r="K41" i="1" s="1"/>
  <c r="BR41" i="1" s="1"/>
  <c r="BT41" i="1" s="1"/>
  <c r="J42" i="1"/>
  <c r="K42" i="1" s="1"/>
  <c r="BR42" i="1" s="1"/>
  <c r="BT42" i="1" s="1"/>
  <c r="J43" i="1"/>
  <c r="K43" i="1" s="1"/>
  <c r="BR43" i="1" s="1"/>
  <c r="BT43" i="1" s="1"/>
  <c r="J46" i="1"/>
  <c r="K46" i="1" s="1"/>
  <c r="BR46" i="1" s="1"/>
  <c r="BT46" i="1" s="1"/>
  <c r="J47" i="1"/>
  <c r="K47" i="1" s="1"/>
  <c r="BR47" i="1" s="1"/>
  <c r="BT47" i="1" s="1"/>
  <c r="J48" i="1"/>
  <c r="K48" i="1" s="1"/>
  <c r="BR48" i="1" s="1"/>
  <c r="BT48" i="1" s="1"/>
  <c r="J49" i="1"/>
  <c r="K49" i="1" s="1"/>
  <c r="BR49" i="1" s="1"/>
  <c r="BT49" i="1" s="1"/>
  <c r="J20" i="1"/>
  <c r="K20" i="1" s="1"/>
  <c r="BR20" i="1" s="1"/>
  <c r="BT20" i="1" s="1"/>
  <c r="J21" i="1"/>
  <c r="K21" i="1" s="1"/>
  <c r="BR21" i="1" s="1"/>
  <c r="BT21" i="1" s="1"/>
  <c r="J24" i="1"/>
  <c r="K24" i="1" s="1"/>
  <c r="BR24" i="1" s="1"/>
  <c r="BT24" i="1" s="1"/>
  <c r="J45" i="1"/>
  <c r="K45" i="1" s="1"/>
  <c r="BR45" i="1" s="1"/>
  <c r="BT45" i="1" s="1"/>
  <c r="J31" i="1"/>
  <c r="K31" i="1" s="1"/>
  <c r="BR31" i="1" s="1"/>
  <c r="BT31" i="1" s="1"/>
  <c r="J32" i="1"/>
  <c r="K32" i="1" s="1"/>
  <c r="BR32" i="1" s="1"/>
  <c r="BT32" i="1" s="1"/>
  <c r="J35" i="1"/>
  <c r="K35" i="1" s="1"/>
  <c r="BR35" i="1" s="1"/>
  <c r="BT35" i="1" s="1"/>
  <c r="BS38" i="1" l="1"/>
  <c r="BS23" i="1"/>
  <c r="BV23" i="1" s="1"/>
  <c r="BS26" i="1"/>
  <c r="BV26" i="1" s="1"/>
  <c r="BS27" i="1"/>
  <c r="L24" i="1"/>
  <c r="BV24" i="1"/>
  <c r="L32" i="1"/>
  <c r="BV32" i="1"/>
  <c r="L31" i="1"/>
  <c r="BV31" i="1"/>
  <c r="L20" i="1"/>
  <c r="BV20" i="1"/>
  <c r="L47" i="1"/>
  <c r="BV47" i="1"/>
  <c r="L45" i="1"/>
  <c r="L21" i="1"/>
  <c r="L37" i="1"/>
  <c r="BV37" i="1"/>
  <c r="L46" i="1"/>
  <c r="L43" i="1"/>
  <c r="L42" i="1"/>
  <c r="L41" i="1"/>
  <c r="BV41" i="1"/>
  <c r="L40" i="1"/>
  <c r="BV40" i="1"/>
  <c r="L49" i="1"/>
  <c r="L35" i="1"/>
  <c r="BV35" i="1"/>
  <c r="L48" i="1"/>
  <c r="BV48" i="1"/>
  <c r="L36" i="1"/>
  <c r="BV36" i="1"/>
  <c r="J10" i="1"/>
  <c r="K10" i="1" s="1"/>
  <c r="BR10" i="1" s="1"/>
  <c r="BT10" i="1" s="1"/>
  <c r="J15" i="1"/>
  <c r="K15" i="1" s="1"/>
  <c r="BR15" i="1" s="1"/>
  <c r="BT15" i="1" s="1"/>
  <c r="J16" i="1"/>
  <c r="K16" i="1" s="1"/>
  <c r="BR16" i="1" s="1"/>
  <c r="BT16" i="1" s="1"/>
  <c r="J17" i="1"/>
  <c r="K17" i="1" s="1"/>
  <c r="BR17" i="1" s="1"/>
  <c r="BT17" i="1" s="1"/>
  <c r="BS41" i="1" l="1"/>
  <c r="BS35" i="1"/>
  <c r="BS31" i="1"/>
  <c r="BS49" i="1"/>
  <c r="BV49" i="1" s="1"/>
  <c r="BS32" i="1"/>
  <c r="BS48" i="1"/>
  <c r="BS42" i="1"/>
  <c r="BV42" i="1" s="1"/>
  <c r="BS45" i="1"/>
  <c r="BV45" i="1" s="1"/>
  <c r="BS20" i="1"/>
  <c r="BS21" i="1"/>
  <c r="BV21" i="1" s="1"/>
  <c r="BS36" i="1"/>
  <c r="BS40" i="1"/>
  <c r="BS46" i="1"/>
  <c r="BV46" i="1" s="1"/>
  <c r="BS47" i="1"/>
  <c r="BS24" i="1"/>
  <c r="BS37" i="1"/>
  <c r="BS43" i="1"/>
  <c r="BV43" i="1" s="1"/>
  <c r="L10" i="1"/>
  <c r="BV10" i="1"/>
  <c r="L17" i="1"/>
  <c r="BV17" i="1"/>
  <c r="L16" i="1"/>
  <c r="BV16" i="1"/>
  <c r="L15" i="1"/>
  <c r="BS17" i="1" l="1"/>
  <c r="BS16" i="1"/>
  <c r="BS10" i="1"/>
  <c r="BS15" i="1"/>
  <c r="BV15" i="1" s="1"/>
  <c r="L51" i="1"/>
  <c r="BS51" i="1" l="1"/>
</calcChain>
</file>

<file path=xl/sharedStrings.xml><?xml version="1.0" encoding="utf-8"?>
<sst xmlns="http://schemas.openxmlformats.org/spreadsheetml/2006/main" count="965" uniqueCount="304">
  <si>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</si>
  <si>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</si>
  <si>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</si>
  <si>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</si>
  <si>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</si>
  <si>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</si>
  <si>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</si>
  <si>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</si>
  <si>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</si>
  <si>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</si>
  <si>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</si>
  <si>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</si>
  <si>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</si>
  <si>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</si>
  <si>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</si>
  <si>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ÍTEM</t>
  </si>
  <si>
    <t>Monitor 24"</t>
  </si>
  <si>
    <t>Microsoft</t>
  </si>
  <si>
    <t>INVITACIÓN PÚBLICA BS  09 DE 2024</t>
  </si>
  <si>
    <t>Adaptador</t>
  </si>
  <si>
    <t>USB-C 20W POWER ADAPTER Cod. 19425215694</t>
  </si>
  <si>
    <t>ADAPTADOR MINIDISPLAY A HDMI</t>
  </si>
  <si>
    <t>Thunderbolt 3 (USB-C) to Thunderbolt 2
Adapter</t>
  </si>
  <si>
    <t>APPLE</t>
  </si>
  <si>
    <t>UNIDAD</t>
  </si>
  <si>
    <t>Adaptador Caddy Bandeja Para Pc De 2.5 Ssd A 3.5 Sata Unidad</t>
  </si>
  <si>
    <t>SATA</t>
  </si>
  <si>
    <t>Adaptador caddy bandeja para pc de 2.5 SSD a 3.5  SATA unidad</t>
  </si>
  <si>
    <t>Cable</t>
  </si>
  <si>
    <t>USB-C CHARGE CABLE (1 M)</t>
  </si>
  <si>
    <t xml:space="preserve">Carcasa Case </t>
  </si>
  <si>
    <t>EA Hardcase Macbook Air 13" Blue</t>
  </si>
  <si>
    <t>Computador 
Tipo 1 
Tiny / Mini / Micro</t>
  </si>
  <si>
    <t>HP  Mini 
Lenovo  Tiny
DELL Micro</t>
  </si>
  <si>
    <t>Computador Core i9</t>
  </si>
  <si>
    <t>Lenovo "ThinkPad L15 Generacion 4</t>
  </si>
  <si>
    <t>Disco de estado solido para PC de 4 Teras</t>
  </si>
  <si>
    <t>Disco de estado solido para PC de 4 Teras Compatible NVR HIKVISION</t>
  </si>
  <si>
    <t>TOSHIBA - SANDISCK - SEAGATE</t>
  </si>
  <si>
    <t>Disco duro</t>
  </si>
  <si>
    <t>Samsung</t>
  </si>
  <si>
    <t>Disco Duro De Estado Solido 480 Gb -Sata</t>
  </si>
  <si>
    <t>DSATA-480</t>
  </si>
  <si>
    <t>Disco Duro Estado Solido</t>
  </si>
  <si>
    <t xml:space="preserve"> KINGSTON</t>
  </si>
  <si>
    <t>SSD PCI-E 4.0 M.2 2280 500GB NVME KINGSTON NV2 SNV2S/500GR/W 3500 MB/S Garantia 5 años</t>
  </si>
  <si>
    <t>Disco duro externo 1 TERA</t>
  </si>
  <si>
    <t>DISCO DURO EXTERNO ADATA 1 TERA AHD330-1TU31-CBK DD EXT ANTIGOLPES NEGRO</t>
  </si>
  <si>
    <t>ADATA</t>
  </si>
  <si>
    <t>Equipo Tipo 1</t>
  </si>
  <si>
    <t>HP  SFF 
Lenovo SFF
DELL  SFF</t>
  </si>
  <si>
    <t>Funda Protectora Para Laptop</t>
  </si>
  <si>
    <t>YXLILI LAPTOP SLEEVE LAPON 14 INCH</t>
  </si>
  <si>
    <t>iMac 24 chip M3 Si lver</t>
  </si>
  <si>
    <t>MQRK3E/A ..iMac 24 chip M3 Si lverChip M3 de Apple con CPU de 8 nucleos (4 de rendimiento y 4 deeficiencia), GPU de 10 nucleos y Neural Engine de 16 nucleos512 GB de almacenamiento SSD8 GB de memoria uni ficadaDos puertos Thunderbol t/USB 4Dos puertos USB 3Gigabi t EthernetRaton Magic MouseMagic Keyboard con Touch ID - Espanol . 1 ano de garantia defabrica+ 3 anos extendida con representante autori zado MAC</t>
  </si>
  <si>
    <t>Apple</t>
  </si>
  <si>
    <t>Impresora Brother Tipo 3</t>
  </si>
  <si>
    <t>Brother HL-L6415DW</t>
  </si>
  <si>
    <t>Impresora Tipo 2</t>
  </si>
  <si>
    <t>Impresora Tipo 4</t>
  </si>
  <si>
    <t>HP LASERJET ENTERPRISE M612DN</t>
  </si>
  <si>
    <t>HP</t>
  </si>
  <si>
    <t>Licencia Microsoft Office para Mac</t>
  </si>
  <si>
    <t>Office LTSC Standard for Mac 2021</t>
  </si>
  <si>
    <t>Licencia pertetua Microsoft Office</t>
  </si>
  <si>
    <t>Microsoft office Pro Plus LTSC 2021 Académico</t>
  </si>
  <si>
    <t>MAC MINI M2 PRO</t>
  </si>
  <si>
    <t>MAC MINI-/10C CPU/16C
GPU/16GB/512GB-LAE Mac mini: Chip M2 Pro de Apple con CPU de 10 núcleos y GPU
de 16 núcleos
Disco Solido 512 GB SSD
Memoria unificada de 16GB
Garantía 3 años</t>
  </si>
  <si>
    <t>Memoria Ram</t>
  </si>
  <si>
    <t>8GB - DDR4, Memoria Ram para pc ADATADRAM DDR4 U-DIMM 8GB 2666 Adata Technology DRAM DDR4U-DIMM 8GB 2666 SINGLE TRAY CL 19-19-19. compatible con213</t>
  </si>
  <si>
    <t>Adata Technology</t>
  </si>
  <si>
    <t>Memoria Ram Ddr4 2400 Hz - 8gb</t>
  </si>
  <si>
    <t>Generico</t>
  </si>
  <si>
    <t>Memoria Ram Ddr4 3200 Hz - 8gb</t>
  </si>
  <si>
    <t>Monitor Ultra Hd De 28"</t>
  </si>
  <si>
    <t xml:space="preserve">Mouse </t>
  </si>
  <si>
    <t>MAGIC MOUSE-AME (blanco)</t>
  </si>
  <si>
    <t>VERTICAL X-KIM MOUSE VERTICAL RECARGABLE N/P: VERTICAL-X</t>
  </si>
  <si>
    <t>X-KIM</t>
  </si>
  <si>
    <t xml:space="preserve">MOUSE GENIUS VERTICAL ERGO 8250S BLK N/P: 31030031400 </t>
  </si>
  <si>
    <t>GENIUS</t>
  </si>
  <si>
    <t>Portatil Tipo 1</t>
  </si>
  <si>
    <t>Procesador Intel® Core™ i7-1355U
Memoria RAM 16GB (1x16GB) DDR4 3200
Disco Solido SSD 512 GB
Pantalla 14" FHD antirreflejante, 250 nits de luminosidad
Wi-Fi 6E + Bluetooth® 5.3
Windows 11 Pro
Garantía 3 años
Incluye:
Morral
Cable conversor HDMI -VGA de la misma marca del portátil</t>
  </si>
  <si>
    <t>Protector iPAD</t>
  </si>
  <si>
    <t>Funda para iPad Pro de 12.9 pulgadas 2022/2021/2020 con protector de pantalla y soporte para lápices</t>
  </si>
  <si>
    <t>Ssd Ultimate Su650 (Sata Iii)</t>
  </si>
  <si>
    <t>512GB 520/ Adata TechnologyAdata Ultimate SU650 - 2.5" Interno - 512GB - SATA (SATA/600)- Computadora de escritorio Dispositivo compatible - 280TBTBW - 520MB/s Tasa de transferencia de lectura maxima -3Ano(s) Garantia</t>
  </si>
  <si>
    <t xml:space="preserve">Teclado </t>
  </si>
  <si>
    <t>Magic Keyboard with Numeric Keypad -
Spanish-Plata</t>
  </si>
  <si>
    <t>Teclados</t>
  </si>
  <si>
    <t>Klip Xtreme - TECLADO - Spanish Klip Xtreme (KBK-530S) • Interfaz: USB 2.4GHz</t>
  </si>
  <si>
    <t>Klip Xtreme</t>
  </si>
  <si>
    <t>Unidad De Estado Solido Externo</t>
  </si>
  <si>
    <t>SXS1000/1000G 1 TB USB 3.2 Gen 2 Portable</t>
  </si>
  <si>
    <t>Ricoh p311</t>
  </si>
  <si>
    <t>Ricoh</t>
  </si>
  <si>
    <t>Pantalla 24" Resolucion  1920 x 1080 full hdConectores : VGA, DisplayPort, HDMI (incluye los 3 cables)Garantia 3 años</t>
  </si>
  <si>
    <t>Monitor Ultra HD de 28" con panel IPS	"Monitor Samsung Plano LU28R550UQNXZATamano pantalla: 28"" Diseno sin bisel de 3 lados, Panel IPS con HDRBrillo: 300cd/m2Contraste: 1000:1(Typ) Vesa 75*75Resolucion: 3840x2160Tiempo de Respuesta: 5 ms Tasa de refresco 60 HZAngulo de vision (H/V): 178Â°/178Â°Conectividad: Display Port, HDMI- (incluye cable HDMI), USBVesa 75*75 Garantia 3 años "</t>
  </si>
  <si>
    <t>Monitor Hp P204v De 19,5 Garantia 3 Anos</t>
  </si>
  <si>
    <t>Monitor HP P204v de 19,5Garantia 3 anos</t>
  </si>
  <si>
    <t>Disco Ssd 500gb</t>
  </si>
  <si>
    <t>CRUCIAL</t>
  </si>
  <si>
    <t>DISCO SSD 2.5 500GB SATA CRUCIAL BX500CT500BX500SSD1 540 MB/S - Garantia 3 Años</t>
  </si>
  <si>
    <t>Hp Probook 440 G10</t>
  </si>
  <si>
    <t>Soporte Vesa Para Anclar Monitor A Cpu</t>
  </si>
  <si>
    <t>Disco duro Samsung T7 Shield 1TB SSD</t>
  </si>
  <si>
    <t>COMPRA DE EQUIPOS, PERIFÉRICOS, ACCESORIOS DE CÓMPUTO Y LICENCIAS DE OFFICE</t>
  </si>
  <si>
    <t>Impresora Láser monocromática
Velocidad de impresión hasta 52 ppm
Resolución hasta 1200x1200 dpi
Interfaces inalámbrica 802.11b/g/n Gigabit ethernet USB 2.0 alta velocidad
Compatibilidad con Windows y MacOS
Lector de tarjeta NFC
Impresión doble cara automático
Bandeja de 520 hojas y bandeja multipropósito 100 hojas.
Garantía 2 años</t>
  </si>
  <si>
    <t>HP-DELL-LENOVO</t>
  </si>
  <si>
    <t>Procesador Intel Core i9-14900, Frecuencia base de 2,0 GHz de nucleo eficiente, frecuencia Max Turbo hasta 5,4 GHz de nucleo eficiente, 36 MB de cache L3 y 24 nucleos, Unidad de disco duro solido 7M.2,SSD M.2 2280 PCIe NVMe TLC de 1 TBMemoria RAM 16GB (1x16GB) DDR5 4 Ranuras de memoriaTeclado alambrico en Espanol Mouse alambricoConectividad LAN: 1 GbE (10/100/1000 Mbps)WLAN: Wi-Fi 6E 802.11 ax 2x2 (vPro Enterprise) + Bluetooth 5.3Puertos de video HDMI 1.4b (1) y DisplayPort 1.4a (2)Sistema Operativo Windows 11 Pro de 64 bits en Espanol.GARANTIA EXTENDIDA A 3 AÑOS</t>
  </si>
  <si>
    <t>HP
DELL
Lenovo</t>
  </si>
  <si>
    <t>HP - Dell - Lenovo</t>
  </si>
  <si>
    <t>N/A</t>
  </si>
  <si>
    <t>Computador Portatil 15"-16"</t>
  </si>
  <si>
    <r>
      <t xml:space="preserve">Procesador Intel Core i7-13700T(16cores/30MB/4,9GHz)Chipset Intel Q670, vPro </t>
    </r>
    <r>
      <rPr>
        <sz val="10"/>
        <color rgb="FFFF0000"/>
        <rFont val="Calibri (Cuerpo)"/>
      </rPr>
      <t xml:space="preserve">Enterprise </t>
    </r>
    <r>
      <rPr>
        <sz val="10"/>
        <rFont val="Calibri"/>
        <family val="2"/>
        <scheme val="minor"/>
      </rPr>
      <t>Memoria 16 GB DDR4-3200(1x16GB)DD 512 SSD (Sata o M.2)Mouse y Teclado USB2 Ranuras SODIMM3 Puertos USB (Tipo A 2.0 - 3.0 -Tipo C)Puertos de video HDMI yDisplayPortMontura VESA Tiny/Mini/MicroWindows 11 Pro. Garantia 3 años</t>
    </r>
  </si>
  <si>
    <r>
      <t xml:space="preserve">Procesador Intel Core i7-13700 (16cores/30MB/1.5 hasta 5.1GHz)
Chipset Intel Q670
vPro </t>
    </r>
    <r>
      <rPr>
        <sz val="10"/>
        <color rgb="FFFF0000"/>
        <rFont val="Calibri (Cuerpo)"/>
      </rPr>
      <t>Enterprise</t>
    </r>
    <r>
      <rPr>
        <sz val="10"/>
        <rFont val="Calibri"/>
        <family val="2"/>
        <scheme val="minor"/>
      </rPr>
      <t xml:space="preserve">
Memoria 16 GB DDR5-4800 (1x16GB)
DD 512 SSD M.2
Mouse y Teclado USB
4 Ranuras DIMM
8 Puertos USB (Tipo A 2.0 - 3.0 - Tipo C) 
Puertos de video HDMI y DisplayPort
Puerto de red Ethernet 1Gb y tarjeta WiFi y Bluetooth
Windows 11 Pro OEM
Garantía 3 años </t>
    </r>
  </si>
  <si>
    <t>Hp Pro Mini 400 G9</t>
  </si>
  <si>
    <r>
      <t xml:space="preserve">IntelÂ® CoreTM i5-13500T, RAM 16 GB (1x16GB)DDR4 3200 SODIMM Soporta hasta 64 GB en(2) slots SODIMM, Unidad de estado solido M.2SSD 512 GB 2280 PCIe NVMe Value, LAN: IntelÂ®I219-LM 1 Gigabit Network ConnectionLOMWLAN: Realtek RTL8852BE Wi-Fi 6 802.11+ Bluetooth 5.3, Frontal 1) USB 3.2 Gen2x2Tipo-C(2) USB 3.2 Gen 2 (1 para carga)(1)Conector UAJ - Universal Audio Jack consoporte de auriculares CTIA, Posterior 2) USB3.2 Gen 1(1) USB 3.2 Gen 2(2) DisplayPort1.4a(1) HDMI 2.1a(1) Ethernet RJ-45(1)Conector de alimentacion, Windows 11 Pro de64 bits en Espanol, IntelÂ® </t>
    </r>
    <r>
      <rPr>
        <sz val="10"/>
        <color rgb="FFFF0000"/>
        <rFont val="Calibri (Cuerpo)"/>
      </rPr>
      <t>vPro Eterprise</t>
    </r>
    <r>
      <rPr>
        <sz val="10"/>
        <rFont val="Calibri"/>
        <family val="2"/>
        <scheme val="minor"/>
      </rPr>
      <t>,ENERGY STARÂ® 8.0, EPEAT Gold, TCO 9.0, FCC,UL, CE, RoHS, ISO 14001-9001, MIL-STD-810H,Garantia 3 años</t>
    </r>
  </si>
  <si>
    <r>
      <t xml:space="preserve">MRDDR4-2400 </t>
    </r>
    <r>
      <rPr>
        <sz val="10"/>
        <color rgb="FFFF0000"/>
        <rFont val="Calibri (Cuerpo)"/>
      </rPr>
      <t>DIMM PC Escritorio</t>
    </r>
  </si>
  <si>
    <r>
      <t xml:space="preserve">MRDDR4-3200 </t>
    </r>
    <r>
      <rPr>
        <sz val="10"/>
        <color rgb="FFFF0000"/>
        <rFont val="Calibri (Cuerpo)"/>
      </rPr>
      <t>DIMM PC escritorio</t>
    </r>
  </si>
  <si>
    <r>
      <t xml:space="preserve">PORTATIL LENOVO "ThinkPad L15 Generacion 4: Procesador IntelÂ® CoreÂ¿ i7-1355U, 10C (2P + 8E) / 12T, P-core 1,7/5,0 GHz, E-core 1,2/3,7 GHz, 12 MB, Graficos IntelÂ® IrisÂ® Xe integrados funcionan como graficos UHD, conjunto de chips Plataforma IntelÂ® SoC, Memoria 1x 16GB SO-DIMM DDR4-3200, Ranuras de memoria Dos ranuras DDR4 SO-DIMM, con capacidad de doble canal, Memoria maxima Hasta 64 GB DDR4-3200, Almacenamiento SSD de 512 GB M.2 2242 PCIeÂ® 4.0x4 NVMeÂ® Opalo 2.0, Soporte de almacenamiento Una unidad, hasta 2 TB M.2 2242 SSD, Ranura de almacenamiento Una ranura M.2 2242 PCIeÂ® 4.0 x4, </t>
    </r>
    <r>
      <rPr>
        <sz val="10"/>
        <color rgb="FFFF0000"/>
        <rFont val="Calibri (Cuerpo)"/>
      </rPr>
      <t>Garantía 3 años</t>
    </r>
  </si>
  <si>
    <r>
      <t xml:space="preserve">Soporte VESA para anclar Monitpr a CPU </t>
    </r>
    <r>
      <rPr>
        <sz val="10"/>
        <color rgb="FFFF0000"/>
        <rFont val="Calibri (Cuerpo)"/>
      </rPr>
      <t>(montar CPU ítem 18 en pantalla ítem 30)</t>
    </r>
  </si>
  <si>
    <t>IntelÂ® CoreTM i5-1334U 10 nucleos (2 P-Cores y8 E-Cores), 12 hilos, 12 MB IntelÂ® Smart Cache,Win11 Pro de 64 bits en Espanol, LCD delgadade 14" en diagonal con retroiluminacion LED,FHD (1920x1080), con antirreflejo, RAM 16 GB(1x16GB) DDR4 3200 Soporta hasta 32 GB en(2) slots SODIMM, M.2 SSD 512 GB PCIe NVMeValue,LAN: Realtek RTL8111HSH 10/100/1000Integrated NICWLAN: Intel AX211 Wi-Fi 6E802.11 ax 2x2+ Bluetooth 5.3, Bateria Polimerode 3 celdas 42 Whr de larga duracion conautonomia de hasta 11 horas y 30 minutos,Peso A partir de 1.38 Kg, garantia: 3. años</t>
  </si>
  <si>
    <t>CUADRO COMPARATIVO OFERTAS</t>
  </si>
  <si>
    <t>PROVEEDOR</t>
  </si>
  <si>
    <t>H4F02AA - HP HDMI to VGA Adapter</t>
  </si>
  <si>
    <t>A89CLLS#ABM - HP 400G9R DM I7-13700T 16GB 512GB
VESA: 6KD15AA - HP Quick Release Kit/ 2</t>
  </si>
  <si>
    <t>B7KR4LS#ABM - HP 800 G9 SFF I9-14900 1TB 16GB WiFi</t>
  </si>
  <si>
    <t xml:space="preserve">21H40010LM ThinkPad L15 Gen 4 Talos Intel 1.0 | Procesador Intel Core i7-1355U (10 core[ 2 P-Core+ 8 E-Core]- 12 Hilos) P-Core 5.0GHz - E-Core 3.7 GHz, 12 MB Cache, Vpro NO | RAM 16 GB DDR4-3200, Crece Up to 64GB (Two DDR4 SO-DIMM slots, dual-channel capable) | DD 512 GB SSD M.2 2242 | Ampliacion RAM&amp;DD Confirmar en PSREF* | Chipset Intel Soc | Pantalla 15.6" FHD (1920x1080) IPS Anti-Glare 250 Nits | Teclado Antiderrame de líquidos con Trackpoint | Mouse Touchpad de 4 piezas | Tarjeta de Video Graficos integrados Intel UHD Graphics | Camara HD 720p con obturador de privacidad y microfono, ThinkShutter SI | Lector de Huella SI | Conexión Intel Wi-Fi 6E AX211, 802.11ax 2x2 Wi-Fi + Bluetooth 5.1 | Puertos: 1x USB 3.2 Gen 1,1x USB 3.2 Gen 1 (Always On),1x USB-C 3.2 Gen 2 (support data transfer, Power Delivery 3.0 and DisplayPort™ 1.4),1x Thunderbolt 4 / USB4® 40Gbps (support data transfer, Power Delivery 3.0 and DisplayPort 1.4),1x HDMI 2.1, up to 4K/60Hz,1x microSD card reader,1x Headphone / microphone combo jack (3.5mm) | Ethernet (RJ-45) SI | Ranura Guaya SI | Batería 3 Cell 46.5 Wh Internal, | Cargador 65W USB-C slim (2-pin) AC adapter | Color Negro | Material PC-ABS (top), PC-ABS (bottom) | Peso 1.77 KG | Certificaciones: MIL-STD-810H military test passed,EPEAT Gold Registered,ENERGY STAR 8.0,ErP Lot 6,ErP Lot 26,TCO Certified 9.0,RoHS compliant | Sistema Operativo Windows 11 Pro 64| Software:1Y 42GEARS | | Garantía 3 Años Premier Support </t>
  </si>
  <si>
    <t>DISCO SOLIDO ADATA 480GB SATA ASU650SS-480GT-R</t>
  </si>
  <si>
    <t>Disco de Estado Sólido SSD 2.5 500GB SATA Crucial BX500 CT500BX500SSD1 550 MB/S
Manuf P/N:  CT500BX500SSD1</t>
  </si>
  <si>
    <t>B7UK4LS#ABM - HP 600 G9 SFF I7-13700 16GB DDR5-4800 512GB WiFi</t>
  </si>
  <si>
    <t xml:space="preserve">Para poder cumplir con el Vpro Enterprise, se debe modificar la tarjeta Wifi a la referencia "Intel AX211 Wi-Fi 6E vPro 160 MHz +Bluetooth 5.3 WW WLAN"
B7UK5LS#ABM - HP 400G9R DM I5-13500T 16GB DDR4 3200 512GB WiFi </t>
  </si>
  <si>
    <t>9C709LT#ABM - HP 440 G10 I5-1334U 16GB DDR4 3200 512GB WiFi</t>
  </si>
  <si>
    <t>DG7GMGF0PN5C        Office LTSC Standard for Mac 2024</t>
  </si>
  <si>
    <t>DG7GMGF0PN5F        Office LTSC Professional Plus 2024</t>
  </si>
  <si>
    <t>RAM-DXU-0385	RAM PC DDR4 PC4-25600 8GB 3200MHZ CL22 1.2V 4C DESKTOP XUE ® Garantía 5 Años</t>
  </si>
  <si>
    <t>64X66AA#ABA - HP P24 G5 FHD Monitor</t>
  </si>
  <si>
    <t>5RD66AA#ABM - HP P204v</t>
  </si>
  <si>
    <t>Magic Mouse        MK2E3AM/A</t>
  </si>
  <si>
    <t>VERTICAL X MOUSE VERTICAL RECARGABLE ERGONOMICO
N/P: VERTICAL-X</t>
  </si>
  <si>
    <t>MOUSE VERTICAL ERGO 8250S BLK
Mouse Vertical Ergonomico Inalámbrico Negro
N/P: 31030031400</t>
  </si>
  <si>
    <t xml:space="preserve">7Z7H4LT#ABM - HP 440 G10 I7-1355U 16GB 3200 512GB </t>
  </si>
  <si>
    <t>6KD15AA - HP Quick Release Kit/ 2</t>
  </si>
  <si>
    <t>ASU650SS -512GT-R, 512GB, SU650SS 512GB BLACK RETAIL
N/P: ASU650SS-512GT-R</t>
  </si>
  <si>
    <t>Magic Keyboard - Español (América Latina)        MK2A3LA/A</t>
  </si>
  <si>
    <t>KX KBK-530S Wireless ergonomic premium keyboard Spanish Latin america</t>
  </si>
  <si>
    <t>SXS1000/1000G SSD EXTERNO 1TB
SXS1000/1000G SSD EXTERNO XS2000 1000 GB
N/P: SXS1000/1000G</t>
  </si>
  <si>
    <t>BAJO PEDIDO 45-60 DIAS</t>
  </si>
  <si>
    <t>3 AÑOS</t>
  </si>
  <si>
    <t xml:space="preserve">5 DIAS </t>
  </si>
  <si>
    <t>10 DIAS BAJO OC</t>
  </si>
  <si>
    <t>12 meses</t>
  </si>
  <si>
    <t xml:space="preserve">5 das </t>
  </si>
  <si>
    <t xml:space="preserve">6 das </t>
  </si>
  <si>
    <t>8 dias</t>
  </si>
  <si>
    <t>Controles Empresariales SAS</t>
  </si>
  <si>
    <t>15 DIAS</t>
  </si>
  <si>
    <t>2 AÑOS</t>
  </si>
  <si>
    <t>Adaptador de energía USB-C de 20 W</t>
  </si>
  <si>
    <t>Conversor de Vídeo Mini DisplayPort a HDMI con
Audio – Adaptador Activo MDP 1.2 para MacBook
Pro – 4K @ 30Hz - Blanco</t>
  </si>
  <si>
    <t>Conecta una Mac que tenga un puerto Thunderbolt 4, Thunderbolt 3 o USB-C a unapantalla HDMI, mientras cargas la Mac y la conectas a un dispositivo USB-A. Tambiénpuedes usar este adaptador en los modelos del iPad que tienen un puerto Thunderbolt oUSB-C.</t>
  </si>
  <si>
    <t>Adaptador de Disco Duro de 2,5" a 3,5" - Para SSD o Disco Duro SATA SAS - Caja Adaptador de Disco</t>
  </si>
  <si>
    <t>Cable de carga USB‑C de 60 W de Apple (1 m)</t>
  </si>
  <si>
    <t>HardCase para MacBook Air 13.6</t>
  </si>
  <si>
    <t>M90q Gen 4</t>
  </si>
  <si>
    <t>HP Elite SFF 800 G9 Desktop PC</t>
  </si>
  <si>
    <t>ThinkPad L15 Gen 4</t>
  </si>
  <si>
    <t>DISCO DURO 4TB WD40PURZ: Creado para sistemas de seguridad de alta definición que operan de forma ininterrumpida (24/7). Los discos WD Purple cuentan con una carga trabajo de hasta 180TB/año, soportan hasta 64 cámaras y estan optimizados para sistemas de video vigilancia.</t>
  </si>
  <si>
    <t>Samsung Portable SSD T7 Shield</t>
  </si>
  <si>
    <t>SSD externo Vx500 de 480GB, USB 3.1 Gen 2 – Grafito</t>
  </si>
  <si>
    <t>NV2 PCIe 4.0 NVMe SSD</t>
  </si>
  <si>
    <t>La unidad de disco duroexterna HD330 deADATA, con unacapacidad de hasta 5TB, mantiene sus datosseguros con unacarcasa de silicona enel exterior, y lossensores de impactopatentados de ADATA yel software Backup</t>
  </si>
  <si>
    <t>Disco de Estado Sólido SSD 2.5 500GB SATA
Crucial BX500 CT500BX500SSD1 550 MB/S</t>
  </si>
  <si>
    <t>M90s Gen 3</t>
  </si>
  <si>
    <t>YXLILI Funda protectora para laptopde 14 pulgadas, impermeable,resistente a los golpes, funda paramaletín, forro suave y antiarañazos,acolchado para MacBookPro/Air/Acer/ASUS/HP/Lenovo/Dell de13 a 13.3 pulgadas</t>
  </si>
  <si>
    <t xml:space="preserve">HP Pro Mini 400 G9 Desktop PC </t>
  </si>
  <si>
    <t>Portátil HP ProBook 440 G10 de 14 pulgadas</t>
  </si>
  <si>
    <t>iMac (24 pulgadas, 2023, cuatro puertos)</t>
  </si>
  <si>
    <t>HL-L6415DW Impresora láser empresarial con conectividad en red cableada e impresión dúplex</t>
  </si>
  <si>
    <t>Impresora HP LaserJet Enterprise
M612dn</t>
  </si>
  <si>
    <t>Información general de Office para Mac
(para administradores y profesionales de TI)</t>
  </si>
  <si>
    <t>Documentación de implementación deOffice LTSC 2021</t>
  </si>
  <si>
    <t>Mac mini (2023)</t>
  </si>
  <si>
    <t>Premier DDR4 2666 Unbuffered DIMM</t>
  </si>
  <si>
    <t>KVR24N17S8/8
8GB 1Rx8 1G x 64-Bit PC4-2400
CL17 288-Pin DIMM</t>
  </si>
  <si>
    <t>KF432C16BB/8
8GB 1G x 64-Bit
DDR4-3200 CL16 288-Pin DIMM</t>
  </si>
  <si>
    <t>Monitor HP P24 G5 FHD</t>
  </si>
  <si>
    <t>Monitor HP P204v de 19,5 pulgadas</t>
  </si>
  <si>
    <t>Monitor panel IPS28 UHD</t>
  </si>
  <si>
    <t>Magic Mouse</t>
  </si>
  <si>
    <t>VERTICAL-X
Ratón Vertical-X-KIM-Recargable-Sensor óptico-Color Negro-Nuevo-Resolución de 3600dpi-Batería recargable</t>
  </si>
  <si>
    <t>Ergo 8250S</t>
  </si>
  <si>
    <t>Dell Latitude 14 5440</t>
  </si>
  <si>
    <t>KenKe New iPad Pro 12.9 Case 2022 (6th Gen)/ 2021 (5th Gen)/ 2020 (4th Gen) Case with Pencil Holder, Support Pencil Charging-Pair , Auto Wake-Sleep Soft Back Cover iPad Pro 12.9 inch Case, Black</t>
  </si>
  <si>
    <t>Estación de Trabajo Soporte de Pared para Monitor VESA de 27 Pulgadas (10kg) con Bracket para CPU / Ordenador y Bandeja para Teclado y Ratón - con Brazo Articulado para Monitor</t>
  </si>
  <si>
    <t>Ultimate SU650 3D NAND SSD</t>
  </si>
  <si>
    <t>Magic Keyboard con teclado numérico - Español</t>
  </si>
  <si>
    <t>KBK-530S</t>
  </si>
  <si>
    <t>Disco SSD externo XS1000
Unidad externa USB 3.2 Gen 2</t>
  </si>
  <si>
    <t>M 320F
P 311</t>
  </si>
  <si>
    <t>30-35 dias</t>
  </si>
  <si>
    <t>3 Años</t>
  </si>
  <si>
    <t xml:space="preserve">DVBE TECHNOLOGY COLOMBIA SAS </t>
  </si>
  <si>
    <t>GTI ALBERTO ALVAREZ LOPEZ SAS</t>
  </si>
  <si>
    <t>APPLE - USB-C 20W POWER ADAPTER Cod. 19425215694
MHJA3AM/A</t>
  </si>
  <si>
    <t>APPLE- Thunderbolt 3 (USB-C) to Thunderbolt 2
Adapter - MYH93AM/A</t>
  </si>
  <si>
    <t>Adaptador caddy bandeja para pc de 2.5 SSD a 3.5  SATA unidad - ACC-CXU-0160 marca xue</t>
  </si>
  <si>
    <t>APPLE- USB-C CHARGE CABLE (1 M) - MQKJ3AM/A</t>
  </si>
  <si>
    <t>HP Pro Mini 400 G9 Desktop PC -A89CLLS#ABM
Procesador Intel Core i7-13700T(16cores/30MB/4,9GHz)Chipset Intel Q670, vPro Enterprise Memoria 16 GB DDR4-3200(1x16GB)DD 512 SSD (Sata o M.2)Mouse y Teclado USB2 Ranuras SODIMM3 Puertos USB (Tipo A 2.0 - 3.0 -Tipo C)Puertos de video HDMI yDisplayPortMontura VESA Tiny/Mini/MicroWindows 11 Pro. Garantia 3 años extendida con N/P: U10N3E HP 3y Next Bus Day Onsite DT HW Supp</t>
  </si>
  <si>
    <t>HP Elite SFF 800 G9 Desktop PC - B7KR4LS#ABM
Procesador Intel Core i9-14900, Frecuencia base de 2,0 GHz de nucleo eficiente, frecuencia Max Turbo hasta 5,4 GHz de nucleo eficiente, 36 MB de cache L3 y 24 nucleos, Unidad de disco duro solido 7M.2,SSD M.2 2280 PCIe NVMe TLC de 1 TBMemoria RAM 16GB (1x16GB) DDR5 4 Ranuras de memoriaTeclado alambrico en Espanol Mouse alambricoConectividad LAN: 1 GbE (10/100/1000 Mbps)WLAN: Wi-Fi 6E 802.11 ax 2x2 (vPro Enterprise) + Bluetooth 5.3Puertos de video HDMI 1.4b (1) y DisplayPort 1.4a (2)Sistema Operativo Windows 11 Pro de 64 bits en Espanol.GARANTIA EXTENDIDA A 3 AÑOS con N/P: U6578E HP 3y NBD ONS DT HW Supp</t>
  </si>
  <si>
    <t>PORTATIL LENOVO "ThinkPad L15 Generacion 4: Procesador IntelÂ® CoreÂ¿ i7-1355U, 10C (2P + 8E) / 12T, P-core 1,7/5,0 GHz, E-core 1,2/3,7 GHz, 12 MB, Graficos IntelÂ® IrisÂ® Xe integrados funcionan como graficos UHD, conjunto de chips Plataforma IntelÂ® SoC, Memoria 1x 16GB SO-DIMM DDR4-3200, Ranuras de memoria Dos ranuras DDR4 SO-DIMM, con capacidad de doble canal, Memoria maxima Hasta 64 GB DDR4-3200, Almacenamiento SSD de 512 GB M.2 2242 PCIeÂ® 4.0x4 NVMeÂ® Opalo 2.0, Soporte de almacenamiento Una unidad, hasta 2 TB M.2 2242 SSD, Ranura de almacenamiento Una ranura M.2 2242 PCIeÂ® 4.0 x4, Garantía 3 años</t>
  </si>
  <si>
    <t>SATA DSATA-480
SSD 2.5 480GB SATA KINGSTON SA400S37/480G  500MB/S</t>
  </si>
  <si>
    <t>KINGSTON 3500 /W /500GR/2S/2    .2 2280  4.0 M.2 -E 4.0 M. SSD PCI-E 4.0 M.2 2280 500GB NVME KINGSTON NV2 SNV2S/500GR/W 3500 MB/S Garantia 5 años</t>
  </si>
  <si>
    <t>ADATA- DISCO DURO EXTERNO ADATA 1 TERA AHD330-1TU31-CBK DD EXT ANTIGOLPES NEGRO</t>
  </si>
  <si>
    <t>CRUCIAL1 540  DISCO SSD 2.5 500GB SATA CRUCIAL BX500CT500BX500SSD1 540 MB/S - Garantia 3 Años</t>
  </si>
  <si>
    <t>HP Elite 600 G9 SFF - B7UK4LS#ABM
Procesador Intel Core i7-13700 (16cores/30MB/1.5 hasta 5.1GHz), Chipset Intel Q670
vPro Enterprise, Memoria 16 GB DDR5-4800 (1x16GB)
DD 512 SSD M.2, Mouse y Teclado USB
4 Ranuras DIMM, 8 Puertos USB (Tipo A 2.0 - 3.0 - Tipo C) 
Puertos de video HDMI y DisplayPort
Puerto de red Ethernet 1Gb y tarjeta WiFi y Bluetooth
Windows 11 Pro OEM
GARANTIA EXTENDIDA A 3 AÑOS con N/P: U6578E HP 3y NBD ONS DT HW Supp</t>
  </si>
  <si>
    <t>HP Pro Mini 400 G9 Desktop PC - B7UK5LS#ABM
IntelÂ® CoreTM i5-13500T, RAM 16 GB (1x16GB)DDR4 3200 SODIMM Soporta hasta 64 GB en(2) slots SODIMM, Unidad de estado solido M.2SSD 512 GB 2280 PCIe NVMe Value, LAN: IntelÂ®I219-LM 1 Gigabit Network ConnectionLOMWLAN: Realtek RTL8852BE Wi-Fi 6 802.11+ Bluetooth 5.3, Frontal 1) USB 3.2 Gen2x2Tipo-C(2) USB 3.2 Gen 2 (1 para carga)(1)Conector UAJ - Universal Audio Jack consoporte de auriculares CTIA, Posterior 2) USB3.2 Gen 1(1) USB 3.2 Gen 2(2) DisplayPort1.4a(1) HDMI 2.1a(1) Ethernet RJ-45(1)Conector de alimentacion, Windows 11 Pro de64 bits en Espanol, IntelÂ® vPro Eterprise,ENERGY STARÂ® 8.0, EPEAT Gold, TCO 9.0, FCC,UL, CE, RoHS, ISO 14001-9001, MIL-STD-810H, Garantia 3 años extendida con N/P: U10N3E HP 3y Next Bus Day Onsite DT HW Supp</t>
  </si>
  <si>
    <t>HP ProBook 440 14 inch G10 Notebook PC - 9C709LT#ABM
IntelÂ® CoreTM i5-1334U 10 nucleos (2 P-Cores y8 E-Cores), 12 hilos, 12 MB IntelÂ® Smart Cache,Win11 Pro de 64 bits en Espanol, LCD delgadade 14" en diagonal con retroiluminacion LED,FHD (1920x1080), con antirreflejo, RAM 16 GB(1x16GB) DDR4 3200 Soporta hasta 32 GB en(2) slots SODIMM, M.2 SSD 512 GB PCIe NVMeValue,LAN: Realtek RTL8111HSH 10/100/1000Integrated NICWLAN: Intel AX211 Wi-Fi 6E802.11 ax 2x2+ Bluetooth 5.3, Bateria Polimerode 3 celdas 42 Whr de larga duracion conautonomia de hasta 11 horas y 30 minutos,Peso A partir de 1.38 Kg, garantia: 3. años extendida con NP: UK703E HP 3y NBD Onsite NB HW Supp</t>
  </si>
  <si>
    <t>MICROSOFT Office LTSC Standard for Mac 2021</t>
  </si>
  <si>
    <t>MICROSOFT Microsoft office Pro Plus LTSC 2021 Académico</t>
  </si>
  <si>
    <t>ADATA TECHNOLOGY TRAY CL  8GB - DDR4, Memoria Ram para pc ADATADRAM DDR4 U-DIMM 8GB 2666 Adata Technology DRAM DDR4U-DIMM 8GB 2666 SINGLE TRAY CL 19-19-19. compatible con213</t>
  </si>
  <si>
    <t>GENERICO MRDDR4-2400 DIMM PC Escritorio</t>
  </si>
  <si>
    <t>GENERICO MRDDR4-3200 DIMM PC escritorio</t>
  </si>
  <si>
    <t>HP Monitor FHD HP P24 G5
Pantalla 24" Resolucion  1920 x 1080 full hdConectores : VGA, DisplayPort, HDMI (incluye los 3 cables)Garantia 3 años</t>
  </si>
  <si>
    <t>HP Monitor HP P204v de 19,5Garantia 3 anos</t>
  </si>
  <si>
    <t>APPLE MAGIC MOUSE-AME (blanco)</t>
  </si>
  <si>
    <t>X-KIM  VERTICAL X-KIM MOUSE VERTICAL RECARGABLE N/P: VERTICAL-X</t>
  </si>
  <si>
    <t>GENIUS MOUSE GENIUS VERTICAL ERGO 8250S BLK N/P: 31030031400</t>
  </si>
  <si>
    <t>HP ProBook 440 14 inch G10 Notebook PC - 7Z7H4LT#ABM
Procesador Intel® Core™ i7-1355U
Memoria RAM 16GB (1x16GB) DDR4 3200
Disco Solido SSD 512 GB
Pantalla 14" FHD antirreflejante, 250 nits de luminosidad
Wi-Fi 6E + Bluetooth® 5.3
Windows 11 Pro
Garantía 3 años extendida con NP: UK703E HP 3y NBD Onsite NB HW Supp
Incluye: Morral - Cable conversor HDMI -VGA de la misma marca del portátil</t>
  </si>
  <si>
    <t xml:space="preserve"> Soporte VESA para anclar Monitpr a CPU (montar CPU ítem 18 en pantalla ítem 30)</t>
  </si>
  <si>
    <t>ADATA TECHNOLOGY - 520MB/s Tasa de transferencia de  512GB 520/ Adata TechnologyAdata Ultimate SU650 - 2.5" Interno - 512GB - SATA (SATA/600)- Computadora de escritorio Dispositivo compatible - 280TBTBW - 520MB/s Tasa de transferencia de lectura maxima -3Ano(s) Garantia</t>
  </si>
  <si>
    <t>APPLEeyboard  Magic Keyboard with Numeric Keypad -
Spanish-Plata</t>
  </si>
  <si>
    <t>KLIP XTREME- Klip Xtreme - TECLADO - Spanish Klip Xtreme (KBK-530S) • Interfaz: USB 2.4GHz</t>
  </si>
  <si>
    <t xml:space="preserve"> SXS1000/1000G 1 TB USB 3.2 Gen 2 Portable</t>
  </si>
  <si>
    <t>70 DIAS</t>
  </si>
  <si>
    <t>1 AÑO</t>
  </si>
  <si>
    <t>6 MESES</t>
  </si>
  <si>
    <t>5 AÑOS</t>
  </si>
  <si>
    <t>LIC PERPETUA SEGÚN CONDICONES DE FABRICA</t>
  </si>
  <si>
    <t xml:space="preserve">MICRONET S.A.S.   </t>
  </si>
  <si>
    <t>CRUCIAL DISCO SSD 2.5 500GB SATA CRUCIAL BX500CT500BX500SSD1 540 MB/S - Garantia 3 Años</t>
  </si>
  <si>
    <t>Hp Probook 440 G11/ Intel® Core™ Ultra 5-125U12 núcleos (2 P-Cores, 8 E-Cores, 2 LPE-Cores), 14 hilos, 12 MB Intel® Smart Cache. Sistema Operativo
Windows 11 Pro de 64 bits en Español.
Pantalla/Monitor
LCD delgada de 14" en diagonal con retroiluminación LED, WUXGA (1920x1200), con antirreflejo, de 300 nits, UWVA
Tarjeta de video
Integrada: Intel® Graphics
Memoria RAM
16 GB (1x16GB) DDR5 5600 Soporta hasta 32 GB en (2) slots SODIMM
Almacenamiento
Unidad de estado solido M.2 SSD 512 GB PCIe NVMe Value</t>
  </si>
  <si>
    <t>APPLE Mac mini: Apple M4 chip with 10 core CPU and 10 core GPU, 16GB, 512GB SSD</t>
  </si>
  <si>
    <t>HP P24H G5</t>
  </si>
  <si>
    <t>45 DIAS</t>
  </si>
  <si>
    <t>1 años de fabrica+ 3 años extendida</t>
  </si>
  <si>
    <t>30 DIAS</t>
  </si>
  <si>
    <t>MULTITINTAS.INK S.A.S</t>
  </si>
  <si>
    <t>KINGSTON
SSD PCI-E 4.0 M.2 2280 500GB NVME KINGSTON NV2 SNV2S/500GR/W 3500 MB/S Garantia 5 años</t>
  </si>
  <si>
    <t>ADATA
DISCO DURO EXTERNO ADATA 1 TERA AHD330-1TU31-CBK DD EXT ANTIGOLPES NEGRO</t>
  </si>
  <si>
    <t>CRUCIAL
DISCO SSD 2.5 500GB SATA CRUCIAL BX500CT500BX500SSD1 540 MB/S - Garantia 3 Años</t>
  </si>
  <si>
    <t>Adata Technology
8GB - DDR4, Memoria Ram para pc ADATADRAM DDR4 U-DIMM 8GB 2666 Adata Technology DRAM DDR4U-DIMM 8GB 2666 SINGLE TRAY CL 19-19-19. compatible con213</t>
  </si>
  <si>
    <t>ADATA 
MRDDR4-2400 DIMM PC Escritorio</t>
  </si>
  <si>
    <t>ADATA 
MRDDR4-3200 DIMM PC escritorio</t>
  </si>
  <si>
    <t>3 años</t>
  </si>
  <si>
    <t xml:space="preserve">1 año </t>
  </si>
  <si>
    <t>5 años</t>
  </si>
  <si>
    <t>1 año</t>
  </si>
  <si>
    <t>3 año</t>
  </si>
  <si>
    <t xml:space="preserve">REDCOMPUTO LTDA </t>
  </si>
  <si>
    <t>Intel® Core™ i7 14700T vPro® (33 MB cache, 20 cores, 28 threads, up to 5.0 GHz Turbo), Chipset Intel Q670, vPro Enterprise Memoria 16 GB DDR5-4800 (1x16GB)DD 512 SSD (Sata o M.2)Mouse y Teclado USB2 Ranuras SODIMM3 Puertos USB (Tipo A 2.0 - 3.0 -Tipo C)Puertos de video HDMI yDisplayPortMontura VESA Tiny/Mini/MicroWindows 11 Pro. Garantia 3 años</t>
  </si>
  <si>
    <t>Intel® Core™ i7 21H40010LM ThinkPad L15 Gen 4 Talos Intel 1.0 | Procesador Intel Core i7-1355U (10 core[ 2 P-Core+ 8 E-Core]- 12 Hilos) P-Core 5.0GHz - E-Core 3.7 GHz, 12 MB Cache, Vpro NO | RAM 16 GB DDR4-3200, Crece Up to 64GB (Two DDR4 SO-DIMM slots, dual-channel capable) | DD 512 GB SSD M.2 2242 | Ampliacion RAM&amp;DD Confirmar en PSREF* | Chipset Intel Soc | Pantalla 15.6" FHD (1920x1080) IPS Anti-Glare 250 Nits | Teclado Antiderrame de líquidos con Trackpoint | Mouse Touchpad de 4 piezas | Tarjeta de Video Graficos integrados Intel UHD Graphics | Camara HD 720p con obturador de privacidad y microfono, ThinkShutter SI | Lector de Huella SI | Conexión Intel Wi-Fi 6E AX211, 802.11ax 2x2 Wi-Fi + Bluetooth 5.1 | Puertos: 1x USB 3.2 Gen 1,1x USB 3.2 Gen 1 (Always On),1x USB-C 3.2 Gen 2 (support data transfer, Power Delivery 3.0 and DisplayPort™ 1.4),1x Thunderbolt 4 / USB4® 40Gbps (support data transfer, Power Delivery 3.0 and DisplayPort 1.4),1x HDMI 2.1, up to 4K/60Hz,1x microSD card reader,1x Headphone / microphone combo jack (3.5mm) | Ethernet (RJ-45) SI | Ranura Guaya SI | Batería 3 Cell 46.5 Wh Internal, | Cargador 65W USB-C slim (2-pin) AC adapter | Color Negro | Material PC-ABS (top), PC-ABS (bottom) | Peso 1.77 KG | Certificaciones: MIL-STD-810H military test passed,EPEAT Gold Registered,ENERGY STAR 8.0,ErP Lot 6,ErP Lot 26,TCO Certified 9.0,RoHS compliant | Sistema Operativo Windows 11 Pro 64| Software:1Y 42GEARS | | Garantía 3 Años Premier Support</t>
  </si>
  <si>
    <t xml:space="preserve">Intel® Core™ i7 14700 vPro® (33 MB cache, 20 cores, 28 threads, up to 5.4 GHz Turbo)
Chipset Intel Q670
vPro Enterprise
Memoria 16 GB DDR5-4800 (1x16GB)
DD 512 SSD M.2
Mouse y Teclado USB
4 Ranuras DIMM
8 Puertos USB (Tipo A 2.0 - 3.0 - Tipo C) 
Puertos de video HDMI y DisplayPort
Puerto de red Ethernet 1Gb y tarjeta WiFi y Bluetooth
Windows 11 Pro OEM
Garantía 3 años </t>
  </si>
  <si>
    <t>MRDDR4-2400 DIMM PC Escritorio</t>
  </si>
  <si>
    <t>MRDDR4-3200 DIMM PC escritorio</t>
  </si>
  <si>
    <t>512GB 520/ Adata Technology Adata Ultimate SU650 - 2.5" Interno - 512GB - SATA (SATA/600)- Computadora de escritorio Dispositivo compatible - 280TBTBW - 520MB/s Tasa de transferencia de lectura maxima -3Ano(s) Garantia</t>
  </si>
  <si>
    <t>Magic Keyboard with Numeric Keypad - Spanish-Plata</t>
  </si>
  <si>
    <t>60 DIAS</t>
  </si>
  <si>
    <t>12 MESES</t>
  </si>
  <si>
    <t>SUMIMAS SAS</t>
  </si>
  <si>
    <t>HP Pro Mini 400 G9 Desktop PC
Procesador Intel Core i7-13700T (16cores/30MB/4,9GHz) Chipset Intel Q670, vPro Enterprise Memoria 16 GB DDR4-3200 (1x16GB) DD 512 SSD M.2, Mouse y Teclado USB 2 Ranuras SODIMM 3 Puertos USB (Tipo A 2.0 - 3.0 -Tipo C) Puertos de video HDMI y DisplayPort Montura VESA Mini Windows 11 Pro. Garantia 3 años</t>
  </si>
  <si>
    <t>HP Elite SFF 800 G9 Desktop PC
Procesador Intel Core i9-14900, Frecuencia base de 2,0 GHz de nucleo eficiente, frecuencia Max Turbo hasta 5,4 GHz de nucleo eficiente, 36 MB de cache L3 y 24 nucleos, Unidad de disco duro solido M.2, SSD M.2 2280 PCIe NVMe TLC de 1TB Memoria RAM 16GB (1x16GB) DDR5 4 Ranuras de memoria Teclado alambrico en Espanol Mouse alambrico Conectividad LAN: 1 GbE (10/100/1000 Mbps) WLAN: Wi-Fi 6E 802.11 ax 2x2 (vPro Enterprise) + Bluetooth 5.3 Puertos de video HDMI 1.4b (1) y DisplayPort 1.4a (2) Sistema Operativo Windows 11 Pro de 64 bits en Espanol. GARANTIA EXTENDIDA A 3 AÑOS</t>
  </si>
  <si>
    <t>Disco duro SSD 2.5 500GB SATA CRUCIAL 500 MB/s write, 550 MB/s read  - CT500BX500SSD1 - Garantia 3 Años</t>
  </si>
  <si>
    <t xml:space="preserve">HP Elite 600 G9 SFF
Procesador Intel Core i7-13700 (16cores/30MB/1.5 hasta 5.1GHz)
Chipset Intel Q670
vPro Enterprise
Memoria 16 GB DDR5-4800 (1x16GB)
DD 512 SSD M.2
Mouse y Teclado USB
4 Ranuras DIMM
8 Puertos USB (Tipo A 2.0 - 3.0 - Tipo C) 
Puertos de video HDMI y DisplayPort
Puerto de red Ethernet 1Gb y tarjeta WiFi y Bluetooth
Windows 11 Pro OEM
Garantía 3 años </t>
  </si>
  <si>
    <t>HP Pro Mini 400 G9 Desktop PC
Intel Core i5-13500T, RAM 16 GB (1x16GB) DDR4 3200 SODIMM Soporta hasta 64 GB en (2) slots SODIMM, Unidad de estado solido M.2 SSD 512 GB 2280 PCIe NVMe Value, LAN: Intel I219-LM 1 Gigabit Network ConnectionLOMWLAN: Intel AX211 Wi-Fi 6E vPro 160 MHz +Bluetooth 5.3 WW WLAN, Frontal (1) USB 3.2 Gen2x2 Tipo-C (2) USB 3.2 Gen 2 (1 para carga) (1) Conector UAJ - Universal Audio Jack consoporte de auriculares CTIA, Posterior (2) USB3.2 Gen 1 (1) USB 3.2 Gen 2 (2) DisplayPort1.4a (1) HDMI 2.1a (1) Ethernet RJ-45 (1) Conector de alimentacion, Windows 11 Pro de 64 bits en Espanol, Intel vPro Eterprise, ENERGY STAR 8.0, EPEAT Gold, TCO 9.0, FCC, UL, CE, RoHS, ISO 14001-9001, MIL-STD-810H, Garantia 3 años</t>
  </si>
  <si>
    <t>HP ProBook 440 14 inch G10 Notebook PC
Intel Core i5-1334U 10 nucleos (2 P-Cores y8 E-Cores), 12 hilos, 12 MB Intel Smart Cache, Win 11 Pro de 64 bits en Espanol, LCD delgadade 14" en diagonal con retroiluminacion LED, FHD (1920x1080), con antirreflejo, RAM 16 GB (1x16GB) DDR4 3200 Soporta hasta 32 GB en (2) slots SODIMM, M.2 SSD 512 GB PCIe NVMe Value, LAN: Realtek RTL8111HSH 10/100/1000 Integrated NIC WLAN: Intel AX211 Wi-Fi 6E 802.11 ax 2x2 + Bluetooth 5.3, Bateria Polimero de 3 celdas 42 Whr de larga duracion con autonomia de hasta 11 horas y 30 minutos, Peso a partir de 1.38 Kg, garantia: 3 años</t>
  </si>
  <si>
    <t>Brazo HP Quick Release 2 (6KD15AA)
Soporte VESA para anclar Monitpr a CPU 
(montar CPU ítem 18 en pantalla ítem 30)</t>
  </si>
  <si>
    <t>60 - 90 días</t>
  </si>
  <si>
    <t>10 - 15 días</t>
  </si>
  <si>
    <t xml:space="preserve">VALOR TOTAL </t>
  </si>
  <si>
    <t>EMPRESA</t>
  </si>
  <si>
    <t xml:space="preserve">PRESUPUESTO </t>
  </si>
  <si>
    <t>DIFERENCIA</t>
  </si>
  <si>
    <t>MINIMO VALOR UNITARIO IVA INCLUIDO</t>
  </si>
  <si>
    <t>SI CUMPLE / NO CUMPLE</t>
  </si>
  <si>
    <t>NO OFERTA</t>
  </si>
  <si>
    <t>SI CUMPLE</t>
  </si>
  <si>
    <t>NO CUMPLE MARCA</t>
  </si>
  <si>
    <t>NO CUMPLE NO ES EL ADAPTADOR SOLICITADO</t>
  </si>
  <si>
    <t>NO CUMPLE. NO DESCRIBE CONFIGURACION PROCESADOR, MEMORIA DISCO </t>
  </si>
  <si>
    <t>NO CUMPLE. OFRECE DISCO EXTERNO</t>
  </si>
  <si>
    <t>NO CUMPLE. NO ESPECIFICA MARCA MODELO</t>
  </si>
  <si>
    <t>NO CUMPLE. NO ESPECIFICA VERSIÓN</t>
  </si>
  <si>
    <t>NO CUMPLE. NO ES EL PRODUCTO SOLICITADO</t>
  </si>
  <si>
    <t>NO CUMPLE. NO ESPECIFICA MODELO</t>
  </si>
  <si>
    <t>NO CUMPLE. NO ES LA MISMA FAMILIA DE PROCESADORES PRO</t>
  </si>
  <si>
    <t>NO CUMPLE. OFRECE TONER</t>
  </si>
  <si>
    <t>NO CUMPLE. NO ESPECIFICA MARCA REFERENCIA</t>
  </si>
  <si>
    <t>NO CUMPLE GARANTIA</t>
  </si>
  <si>
    <t>Comité Técnico:</t>
  </si>
  <si>
    <t>Leidy Johanna Murillo Arias</t>
  </si>
  <si>
    <t>Miguel Angel Gómez Calderón</t>
  </si>
  <si>
    <t>Yohan Sebastián Valencia Betancourt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</si>
</sst>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15"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font>
    <font>
      <sz val="10"/>
      <color theme="1"/>
      <name val="Calibri"/>
      <family val="2"/>
      <scheme val="minor"/>
    </font>
    <font>
      <sz val="11"/>
      <color indexed="8"/>
      <name val="Calibri"/>
      <family val="2"/>
      <charset val="1"/>
    </font>
    <font>
      <b/>
      <sz val="9"/>
      <name val="Arial"/>
      <family val="2"/>
      <charset val="1"/>
    </font>
    <font>
      <sz val="10"/>
      <name val="Calibri"/>
      <family val="2"/>
      <scheme val="minor"/>
    </font>
    <font>
      <b/>
      <sz val="10"/>
      <name val="Calibri"/>
      <family val="2"/>
      <scheme val="minor"/>
    </font>
    <font>
      <sz val="10"/>
      <color rgb="FFFF0000"/>
      <name val="Calibri"/>
      <family val="2"/>
      <scheme val="minor"/>
    </font>
    <font>
      <sz val="10"/>
      <color rgb="FFFF0000"/>
      <name val="Calibri (Cuerpo)"/>
    </font>
    <font>
      <sz val="12"/>
      <color rgb="FF006100"/>
      <name val="Calibri"/>
      <family val="2"/>
      <scheme val="minor"/>
    </font>
    <font>
      <sz val="12"/>
      <color rgb="FF9C0006"/>
      <name val="Calibri"/>
      <family val="2"/>
      <scheme val="minor"/>
    </font>
    <font>
      <sz val="12"/>
      <color rgb="FF9C5700"/>
      <name val="Calibri"/>
      <family val="2"/>
      <scheme val="minor"/>
    </font>
    <font>
      <b/>
      <sz val="10"/>
      <color rgb="FF000000"/>
      <name val="Calibri"/>
      <family val="2"/>
      <scheme val="minor"/>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8">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xf numFmtId="44" fontId="1" fillId="0" borderId="0" applyFon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cellStyleXfs>
  <cellXfs count="52">
    <xf numFmtId="0" fontId="0" fillId="0" borderId="0" xfId="0"/>
    <xf numFmtId="42" fontId="4" fillId="0" borderId="1" xfId="1"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42" fontId="4" fillId="0" borderId="9" xfId="1" applyFont="1" applyFill="1" applyBorder="1" applyAlignment="1" applyProtection="1">
      <alignment horizontal="center" vertical="center" wrapText="1"/>
      <protection locked="0"/>
    </xf>
    <xf numFmtId="9" fontId="4" fillId="0" borderId="9" xfId="2" applyFont="1" applyFill="1" applyBorder="1" applyAlignment="1" applyProtection="1">
      <alignment horizontal="center" vertical="center" wrapText="1"/>
      <protection locked="0"/>
    </xf>
    <xf numFmtId="0" fontId="3" fillId="0" borderId="0" xfId="0" applyFont="1"/>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6" fillId="0" borderId="1" xfId="3" applyNumberFormat="1"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9" fillId="0" borderId="6" xfId="0" applyFont="1" applyBorder="1" applyAlignment="1">
      <alignment horizontal="center" vertical="center" wrapText="1"/>
    </xf>
    <xf numFmtId="0" fontId="3" fillId="0" borderId="1" xfId="0" applyFont="1" applyBorder="1" applyAlignment="1">
      <alignment horizontal="center" vertical="center"/>
    </xf>
    <xf numFmtId="3" fontId="4" fillId="0" borderId="1" xfId="0" applyNumberFormat="1" applyFont="1" applyBorder="1" applyAlignment="1" applyProtection="1">
      <alignment horizontal="center" vertical="center" wrapText="1"/>
      <protection locked="0"/>
    </xf>
    <xf numFmtId="0" fontId="3" fillId="0" borderId="1" xfId="0" applyFont="1" applyBorder="1"/>
    <xf numFmtId="0" fontId="4"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8" xfId="0" applyFont="1" applyBorder="1" applyAlignment="1">
      <alignment horizontal="center" vertical="center" wrapText="1"/>
    </xf>
    <xf numFmtId="0" fontId="7" fillId="0" borderId="8"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top" wrapText="1"/>
    </xf>
    <xf numFmtId="0" fontId="7"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3" fillId="0" borderId="0" xfId="0" applyFont="1" applyAlignment="1">
      <alignment horizontal="left"/>
    </xf>
    <xf numFmtId="0" fontId="8" fillId="0" borderId="0" xfId="0" applyFont="1" applyAlignment="1">
      <alignment vertical="center"/>
    </xf>
    <xf numFmtId="42" fontId="8" fillId="0" borderId="1" xfId="1" applyFont="1" applyFill="1" applyBorder="1" applyAlignment="1">
      <alignment vertical="center"/>
    </xf>
    <xf numFmtId="0" fontId="3" fillId="0" borderId="1" xfId="0" applyFont="1" applyBorder="1" applyAlignment="1">
      <alignment horizontal="center" vertical="center" wrapText="1"/>
    </xf>
    <xf numFmtId="3" fontId="4" fillId="0" borderId="9" xfId="0" applyNumberFormat="1" applyFont="1" applyBorder="1" applyAlignment="1" applyProtection="1">
      <alignment horizontal="center" vertical="center" wrapText="1"/>
      <protection locked="0"/>
    </xf>
    <xf numFmtId="42" fontId="3" fillId="0" borderId="1" xfId="0" applyNumberFormat="1" applyFont="1" applyBorder="1" applyAlignment="1">
      <alignment horizontal="center" vertical="center"/>
    </xf>
    <xf numFmtId="44" fontId="3" fillId="0" borderId="1" xfId="4"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14" fillId="0" borderId="0" xfId="0" applyFont="1" applyAlignment="1">
      <alignment horizontal="center" vertical="center" wrapText="1"/>
    </xf>
    <xf numFmtId="3" fontId="13" fillId="4" borderId="1" xfId="7" applyNumberFormat="1" applyBorder="1" applyAlignment="1" applyProtection="1">
      <alignment horizontal="center" vertical="center" wrapText="1"/>
      <protection locked="0"/>
    </xf>
    <xf numFmtId="3" fontId="11" fillId="2" borderId="1" xfId="5" applyNumberFormat="1" applyBorder="1" applyAlignment="1" applyProtection="1">
      <alignment horizontal="center" vertical="center" wrapText="1"/>
      <protection locked="0"/>
    </xf>
    <xf numFmtId="3" fontId="12" fillId="3" borderId="1" xfId="6" applyNumberFormat="1" applyBorder="1" applyAlignment="1" applyProtection="1">
      <alignment horizontal="center" vertical="center" wrapText="1"/>
      <protection locked="0"/>
    </xf>
    <xf numFmtId="0" fontId="11" fillId="2" borderId="1" xfId="5" applyBorder="1" applyAlignment="1">
      <alignment horizontal="center" vertical="center" wrapText="1"/>
    </xf>
    <xf numFmtId="0" fontId="12" fillId="3" borderId="1" xfId="6" applyBorder="1" applyAlignment="1">
      <alignment horizontal="center" vertical="center" wrapText="1"/>
    </xf>
    <xf numFmtId="0" fontId="0" fillId="0" borderId="0" xfId="0" applyAlignment="1">
      <alignment wrapText="1"/>
    </xf>
    <xf numFmtId="0" fontId="0" fillId="0" borderId="11" xfId="0" applyBorder="1"/>
    <xf numFmtId="0" fontId="2"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2" fillId="0" borderId="0" xfId="0" applyFont="1" applyAlignment="1" applyProtection="1">
      <alignment horizontal="center"/>
      <protection locked="0"/>
    </xf>
  </cellXfs>
  <cellStyles count="8">
    <cellStyle name="Bueno" xfId="5" builtinId="26"/>
    <cellStyle name="Excel Built-in Normal" xfId="3" xr:uid="{00000000-0005-0000-0000-000000000000}"/>
    <cellStyle name="Incorrecto" xfId="6" builtinId="27"/>
    <cellStyle name="Moneda" xfId="4" builtinId="4"/>
    <cellStyle name="Moneda [0]" xfId="1" builtinId="7"/>
    <cellStyle name="Neutral" xfId="7" builtinId="2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65"/>
  <sheetViews>
    <sheetView tabSelected="1" zoomScale="86" zoomScaleNormal="86" workbookViewId="0">
      <pane xSplit="4" ySplit="8" topLeftCell="E9" activePane="bottomRight" state="frozen"/>
      <selection pane="topRight" activeCell="E1" sqref="E1"/>
      <selection pane="bottomLeft" activeCell="A9" sqref="A9"/>
      <selection pane="bottomRight" activeCell="O43" sqref="O43"/>
    </sheetView>
  </sheetViews>
  <sheetFormatPr baseColWidth="10" defaultColWidth="11.5" defaultRowHeight="14" x14ac:dyDescent="0.2"/>
  <cols>
    <col min="1" max="1" width="4.6640625" style="5" bestFit="1" customWidth="1"/>
    <col min="2" max="2" width="22.1640625" style="12" customWidth="1"/>
    <col min="3" max="3" width="51.83203125" style="33" customWidth="1"/>
    <col min="4" max="4" width="15" style="5" customWidth="1"/>
    <col min="5" max="5" width="9.6640625" style="5" bestFit="1" customWidth="1"/>
    <col min="6" max="6" width="9.1640625" style="5" bestFit="1" customWidth="1"/>
    <col min="7" max="7" width="96.1640625" style="5" customWidth="1"/>
    <col min="8" max="8" width="14.5" style="5" customWidth="1"/>
    <col min="9" max="9" width="14" style="5" customWidth="1"/>
    <col min="10" max="10" width="9.5" style="5" customWidth="1"/>
    <col min="11" max="11" width="14.5" style="5" customWidth="1"/>
    <col min="12" max="12" width="13.5" style="5" customWidth="1"/>
    <col min="13" max="13" width="11.1640625" style="5" customWidth="1"/>
    <col min="14" max="15" width="9.83203125" style="5" customWidth="1"/>
    <col min="16" max="16" width="54.83203125" style="5" customWidth="1"/>
    <col min="17" max="17" width="14.5" style="5" customWidth="1"/>
    <col min="18" max="18" width="14" style="5" customWidth="1"/>
    <col min="19" max="19" width="11.5" style="5" customWidth="1"/>
    <col min="20" max="20" width="12.1640625" style="5" customWidth="1"/>
    <col min="21" max="21" width="13.5" style="5" customWidth="1"/>
    <col min="22" max="24" width="11.5" style="5" customWidth="1"/>
    <col min="25" max="25" width="59" style="5" customWidth="1"/>
    <col min="26" max="29" width="11.5" style="5" customWidth="1"/>
    <col min="30" max="30" width="13.5" style="5" customWidth="1"/>
    <col min="31" max="33" width="11.5" style="5" customWidth="1"/>
    <col min="34" max="34" width="61.33203125" style="5" customWidth="1"/>
    <col min="35" max="38" width="11.5" style="5" customWidth="1"/>
    <col min="39" max="39" width="13.5" style="5" customWidth="1"/>
    <col min="40" max="42" width="11.5" style="5" customWidth="1"/>
    <col min="43" max="43" width="53.6640625" style="5" customWidth="1"/>
    <col min="44" max="47" width="11.5" style="5" customWidth="1"/>
    <col min="48" max="48" width="14.83203125" style="5" customWidth="1"/>
    <col min="49" max="51" width="11.5" style="5" customWidth="1"/>
    <col min="52" max="52" width="89.5" style="5" customWidth="1"/>
    <col min="53" max="53" width="12.1640625" style="5" customWidth="1"/>
    <col min="54" max="54" width="10.83203125" style="5" customWidth="1"/>
    <col min="55" max="55" width="11.1640625" style="5" customWidth="1"/>
    <col min="56" max="56" width="12.1640625" style="5" customWidth="1"/>
    <col min="57" max="57" width="13.5" style="5" customWidth="1"/>
    <col min="58" max="58" width="11.5" style="5" customWidth="1"/>
    <col min="59" max="60" width="16.6640625" style="5" customWidth="1"/>
    <col min="61" max="61" width="56" style="5" customWidth="1"/>
    <col min="62" max="62" width="18.1640625" style="5" customWidth="1"/>
    <col min="63" max="65" width="11.5" style="5" customWidth="1"/>
    <col min="66" max="66" width="13.5" style="5" customWidth="1"/>
    <col min="67" max="69" width="11.5" style="5" customWidth="1"/>
    <col min="70" max="70" width="11.5" style="5"/>
    <col min="71" max="71" width="13.5" style="5" bestFit="1" customWidth="1"/>
    <col min="72" max="72" width="15.5" style="5" customWidth="1"/>
    <col min="73" max="73" width="15.83203125" style="5" bestFit="1" customWidth="1"/>
    <col min="74" max="74" width="13.5" style="5" bestFit="1" customWidth="1"/>
    <col min="75" max="16384" width="11.5" style="5"/>
  </cols>
  <sheetData>
    <row r="1" spans="1:74" x14ac:dyDescent="0.2">
      <c r="A1" s="51" t="s">
        <v>0</v>
      </c>
      <c r="B1" s="51"/>
      <c r="C1" s="51"/>
      <c r="D1" s="51"/>
      <c r="E1" s="51"/>
      <c r="F1" s="51"/>
      <c r="G1" s="51"/>
      <c r="H1" s="51"/>
      <c r="I1" s="51"/>
      <c r="J1" s="51"/>
      <c r="K1" s="51"/>
      <c r="L1" s="51"/>
      <c r="M1" s="51"/>
      <c r="N1" s="51"/>
      <c r="O1" s="6"/>
    </row>
    <row r="2" spans="1:74" x14ac:dyDescent="0.2">
      <c r="A2" s="51" t="s">
        <v>18</v>
      </c>
      <c r="B2" s="51"/>
      <c r="C2" s="51"/>
      <c r="D2" s="51"/>
      <c r="E2" s="51"/>
      <c r="F2" s="51"/>
      <c r="G2" s="51"/>
      <c r="H2" s="51"/>
      <c r="I2" s="51"/>
      <c r="J2" s="51"/>
      <c r="K2" s="51"/>
      <c r="L2" s="51"/>
      <c r="M2" s="51"/>
      <c r="N2" s="51"/>
      <c r="O2" s="6"/>
    </row>
    <row r="3" spans="1:74" ht="12.75" customHeight="1" x14ac:dyDescent="0.2">
      <c r="A3" s="51" t="s">
        <v>106</v>
      </c>
      <c r="B3" s="51"/>
      <c r="C3" s="51"/>
      <c r="D3" s="51"/>
      <c r="E3" s="51"/>
      <c r="F3" s="51"/>
      <c r="G3" s="51"/>
      <c r="H3" s="51"/>
      <c r="I3" s="51"/>
      <c r="J3" s="51"/>
      <c r="K3" s="51"/>
      <c r="L3" s="51"/>
      <c r="M3" s="51"/>
      <c r="N3" s="51"/>
      <c r="O3" s="6"/>
    </row>
    <row r="4" spans="1:74" x14ac:dyDescent="0.2">
      <c r="A4" s="51" t="s">
        <v>123</v>
      </c>
      <c r="B4" s="51"/>
      <c r="C4" s="51"/>
      <c r="D4" s="51"/>
      <c r="E4" s="51"/>
      <c r="F4" s="51"/>
      <c r="G4" s="51"/>
      <c r="H4" s="51"/>
      <c r="I4" s="51"/>
      <c r="J4" s="51"/>
      <c r="K4" s="51"/>
      <c r="L4" s="51"/>
      <c r="M4" s="51"/>
      <c r="N4" s="51"/>
      <c r="O4" s="6"/>
    </row>
    <row r="5" spans="1:74" x14ac:dyDescent="0.2">
      <c r="A5" s="6"/>
      <c r="B5" s="7"/>
      <c r="C5" s="6"/>
      <c r="D5" s="6"/>
      <c r="E5" s="6"/>
      <c r="F5" s="6"/>
      <c r="G5" s="6"/>
      <c r="H5" s="6"/>
      <c r="I5" s="6"/>
      <c r="J5" s="6"/>
      <c r="K5" s="6"/>
      <c r="L5" s="6"/>
    </row>
    <row r="6" spans="1:74" x14ac:dyDescent="0.2">
      <c r="A6" s="51"/>
      <c r="B6" s="51"/>
      <c r="C6" s="6"/>
      <c r="D6" s="6"/>
      <c r="E6" s="6"/>
      <c r="F6" s="6"/>
      <c r="G6" s="6"/>
      <c r="H6" s="6"/>
      <c r="I6" s="6"/>
      <c r="J6" s="6"/>
      <c r="K6" s="6"/>
      <c r="L6" s="6"/>
    </row>
    <row r="7" spans="1:74" ht="52.5" customHeight="1" x14ac:dyDescent="0.2">
      <c r="A7" s="49" t="s">
        <v>124</v>
      </c>
      <c r="B7" s="49"/>
      <c r="C7" s="49"/>
      <c r="D7" s="49"/>
      <c r="E7" s="49"/>
      <c r="F7" s="49"/>
      <c r="G7" s="49" t="s">
        <v>156</v>
      </c>
      <c r="H7" s="49"/>
      <c r="I7" s="49"/>
      <c r="J7" s="49"/>
      <c r="K7" s="49"/>
      <c r="L7" s="49"/>
      <c r="M7" s="49"/>
      <c r="N7" s="49"/>
      <c r="O7" s="40"/>
      <c r="P7" s="49" t="s">
        <v>203</v>
      </c>
      <c r="Q7" s="49"/>
      <c r="R7" s="49"/>
      <c r="S7" s="49"/>
      <c r="T7" s="49"/>
      <c r="U7" s="49"/>
      <c r="V7" s="49"/>
      <c r="W7" s="49"/>
      <c r="X7" s="40"/>
      <c r="Y7" s="49" t="s">
        <v>204</v>
      </c>
      <c r="Z7" s="49"/>
      <c r="AA7" s="49"/>
      <c r="AB7" s="49"/>
      <c r="AC7" s="49"/>
      <c r="AD7" s="49"/>
      <c r="AE7" s="49"/>
      <c r="AF7" s="49"/>
      <c r="AG7" s="40"/>
      <c r="AH7" s="49" t="s">
        <v>240</v>
      </c>
      <c r="AI7" s="49"/>
      <c r="AJ7" s="49"/>
      <c r="AK7" s="49"/>
      <c r="AL7" s="49"/>
      <c r="AM7" s="49"/>
      <c r="AN7" s="49"/>
      <c r="AO7" s="49"/>
      <c r="AP7" s="40"/>
      <c r="AQ7" s="49" t="s">
        <v>248</v>
      </c>
      <c r="AR7" s="49"/>
      <c r="AS7" s="49"/>
      <c r="AT7" s="49"/>
      <c r="AU7" s="49"/>
      <c r="AV7" s="49"/>
      <c r="AW7" s="49"/>
      <c r="AX7" s="49"/>
      <c r="AY7" s="40"/>
      <c r="AZ7" s="49" t="s">
        <v>260</v>
      </c>
      <c r="BA7" s="49"/>
      <c r="BB7" s="49"/>
      <c r="BC7" s="49"/>
      <c r="BD7" s="49"/>
      <c r="BE7" s="49"/>
      <c r="BF7" s="49"/>
      <c r="BG7" s="49"/>
      <c r="BH7" s="40"/>
      <c r="BI7" s="49" t="s">
        <v>270</v>
      </c>
      <c r="BJ7" s="49"/>
      <c r="BK7" s="49"/>
      <c r="BL7" s="49"/>
      <c r="BM7" s="49"/>
      <c r="BN7" s="49"/>
      <c r="BO7" s="49"/>
      <c r="BP7" s="49"/>
      <c r="BQ7" s="7"/>
    </row>
    <row r="8" spans="1:74" s="12" customFormat="1" ht="60.75" customHeight="1" x14ac:dyDescent="0.2">
      <c r="A8" s="8" t="s">
        <v>15</v>
      </c>
      <c r="B8" s="8" t="s">
        <v>1</v>
      </c>
      <c r="C8" s="8" t="s">
        <v>2</v>
      </c>
      <c r="D8" s="8" t="s">
        <v>3</v>
      </c>
      <c r="E8" s="8" t="s">
        <v>4</v>
      </c>
      <c r="F8" s="9" t="s">
        <v>5</v>
      </c>
      <c r="G8" s="10" t="s">
        <v>6</v>
      </c>
      <c r="H8" s="10" t="s">
        <v>7</v>
      </c>
      <c r="I8" s="10" t="s">
        <v>8</v>
      </c>
      <c r="J8" s="10" t="s">
        <v>9</v>
      </c>
      <c r="K8" s="10" t="s">
        <v>10</v>
      </c>
      <c r="L8" s="11" t="s">
        <v>11</v>
      </c>
      <c r="M8" s="11" t="s">
        <v>12</v>
      </c>
      <c r="N8" s="11" t="s">
        <v>13</v>
      </c>
      <c r="O8" s="41" t="s">
        <v>285</v>
      </c>
      <c r="P8" s="10" t="s">
        <v>6</v>
      </c>
      <c r="Q8" s="10" t="s">
        <v>7</v>
      </c>
      <c r="R8" s="10" t="s">
        <v>8</v>
      </c>
      <c r="S8" s="10" t="s">
        <v>9</v>
      </c>
      <c r="T8" s="10" t="s">
        <v>10</v>
      </c>
      <c r="U8" s="11" t="s">
        <v>11</v>
      </c>
      <c r="V8" s="11" t="s">
        <v>12</v>
      </c>
      <c r="W8" s="11" t="s">
        <v>13</v>
      </c>
      <c r="X8" s="11" t="s">
        <v>285</v>
      </c>
      <c r="Y8" s="10" t="s">
        <v>6</v>
      </c>
      <c r="Z8" s="10" t="s">
        <v>7</v>
      </c>
      <c r="AA8" s="10" t="s">
        <v>8</v>
      </c>
      <c r="AB8" s="10" t="s">
        <v>9</v>
      </c>
      <c r="AC8" s="10" t="s">
        <v>10</v>
      </c>
      <c r="AD8" s="11" t="s">
        <v>11</v>
      </c>
      <c r="AE8" s="11" t="s">
        <v>12</v>
      </c>
      <c r="AF8" s="11" t="s">
        <v>13</v>
      </c>
      <c r="AG8" s="11" t="s">
        <v>285</v>
      </c>
      <c r="AH8" s="10" t="s">
        <v>6</v>
      </c>
      <c r="AI8" s="10" t="s">
        <v>7</v>
      </c>
      <c r="AJ8" s="10" t="s">
        <v>8</v>
      </c>
      <c r="AK8" s="10" t="s">
        <v>9</v>
      </c>
      <c r="AL8" s="10" t="s">
        <v>10</v>
      </c>
      <c r="AM8" s="11" t="s">
        <v>11</v>
      </c>
      <c r="AN8" s="11" t="s">
        <v>12</v>
      </c>
      <c r="AO8" s="11" t="s">
        <v>13</v>
      </c>
      <c r="AP8" s="11" t="s">
        <v>285</v>
      </c>
      <c r="AQ8" s="10" t="s">
        <v>6</v>
      </c>
      <c r="AR8" s="10" t="s">
        <v>7</v>
      </c>
      <c r="AS8" s="10" t="s">
        <v>8</v>
      </c>
      <c r="AT8" s="10" t="s">
        <v>9</v>
      </c>
      <c r="AU8" s="10" t="s">
        <v>10</v>
      </c>
      <c r="AV8" s="11" t="s">
        <v>11</v>
      </c>
      <c r="AW8" s="11" t="s">
        <v>12</v>
      </c>
      <c r="AX8" s="11" t="s">
        <v>13</v>
      </c>
      <c r="AY8" s="11" t="s">
        <v>285</v>
      </c>
      <c r="AZ8" s="10" t="s">
        <v>6</v>
      </c>
      <c r="BA8" s="10" t="s">
        <v>7</v>
      </c>
      <c r="BB8" s="10" t="s">
        <v>8</v>
      </c>
      <c r="BC8" s="10" t="s">
        <v>9</v>
      </c>
      <c r="BD8" s="10" t="s">
        <v>10</v>
      </c>
      <c r="BE8" s="11" t="s">
        <v>11</v>
      </c>
      <c r="BF8" s="11" t="s">
        <v>12</v>
      </c>
      <c r="BG8" s="11" t="s">
        <v>13</v>
      </c>
      <c r="BH8" s="11" t="s">
        <v>285</v>
      </c>
      <c r="BI8" s="10" t="s">
        <v>6</v>
      </c>
      <c r="BJ8" s="10" t="s">
        <v>7</v>
      </c>
      <c r="BK8" s="10" t="s">
        <v>8</v>
      </c>
      <c r="BL8" s="10" t="s">
        <v>9</v>
      </c>
      <c r="BM8" s="10" t="s">
        <v>10</v>
      </c>
      <c r="BN8" s="11" t="s">
        <v>11</v>
      </c>
      <c r="BO8" s="11" t="s">
        <v>12</v>
      </c>
      <c r="BP8" s="11" t="s">
        <v>13</v>
      </c>
      <c r="BQ8" s="11" t="s">
        <v>285</v>
      </c>
      <c r="BR8" s="11" t="s">
        <v>284</v>
      </c>
      <c r="BS8" s="11" t="s">
        <v>280</v>
      </c>
      <c r="BT8" s="11" t="s">
        <v>281</v>
      </c>
      <c r="BU8" s="11" t="s">
        <v>282</v>
      </c>
      <c r="BV8" s="11" t="s">
        <v>283</v>
      </c>
    </row>
    <row r="9" spans="1:74" ht="36.75" customHeight="1" x14ac:dyDescent="0.2">
      <c r="A9" s="13">
        <v>1</v>
      </c>
      <c r="B9" s="14" t="s">
        <v>19</v>
      </c>
      <c r="C9" s="15" t="s">
        <v>20</v>
      </c>
      <c r="D9" s="16" t="s">
        <v>55</v>
      </c>
      <c r="E9" s="17" t="s">
        <v>24</v>
      </c>
      <c r="F9" s="13">
        <v>1</v>
      </c>
      <c r="G9" s="18"/>
      <c r="H9" s="18"/>
      <c r="I9" s="2"/>
      <c r="J9" s="1"/>
      <c r="K9" s="1"/>
      <c r="L9" s="1"/>
      <c r="M9" s="36"/>
      <c r="N9" s="36"/>
      <c r="O9" s="42" t="s">
        <v>286</v>
      </c>
      <c r="P9" s="18" t="s">
        <v>159</v>
      </c>
      <c r="Q9" s="1">
        <v>93159.277310924386</v>
      </c>
      <c r="R9" s="4">
        <v>0.19</v>
      </c>
      <c r="S9" s="1">
        <f t="shared" ref="S9:S50" si="0">Q9*R9</f>
        <v>17700.262689075633</v>
      </c>
      <c r="T9" s="1">
        <f t="shared" ref="T9:T50" si="1">ROUND(Q9+S9,0)</f>
        <v>110860</v>
      </c>
      <c r="U9" s="1">
        <f t="shared" ref="U9:U50" si="2">T9*F9</f>
        <v>110860</v>
      </c>
      <c r="V9" s="17" t="s">
        <v>201</v>
      </c>
      <c r="W9" s="17" t="s">
        <v>202</v>
      </c>
      <c r="X9" s="45" t="s">
        <v>287</v>
      </c>
      <c r="Y9" s="18" t="s">
        <v>205</v>
      </c>
      <c r="Z9" s="1">
        <v>91500</v>
      </c>
      <c r="AA9" s="2">
        <v>0.19</v>
      </c>
      <c r="AB9" s="1">
        <f t="shared" ref="AB9:AB49" si="3">Z9*AA9</f>
        <v>17385</v>
      </c>
      <c r="AC9" s="1">
        <f t="shared" ref="AC9:AC49" si="4">ROUND(Z9+AB9,0)</f>
        <v>108885</v>
      </c>
      <c r="AD9" s="1">
        <f>AC9*F9</f>
        <v>108885</v>
      </c>
      <c r="AE9" s="36" t="s">
        <v>235</v>
      </c>
      <c r="AF9" s="36" t="s">
        <v>236</v>
      </c>
      <c r="AG9" s="43" t="s">
        <v>287</v>
      </c>
      <c r="AH9" s="18"/>
      <c r="AI9" s="1"/>
      <c r="AJ9" s="2"/>
      <c r="AK9" s="1"/>
      <c r="AL9" s="1"/>
      <c r="AM9" s="1"/>
      <c r="AN9" s="19"/>
      <c r="AO9" s="19"/>
      <c r="AP9" s="42" t="s">
        <v>286</v>
      </c>
      <c r="AQ9" s="18"/>
      <c r="AR9" s="1"/>
      <c r="AS9" s="2"/>
      <c r="AT9" s="1"/>
      <c r="AU9" s="1"/>
      <c r="AV9" s="1"/>
      <c r="AW9" s="19"/>
      <c r="AX9" s="19"/>
      <c r="AY9" s="42" t="s">
        <v>286</v>
      </c>
      <c r="AZ9" s="18"/>
      <c r="BA9" s="1"/>
      <c r="BB9" s="2"/>
      <c r="BC9" s="1"/>
      <c r="BD9" s="1"/>
      <c r="BE9" s="1"/>
      <c r="BF9" s="17"/>
      <c r="BG9" s="17"/>
      <c r="BH9" s="42" t="s">
        <v>286</v>
      </c>
      <c r="BI9" s="18"/>
      <c r="BJ9" s="1"/>
      <c r="BK9" s="2"/>
      <c r="BL9" s="1"/>
      <c r="BM9" s="1"/>
      <c r="BN9" s="1"/>
      <c r="BO9" s="36"/>
      <c r="BP9" s="36"/>
      <c r="BQ9" s="42" t="s">
        <v>286</v>
      </c>
      <c r="BR9" s="38">
        <f>MIN(K9,T9,AC9,AL9,AU9,BD9,BM9)</f>
        <v>108885</v>
      </c>
      <c r="BS9" s="38">
        <f t="shared" ref="BS9:BS50" si="5">F9*BR9</f>
        <v>108885</v>
      </c>
      <c r="BT9" s="36" t="str">
        <f xml:space="preserve"> IF(BR9=K9,$G$7,IF(BR9=T9,$P$7,IF(BR9=AC9,$Y$7,IF(BR9=AL9,$AH$7,IF(BR9=AU9,$AQ$7,IF(BR9=BD9,$AZ$7,IF(BR9=BM9,$BI$7,"")))))))</f>
        <v>GTI ALBERTO ALVAREZ LOPEZ SAS</v>
      </c>
      <c r="BU9" s="39">
        <v>119900</v>
      </c>
      <c r="BV9" s="38">
        <f>+BU9-BS9</f>
        <v>11015</v>
      </c>
    </row>
    <row r="10" spans="1:74" ht="45" x14ac:dyDescent="0.2">
      <c r="A10" s="13">
        <v>2</v>
      </c>
      <c r="B10" s="14" t="s">
        <v>19</v>
      </c>
      <c r="C10" s="15" t="s">
        <v>21</v>
      </c>
      <c r="D10" s="16" t="s">
        <v>111</v>
      </c>
      <c r="E10" s="17" t="s">
        <v>24</v>
      </c>
      <c r="F10" s="13">
        <v>1</v>
      </c>
      <c r="G10" s="18" t="s">
        <v>125</v>
      </c>
      <c r="H10" s="18">
        <v>54095.781600000002</v>
      </c>
      <c r="I10" s="2">
        <v>0.19</v>
      </c>
      <c r="J10" s="1">
        <f t="shared" ref="J10:J49" si="6">H10*I10</f>
        <v>10278.198504</v>
      </c>
      <c r="K10" s="1">
        <f t="shared" ref="K10:K49" si="7">ROUND(H10+J10,0)</f>
        <v>64374</v>
      </c>
      <c r="L10" s="1">
        <f t="shared" ref="L10:L49" si="8">K10*F10</f>
        <v>64374</v>
      </c>
      <c r="M10" s="36" t="s">
        <v>148</v>
      </c>
      <c r="N10" s="36" t="s">
        <v>149</v>
      </c>
      <c r="O10" s="43" t="s">
        <v>287</v>
      </c>
      <c r="P10" s="18" t="s">
        <v>160</v>
      </c>
      <c r="Q10" s="1">
        <v>77620.55848739497</v>
      </c>
      <c r="R10" s="4">
        <v>0.19</v>
      </c>
      <c r="S10" s="1">
        <f t="shared" si="0"/>
        <v>14747.906112605044</v>
      </c>
      <c r="T10" s="1">
        <f t="shared" si="1"/>
        <v>92368</v>
      </c>
      <c r="U10" s="1">
        <f t="shared" si="2"/>
        <v>92368</v>
      </c>
      <c r="V10" s="17" t="s">
        <v>201</v>
      </c>
      <c r="W10" s="17" t="s">
        <v>202</v>
      </c>
      <c r="X10" s="46" t="s">
        <v>288</v>
      </c>
      <c r="Y10" s="18"/>
      <c r="Z10" s="1"/>
      <c r="AA10" s="2"/>
      <c r="AB10" s="1"/>
      <c r="AC10" s="1"/>
      <c r="AD10" s="1"/>
      <c r="AE10" s="36"/>
      <c r="AF10" s="36"/>
      <c r="AG10" s="42" t="s">
        <v>286</v>
      </c>
      <c r="AH10" s="18"/>
      <c r="AI10" s="1"/>
      <c r="AJ10" s="2"/>
      <c r="AK10" s="1"/>
      <c r="AL10" s="1"/>
      <c r="AM10" s="1"/>
      <c r="AN10" s="19"/>
      <c r="AO10" s="19"/>
      <c r="AP10" s="42" t="s">
        <v>286</v>
      </c>
      <c r="AQ10" s="18"/>
      <c r="AR10" s="1"/>
      <c r="AS10" s="2"/>
      <c r="AT10" s="1"/>
      <c r="AU10" s="1"/>
      <c r="AV10" s="1"/>
      <c r="AW10" s="19"/>
      <c r="AX10" s="19"/>
      <c r="AY10" s="42" t="s">
        <v>286</v>
      </c>
      <c r="AZ10" s="18"/>
      <c r="BA10" s="1"/>
      <c r="BB10" s="2"/>
      <c r="BC10" s="1"/>
      <c r="BD10" s="1"/>
      <c r="BE10" s="1"/>
      <c r="BF10" s="17"/>
      <c r="BG10" s="17"/>
      <c r="BH10" s="42" t="s">
        <v>286</v>
      </c>
      <c r="BI10" s="18"/>
      <c r="BJ10" s="1"/>
      <c r="BK10" s="2"/>
      <c r="BL10" s="1"/>
      <c r="BM10" s="1"/>
      <c r="BN10" s="1"/>
      <c r="BO10" s="36"/>
      <c r="BP10" s="36"/>
      <c r="BQ10" s="42" t="s">
        <v>286</v>
      </c>
      <c r="BR10" s="38">
        <f t="shared" ref="BR10:BR50" si="9">MIN(K10,T10,AC10,AL10,AU10,BD10,BM10)</f>
        <v>64374</v>
      </c>
      <c r="BS10" s="38">
        <f t="shared" si="5"/>
        <v>64374</v>
      </c>
      <c r="BT10" s="36" t="str">
        <f t="shared" ref="BT10:BT50" si="10" xml:space="preserve"> IF(BR10=K10,$G$7,IF(BR10=T10,$P$7,IF(BR10=AC10,$Y$7,IF(BR10=AL10,$AH$7,IF(BR10=AU10,$AQ$7,IF(BR10=BD10,$AZ$7,IF(BR10=BM10,$BI$7,"")))))))</f>
        <v>Controles Empresariales SAS</v>
      </c>
      <c r="BU10" s="39">
        <v>99901</v>
      </c>
      <c r="BV10" s="38">
        <f t="shared" ref="BV10:BV50" si="11">+BU10-BR10</f>
        <v>35527</v>
      </c>
    </row>
    <row r="11" spans="1:74" ht="68" x14ac:dyDescent="0.2">
      <c r="A11" s="20">
        <v>3</v>
      </c>
      <c r="B11" s="21" t="s">
        <v>19</v>
      </c>
      <c r="C11" s="22" t="s">
        <v>22</v>
      </c>
      <c r="D11" s="23" t="s">
        <v>23</v>
      </c>
      <c r="E11" s="17" t="s">
        <v>24</v>
      </c>
      <c r="F11" s="20">
        <v>1</v>
      </c>
      <c r="G11" s="18"/>
      <c r="H11" s="18"/>
      <c r="I11" s="2"/>
      <c r="J11" s="1"/>
      <c r="K11" s="1"/>
      <c r="L11" s="1"/>
      <c r="M11" s="36"/>
      <c r="N11" s="36"/>
      <c r="O11" s="42" t="s">
        <v>286</v>
      </c>
      <c r="P11" s="18" t="s">
        <v>161</v>
      </c>
      <c r="Q11" s="1">
        <v>212010.78</v>
      </c>
      <c r="R11" s="4">
        <v>0.19</v>
      </c>
      <c r="S11" s="1">
        <f t="shared" si="0"/>
        <v>40282.048199999997</v>
      </c>
      <c r="T11" s="1">
        <f t="shared" si="1"/>
        <v>252293</v>
      </c>
      <c r="U11" s="1">
        <f t="shared" si="2"/>
        <v>252293</v>
      </c>
      <c r="V11" s="17" t="s">
        <v>201</v>
      </c>
      <c r="W11" s="17" t="s">
        <v>202</v>
      </c>
      <c r="X11" s="46" t="s">
        <v>289</v>
      </c>
      <c r="Y11" s="18" t="s">
        <v>206</v>
      </c>
      <c r="Z11" s="1">
        <v>229285</v>
      </c>
      <c r="AA11" s="2">
        <v>0.19</v>
      </c>
      <c r="AB11" s="1">
        <f t="shared" si="3"/>
        <v>43564.15</v>
      </c>
      <c r="AC11" s="1">
        <f t="shared" si="4"/>
        <v>272849</v>
      </c>
      <c r="AD11" s="1">
        <f>AC11*F11</f>
        <v>272849</v>
      </c>
      <c r="AE11" s="36" t="s">
        <v>235</v>
      </c>
      <c r="AF11" s="36" t="s">
        <v>236</v>
      </c>
      <c r="AG11" s="43" t="s">
        <v>287</v>
      </c>
      <c r="AH11" s="18"/>
      <c r="AI11" s="1"/>
      <c r="AJ11" s="2"/>
      <c r="AK11" s="1"/>
      <c r="AL11" s="1"/>
      <c r="AM11" s="1"/>
      <c r="AN11" s="19"/>
      <c r="AO11" s="19"/>
      <c r="AP11" s="42" t="s">
        <v>286</v>
      </c>
      <c r="AQ11" s="18"/>
      <c r="AR11" s="1"/>
      <c r="AS11" s="2"/>
      <c r="AT11" s="1"/>
      <c r="AU11" s="1"/>
      <c r="AV11" s="1"/>
      <c r="AW11" s="19"/>
      <c r="AX11" s="19"/>
      <c r="AY11" s="42" t="s">
        <v>286</v>
      </c>
      <c r="AZ11" s="18"/>
      <c r="BA11" s="1"/>
      <c r="BB11" s="2"/>
      <c r="BC11" s="1"/>
      <c r="BD11" s="1"/>
      <c r="BE11" s="1"/>
      <c r="BF11" s="17"/>
      <c r="BG11" s="17"/>
      <c r="BH11" s="42" t="s">
        <v>286</v>
      </c>
      <c r="BI11" s="18"/>
      <c r="BJ11" s="1"/>
      <c r="BK11" s="2"/>
      <c r="BL11" s="1"/>
      <c r="BM11" s="1"/>
      <c r="BN11" s="1"/>
      <c r="BO11" s="36"/>
      <c r="BP11" s="36"/>
      <c r="BQ11" s="42" t="s">
        <v>286</v>
      </c>
      <c r="BR11" s="38">
        <f t="shared" si="9"/>
        <v>252293</v>
      </c>
      <c r="BS11" s="38">
        <f t="shared" si="5"/>
        <v>252293</v>
      </c>
      <c r="BT11" s="36" t="str">
        <f t="shared" si="10"/>
        <v xml:space="preserve">DVBE TECHNOLOGY COLOMBIA SAS </v>
      </c>
      <c r="BU11" s="39">
        <v>272867</v>
      </c>
      <c r="BV11" s="38">
        <f t="shared" si="11"/>
        <v>20574</v>
      </c>
    </row>
    <row r="12" spans="1:74" ht="45" x14ac:dyDescent="0.2">
      <c r="A12" s="13">
        <v>4</v>
      </c>
      <c r="B12" s="24" t="s">
        <v>25</v>
      </c>
      <c r="C12" s="25" t="s">
        <v>27</v>
      </c>
      <c r="D12" s="26" t="s">
        <v>112</v>
      </c>
      <c r="E12" s="17" t="s">
        <v>24</v>
      </c>
      <c r="F12" s="13">
        <v>1</v>
      </c>
      <c r="G12" s="18"/>
      <c r="H12" s="18"/>
      <c r="I12" s="2"/>
      <c r="J12" s="1"/>
      <c r="K12" s="1"/>
      <c r="L12" s="1"/>
      <c r="M12" s="36"/>
      <c r="N12" s="36"/>
      <c r="O12" s="42" t="s">
        <v>286</v>
      </c>
      <c r="P12" s="18" t="s">
        <v>162</v>
      </c>
      <c r="Q12" s="1">
        <v>186769.2</v>
      </c>
      <c r="R12" s="4">
        <v>0.19</v>
      </c>
      <c r="S12" s="1">
        <f t="shared" si="0"/>
        <v>35486.148000000001</v>
      </c>
      <c r="T12" s="1">
        <f t="shared" si="1"/>
        <v>222255</v>
      </c>
      <c r="U12" s="1">
        <f t="shared" si="2"/>
        <v>222255</v>
      </c>
      <c r="V12" s="17" t="s">
        <v>201</v>
      </c>
      <c r="W12" s="17" t="s">
        <v>202</v>
      </c>
      <c r="X12" s="45" t="s">
        <v>287</v>
      </c>
      <c r="Y12" s="18" t="s">
        <v>207</v>
      </c>
      <c r="Z12" s="1">
        <v>50000</v>
      </c>
      <c r="AA12" s="2">
        <v>0.19</v>
      </c>
      <c r="AB12" s="1">
        <f t="shared" si="3"/>
        <v>9500</v>
      </c>
      <c r="AC12" s="1">
        <f t="shared" si="4"/>
        <v>59500</v>
      </c>
      <c r="AD12" s="1">
        <f>AC12*F12</f>
        <v>59500</v>
      </c>
      <c r="AE12" s="36" t="s">
        <v>235</v>
      </c>
      <c r="AF12" s="36" t="s">
        <v>237</v>
      </c>
      <c r="AG12" s="43" t="s">
        <v>287</v>
      </c>
      <c r="AH12" s="18"/>
      <c r="AI12" s="1"/>
      <c r="AJ12" s="2"/>
      <c r="AK12" s="1"/>
      <c r="AL12" s="1"/>
      <c r="AM12" s="1"/>
      <c r="AN12" s="19"/>
      <c r="AO12" s="19"/>
      <c r="AP12" s="42" t="s">
        <v>286</v>
      </c>
      <c r="AQ12" s="18"/>
      <c r="AR12" s="1"/>
      <c r="AS12" s="2"/>
      <c r="AT12" s="1"/>
      <c r="AU12" s="1"/>
      <c r="AV12" s="1"/>
      <c r="AW12" s="19"/>
      <c r="AX12" s="19"/>
      <c r="AY12" s="42" t="s">
        <v>286</v>
      </c>
      <c r="AZ12" s="18"/>
      <c r="BA12" s="1"/>
      <c r="BB12" s="2"/>
      <c r="BC12" s="1"/>
      <c r="BD12" s="1"/>
      <c r="BE12" s="1"/>
      <c r="BF12" s="17"/>
      <c r="BG12" s="17"/>
      <c r="BH12" s="42" t="s">
        <v>286</v>
      </c>
      <c r="BI12" s="18"/>
      <c r="BJ12" s="1"/>
      <c r="BK12" s="2"/>
      <c r="BL12" s="1"/>
      <c r="BM12" s="1"/>
      <c r="BN12" s="1"/>
      <c r="BO12" s="36"/>
      <c r="BP12" s="36"/>
      <c r="BQ12" s="42" t="s">
        <v>286</v>
      </c>
      <c r="BR12" s="38">
        <f t="shared" si="9"/>
        <v>59500</v>
      </c>
      <c r="BS12" s="38">
        <f t="shared" si="5"/>
        <v>59500</v>
      </c>
      <c r="BT12" s="36" t="str">
        <f t="shared" si="10"/>
        <v>GTI ALBERTO ALVAREZ LOPEZ SAS</v>
      </c>
      <c r="BU12" s="39">
        <v>240380</v>
      </c>
      <c r="BV12" s="38">
        <f t="shared" si="11"/>
        <v>180880</v>
      </c>
    </row>
    <row r="13" spans="1:74" ht="33" customHeight="1" x14ac:dyDescent="0.2">
      <c r="A13" s="13">
        <v>5</v>
      </c>
      <c r="B13" s="24" t="s">
        <v>28</v>
      </c>
      <c r="C13" s="25" t="s">
        <v>29</v>
      </c>
      <c r="D13" s="26" t="s">
        <v>55</v>
      </c>
      <c r="E13" s="17" t="s">
        <v>24</v>
      </c>
      <c r="F13" s="13">
        <v>1</v>
      </c>
      <c r="G13" s="18"/>
      <c r="H13" s="18"/>
      <c r="I13" s="2"/>
      <c r="J13" s="1"/>
      <c r="K13" s="1"/>
      <c r="L13" s="1"/>
      <c r="M13" s="36"/>
      <c r="N13" s="36"/>
      <c r="O13" s="42" t="s">
        <v>286</v>
      </c>
      <c r="P13" s="18" t="s">
        <v>163</v>
      </c>
      <c r="Q13" s="1">
        <v>93160.054285714301</v>
      </c>
      <c r="R13" s="4">
        <v>0.19</v>
      </c>
      <c r="S13" s="1">
        <f t="shared" si="0"/>
        <v>17700.410314285717</v>
      </c>
      <c r="T13" s="1">
        <f t="shared" si="1"/>
        <v>110860</v>
      </c>
      <c r="U13" s="1">
        <f t="shared" si="2"/>
        <v>110860</v>
      </c>
      <c r="V13" s="17" t="s">
        <v>201</v>
      </c>
      <c r="W13" s="17" t="s">
        <v>202</v>
      </c>
      <c r="X13" s="45" t="s">
        <v>287</v>
      </c>
      <c r="Y13" s="18" t="s">
        <v>208</v>
      </c>
      <c r="Z13" s="1">
        <v>91500</v>
      </c>
      <c r="AA13" s="2">
        <v>0.19</v>
      </c>
      <c r="AB13" s="1">
        <f t="shared" si="3"/>
        <v>17385</v>
      </c>
      <c r="AC13" s="1">
        <f t="shared" si="4"/>
        <v>108885</v>
      </c>
      <c r="AD13" s="1">
        <f>AC13*F13</f>
        <v>108885</v>
      </c>
      <c r="AE13" s="36" t="s">
        <v>235</v>
      </c>
      <c r="AF13" s="36" t="s">
        <v>236</v>
      </c>
      <c r="AG13" s="43" t="s">
        <v>287</v>
      </c>
      <c r="AH13" s="18"/>
      <c r="AI13" s="1"/>
      <c r="AJ13" s="2"/>
      <c r="AK13" s="1"/>
      <c r="AL13" s="1"/>
      <c r="AM13" s="1"/>
      <c r="AN13" s="19"/>
      <c r="AO13" s="19"/>
      <c r="AP13" s="42" t="s">
        <v>286</v>
      </c>
      <c r="AQ13" s="18"/>
      <c r="AR13" s="1"/>
      <c r="AS13" s="2"/>
      <c r="AT13" s="1"/>
      <c r="AU13" s="1"/>
      <c r="AV13" s="1"/>
      <c r="AW13" s="19"/>
      <c r="AX13" s="19"/>
      <c r="AY13" s="42" t="s">
        <v>286</v>
      </c>
      <c r="AZ13" s="18"/>
      <c r="BA13" s="1"/>
      <c r="BB13" s="2"/>
      <c r="BC13" s="1"/>
      <c r="BD13" s="1"/>
      <c r="BE13" s="1"/>
      <c r="BF13" s="17"/>
      <c r="BG13" s="17"/>
      <c r="BH13" s="42" t="s">
        <v>286</v>
      </c>
      <c r="BI13" s="18"/>
      <c r="BJ13" s="1"/>
      <c r="BK13" s="2"/>
      <c r="BL13" s="1"/>
      <c r="BM13" s="1"/>
      <c r="BN13" s="1"/>
      <c r="BO13" s="36"/>
      <c r="BP13" s="36"/>
      <c r="BQ13" s="42" t="s">
        <v>286</v>
      </c>
      <c r="BR13" s="38">
        <f t="shared" si="9"/>
        <v>108885</v>
      </c>
      <c r="BS13" s="38">
        <f t="shared" si="5"/>
        <v>108885</v>
      </c>
      <c r="BT13" s="36" t="str">
        <f t="shared" si="10"/>
        <v>GTI ALBERTO ALVAREZ LOPEZ SAS</v>
      </c>
      <c r="BU13" s="39">
        <v>119901</v>
      </c>
      <c r="BV13" s="38">
        <f t="shared" si="11"/>
        <v>11016</v>
      </c>
    </row>
    <row r="14" spans="1:74" ht="51" customHeight="1" x14ac:dyDescent="0.2">
      <c r="A14" s="13">
        <v>6</v>
      </c>
      <c r="B14" s="24" t="s">
        <v>30</v>
      </c>
      <c r="C14" s="25" t="s">
        <v>31</v>
      </c>
      <c r="D14" s="27"/>
      <c r="E14" s="17" t="s">
        <v>24</v>
      </c>
      <c r="F14" s="13">
        <v>1</v>
      </c>
      <c r="G14" s="18"/>
      <c r="H14" s="18"/>
      <c r="I14" s="2"/>
      <c r="J14" s="1"/>
      <c r="K14" s="1"/>
      <c r="L14" s="1"/>
      <c r="M14" s="36"/>
      <c r="N14" s="36"/>
      <c r="O14" s="42" t="s">
        <v>286</v>
      </c>
      <c r="P14" s="18" t="s">
        <v>164</v>
      </c>
      <c r="Q14" s="1">
        <v>116467.74403361346</v>
      </c>
      <c r="R14" s="4">
        <v>0.19</v>
      </c>
      <c r="S14" s="1">
        <f t="shared" si="0"/>
        <v>22128.871366386556</v>
      </c>
      <c r="T14" s="1">
        <f t="shared" si="1"/>
        <v>138597</v>
      </c>
      <c r="U14" s="1">
        <f t="shared" si="2"/>
        <v>138597</v>
      </c>
      <c r="V14" s="17" t="s">
        <v>201</v>
      </c>
      <c r="W14" s="17" t="s">
        <v>202</v>
      </c>
      <c r="X14" s="45" t="s">
        <v>287</v>
      </c>
      <c r="Y14" s="18"/>
      <c r="Z14" s="1"/>
      <c r="AA14" s="2"/>
      <c r="AB14" s="1"/>
      <c r="AC14" s="1"/>
      <c r="AD14" s="1"/>
      <c r="AE14" s="36"/>
      <c r="AF14" s="36"/>
      <c r="AG14" s="42" t="s">
        <v>286</v>
      </c>
      <c r="AH14" s="18"/>
      <c r="AI14" s="1"/>
      <c r="AJ14" s="2"/>
      <c r="AK14" s="1"/>
      <c r="AL14" s="1"/>
      <c r="AM14" s="1"/>
      <c r="AN14" s="19"/>
      <c r="AO14" s="19"/>
      <c r="AP14" s="42" t="s">
        <v>286</v>
      </c>
      <c r="AQ14" s="18"/>
      <c r="AR14" s="1"/>
      <c r="AS14" s="2"/>
      <c r="AT14" s="1"/>
      <c r="AU14" s="1"/>
      <c r="AV14" s="1"/>
      <c r="AW14" s="19"/>
      <c r="AX14" s="19"/>
      <c r="AY14" s="42" t="s">
        <v>286</v>
      </c>
      <c r="AZ14" s="18"/>
      <c r="BA14" s="1"/>
      <c r="BB14" s="2"/>
      <c r="BC14" s="1"/>
      <c r="BD14" s="1"/>
      <c r="BE14" s="1"/>
      <c r="BF14" s="17"/>
      <c r="BG14" s="17"/>
      <c r="BH14" s="42" t="s">
        <v>286</v>
      </c>
      <c r="BI14" s="18"/>
      <c r="BJ14" s="1"/>
      <c r="BK14" s="2"/>
      <c r="BL14" s="1"/>
      <c r="BM14" s="1"/>
      <c r="BN14" s="1"/>
      <c r="BO14" s="36"/>
      <c r="BP14" s="36"/>
      <c r="BQ14" s="42" t="s">
        <v>286</v>
      </c>
      <c r="BR14" s="38">
        <f t="shared" si="9"/>
        <v>138597</v>
      </c>
      <c r="BS14" s="38">
        <f t="shared" si="5"/>
        <v>138597</v>
      </c>
      <c r="BT14" s="36" t="str">
        <f t="shared" si="10"/>
        <v xml:space="preserve">DVBE TECHNOLOGY COLOMBIA SAS </v>
      </c>
      <c r="BU14" s="39">
        <v>149899</v>
      </c>
      <c r="BV14" s="38">
        <f t="shared" si="11"/>
        <v>11302</v>
      </c>
    </row>
    <row r="15" spans="1:74" ht="170" x14ac:dyDescent="0.2">
      <c r="A15" s="20">
        <v>7</v>
      </c>
      <c r="B15" s="24" t="s">
        <v>32</v>
      </c>
      <c r="C15" s="25" t="s">
        <v>114</v>
      </c>
      <c r="D15" s="27" t="s">
        <v>33</v>
      </c>
      <c r="E15" s="17" t="s">
        <v>24</v>
      </c>
      <c r="F15" s="13">
        <v>1</v>
      </c>
      <c r="G15" s="18" t="s">
        <v>126</v>
      </c>
      <c r="H15" s="18">
        <v>3272460.8622222226</v>
      </c>
      <c r="I15" s="2">
        <v>0.19</v>
      </c>
      <c r="J15" s="1">
        <f t="shared" si="6"/>
        <v>621767.56382222229</v>
      </c>
      <c r="K15" s="1">
        <f t="shared" si="7"/>
        <v>3894228</v>
      </c>
      <c r="L15" s="1">
        <f t="shared" si="8"/>
        <v>3894228</v>
      </c>
      <c r="M15" s="36" t="s">
        <v>148</v>
      </c>
      <c r="N15" s="36" t="s">
        <v>149</v>
      </c>
      <c r="O15" s="43" t="s">
        <v>287</v>
      </c>
      <c r="P15" s="18" t="s">
        <v>165</v>
      </c>
      <c r="Q15" s="1">
        <v>3453652.9411764708</v>
      </c>
      <c r="R15" s="4">
        <v>0.19</v>
      </c>
      <c r="S15" s="1">
        <f t="shared" si="0"/>
        <v>656194.05882352951</v>
      </c>
      <c r="T15" s="1">
        <f t="shared" si="1"/>
        <v>4109847</v>
      </c>
      <c r="U15" s="1">
        <f t="shared" si="2"/>
        <v>4109847</v>
      </c>
      <c r="V15" s="17" t="s">
        <v>201</v>
      </c>
      <c r="W15" s="17" t="s">
        <v>202</v>
      </c>
      <c r="X15" s="46" t="s">
        <v>290</v>
      </c>
      <c r="Y15" s="18" t="s">
        <v>209</v>
      </c>
      <c r="Z15" s="1">
        <v>3165142</v>
      </c>
      <c r="AA15" s="2">
        <v>0.19</v>
      </c>
      <c r="AB15" s="1">
        <f t="shared" si="3"/>
        <v>601376.98</v>
      </c>
      <c r="AC15" s="1">
        <f t="shared" si="4"/>
        <v>3766519</v>
      </c>
      <c r="AD15" s="1">
        <f>AC15*F15</f>
        <v>3766519</v>
      </c>
      <c r="AE15" s="36" t="s">
        <v>235</v>
      </c>
      <c r="AF15" s="36" t="s">
        <v>149</v>
      </c>
      <c r="AG15" s="43" t="s">
        <v>287</v>
      </c>
      <c r="AH15" s="18"/>
      <c r="AI15" s="1"/>
      <c r="AJ15" s="2"/>
      <c r="AK15" s="1"/>
      <c r="AL15" s="1"/>
      <c r="AM15" s="1"/>
      <c r="AN15" s="19"/>
      <c r="AO15" s="19"/>
      <c r="AP15" s="42" t="s">
        <v>286</v>
      </c>
      <c r="AQ15" s="18"/>
      <c r="AR15" s="1"/>
      <c r="AS15" s="2"/>
      <c r="AT15" s="1"/>
      <c r="AU15" s="1"/>
      <c r="AV15" s="1"/>
      <c r="AW15" s="19"/>
      <c r="AX15" s="19"/>
      <c r="AY15" s="42" t="s">
        <v>286</v>
      </c>
      <c r="AZ15" s="18" t="s">
        <v>261</v>
      </c>
      <c r="BA15" s="1">
        <v>3697942</v>
      </c>
      <c r="BB15" s="2">
        <v>0.19</v>
      </c>
      <c r="BC15" s="1">
        <f t="shared" ref="BC15:BC49" si="12">BA15*BB15</f>
        <v>702608.98</v>
      </c>
      <c r="BD15" s="1">
        <f t="shared" ref="BD15:BD49" si="13">ROUND(BA15+BC15,0)</f>
        <v>4400551</v>
      </c>
      <c r="BE15" s="1">
        <f t="shared" ref="BE15:BE24" si="14">BD15*F15</f>
        <v>4400551</v>
      </c>
      <c r="BF15" s="17" t="s">
        <v>268</v>
      </c>
      <c r="BG15" s="17" t="s">
        <v>149</v>
      </c>
      <c r="BH15" s="44" t="s">
        <v>298</v>
      </c>
      <c r="BI15" s="18" t="s">
        <v>271</v>
      </c>
      <c r="BJ15" s="1">
        <v>3730000</v>
      </c>
      <c r="BK15" s="2">
        <v>0.19</v>
      </c>
      <c r="BL15" s="1">
        <f t="shared" ref="BL15:BL45" si="15">BJ15*BK15</f>
        <v>708700</v>
      </c>
      <c r="BM15" s="1">
        <f t="shared" ref="BM15:BM45" si="16">ROUND(BJ15+BL15,0)</f>
        <v>4438700</v>
      </c>
      <c r="BN15" s="1">
        <f>BM15*F15</f>
        <v>4438700</v>
      </c>
      <c r="BO15" s="36" t="s">
        <v>278</v>
      </c>
      <c r="BP15" s="36" t="s">
        <v>255</v>
      </c>
      <c r="BQ15" s="43" t="s">
        <v>287</v>
      </c>
      <c r="BR15" s="38">
        <f t="shared" si="9"/>
        <v>3766519</v>
      </c>
      <c r="BS15" s="38">
        <f t="shared" si="5"/>
        <v>3766519</v>
      </c>
      <c r="BT15" s="36" t="str">
        <f t="shared" si="10"/>
        <v>GTI ALBERTO ALVAREZ LOPEZ SAS</v>
      </c>
      <c r="BU15" s="39">
        <v>4445000</v>
      </c>
      <c r="BV15" s="38">
        <f>+BU15-BS15</f>
        <v>678481</v>
      </c>
    </row>
    <row r="16" spans="1:74" ht="159" customHeight="1" x14ac:dyDescent="0.2">
      <c r="A16" s="13">
        <v>8</v>
      </c>
      <c r="B16" s="24" t="s">
        <v>34</v>
      </c>
      <c r="C16" s="28" t="s">
        <v>109</v>
      </c>
      <c r="D16" s="26" t="s">
        <v>50</v>
      </c>
      <c r="E16" s="17" t="s">
        <v>24</v>
      </c>
      <c r="F16" s="13">
        <v>50</v>
      </c>
      <c r="G16" s="18" t="s">
        <v>127</v>
      </c>
      <c r="H16" s="18">
        <v>4722552.1929777786</v>
      </c>
      <c r="I16" s="2">
        <v>0.19</v>
      </c>
      <c r="J16" s="1">
        <f t="shared" si="6"/>
        <v>897284.91666577791</v>
      </c>
      <c r="K16" s="1">
        <f t="shared" si="7"/>
        <v>5619837</v>
      </c>
      <c r="L16" s="1">
        <f t="shared" si="8"/>
        <v>280991850</v>
      </c>
      <c r="M16" s="36" t="s">
        <v>148</v>
      </c>
      <c r="N16" s="36" t="s">
        <v>149</v>
      </c>
      <c r="O16" s="43" t="s">
        <v>287</v>
      </c>
      <c r="P16" s="18" t="s">
        <v>166</v>
      </c>
      <c r="Q16" s="1">
        <v>4308636</v>
      </c>
      <c r="R16" s="4">
        <v>0.19</v>
      </c>
      <c r="S16" s="1">
        <f t="shared" si="0"/>
        <v>818640.84</v>
      </c>
      <c r="T16" s="1">
        <f t="shared" si="1"/>
        <v>5127277</v>
      </c>
      <c r="U16" s="1">
        <f t="shared" si="2"/>
        <v>256363850</v>
      </c>
      <c r="V16" s="17" t="s">
        <v>201</v>
      </c>
      <c r="W16" s="17" t="s">
        <v>202</v>
      </c>
      <c r="X16" s="46" t="s">
        <v>290</v>
      </c>
      <c r="Y16" s="18" t="s">
        <v>210</v>
      </c>
      <c r="Z16" s="1">
        <v>4512083</v>
      </c>
      <c r="AA16" s="2">
        <v>0.19</v>
      </c>
      <c r="AB16" s="1">
        <f t="shared" si="3"/>
        <v>857295.77</v>
      </c>
      <c r="AC16" s="1">
        <f t="shared" si="4"/>
        <v>5369379</v>
      </c>
      <c r="AD16" s="1">
        <f>AC16*F16</f>
        <v>268468950</v>
      </c>
      <c r="AE16" s="36" t="s">
        <v>235</v>
      </c>
      <c r="AF16" s="36" t="s">
        <v>149</v>
      </c>
      <c r="AG16" s="43" t="s">
        <v>287</v>
      </c>
      <c r="AH16" s="18"/>
      <c r="AI16" s="1"/>
      <c r="AJ16" s="2"/>
      <c r="AK16" s="1"/>
      <c r="AL16" s="1"/>
      <c r="AM16" s="1"/>
      <c r="AN16" s="19"/>
      <c r="AO16" s="19"/>
      <c r="AP16" s="42" t="s">
        <v>286</v>
      </c>
      <c r="AQ16" s="18"/>
      <c r="AR16" s="1"/>
      <c r="AS16" s="2"/>
      <c r="AT16" s="1"/>
      <c r="AU16" s="1"/>
      <c r="AV16" s="1"/>
      <c r="AW16" s="19"/>
      <c r="AX16" s="19"/>
      <c r="AY16" s="42" t="s">
        <v>286</v>
      </c>
      <c r="AZ16" s="18" t="s">
        <v>109</v>
      </c>
      <c r="BA16" s="1">
        <v>4613400</v>
      </c>
      <c r="BB16" s="2">
        <v>0.19</v>
      </c>
      <c r="BC16" s="1">
        <f t="shared" si="12"/>
        <v>876546</v>
      </c>
      <c r="BD16" s="1">
        <f t="shared" si="13"/>
        <v>5489946</v>
      </c>
      <c r="BE16" s="1">
        <f t="shared" si="14"/>
        <v>274497300</v>
      </c>
      <c r="BF16" s="17" t="s">
        <v>268</v>
      </c>
      <c r="BG16" s="17" t="s">
        <v>149</v>
      </c>
      <c r="BH16" s="44" t="s">
        <v>298</v>
      </c>
      <c r="BI16" s="18" t="s">
        <v>272</v>
      </c>
      <c r="BJ16" s="1">
        <v>4544000</v>
      </c>
      <c r="BK16" s="2">
        <v>0.19</v>
      </c>
      <c r="BL16" s="1">
        <f t="shared" si="15"/>
        <v>863360</v>
      </c>
      <c r="BM16" s="1">
        <f t="shared" si="16"/>
        <v>5407360</v>
      </c>
      <c r="BN16" s="1">
        <f>BM16*F16</f>
        <v>270368000</v>
      </c>
      <c r="BO16" s="36" t="s">
        <v>278</v>
      </c>
      <c r="BP16" s="36" t="s">
        <v>255</v>
      </c>
      <c r="BQ16" s="43" t="s">
        <v>287</v>
      </c>
      <c r="BR16" s="38">
        <f t="shared" si="9"/>
        <v>5127277</v>
      </c>
      <c r="BS16" s="38">
        <f t="shared" si="5"/>
        <v>256363850</v>
      </c>
      <c r="BT16" s="36" t="str">
        <f t="shared" si="10"/>
        <v xml:space="preserve">DVBE TECHNOLOGY COLOMBIA SAS </v>
      </c>
      <c r="BU16" s="39">
        <v>277270000</v>
      </c>
      <c r="BV16" s="38">
        <f t="shared" si="11"/>
        <v>272142723</v>
      </c>
    </row>
    <row r="17" spans="1:74" ht="183" customHeight="1" x14ac:dyDescent="0.2">
      <c r="A17" s="13">
        <v>9</v>
      </c>
      <c r="B17" s="29" t="s">
        <v>113</v>
      </c>
      <c r="C17" s="25" t="s">
        <v>120</v>
      </c>
      <c r="D17" s="27" t="s">
        <v>35</v>
      </c>
      <c r="E17" s="17" t="s">
        <v>24</v>
      </c>
      <c r="F17" s="13">
        <v>1</v>
      </c>
      <c r="G17" s="18" t="s">
        <v>128</v>
      </c>
      <c r="H17" s="18">
        <v>5080423.9333333336</v>
      </c>
      <c r="I17" s="2">
        <v>0.19</v>
      </c>
      <c r="J17" s="1">
        <f t="shared" si="6"/>
        <v>965280.54733333341</v>
      </c>
      <c r="K17" s="1">
        <f t="shared" si="7"/>
        <v>6045704</v>
      </c>
      <c r="L17" s="1">
        <f t="shared" si="8"/>
        <v>6045704</v>
      </c>
      <c r="M17" s="36" t="s">
        <v>150</v>
      </c>
      <c r="N17" s="36" t="s">
        <v>149</v>
      </c>
      <c r="O17" s="43" t="s">
        <v>287</v>
      </c>
      <c r="P17" s="18" t="s">
        <v>167</v>
      </c>
      <c r="Q17" s="1">
        <v>5142019.9366386561</v>
      </c>
      <c r="R17" s="4">
        <v>0.19</v>
      </c>
      <c r="S17" s="1">
        <f t="shared" si="0"/>
        <v>976983.7879613447</v>
      </c>
      <c r="T17" s="1">
        <f t="shared" si="1"/>
        <v>6119004</v>
      </c>
      <c r="U17" s="1">
        <f t="shared" si="2"/>
        <v>6119004</v>
      </c>
      <c r="V17" s="17" t="s">
        <v>201</v>
      </c>
      <c r="W17" s="17" t="s">
        <v>202</v>
      </c>
      <c r="X17" s="46" t="s">
        <v>290</v>
      </c>
      <c r="Y17" s="18" t="s">
        <v>211</v>
      </c>
      <c r="Z17" s="1">
        <v>4800000</v>
      </c>
      <c r="AA17" s="2">
        <v>0.19</v>
      </c>
      <c r="AB17" s="1">
        <f t="shared" si="3"/>
        <v>912000</v>
      </c>
      <c r="AC17" s="1">
        <f t="shared" si="4"/>
        <v>5712000</v>
      </c>
      <c r="AD17" s="1">
        <f>AC17*F17</f>
        <v>5712000</v>
      </c>
      <c r="AE17" s="36" t="s">
        <v>235</v>
      </c>
      <c r="AF17" s="36" t="s">
        <v>149</v>
      </c>
      <c r="AG17" s="43" t="s">
        <v>287</v>
      </c>
      <c r="AH17" s="18"/>
      <c r="AI17" s="1"/>
      <c r="AJ17" s="2"/>
      <c r="AK17" s="1"/>
      <c r="AL17" s="1"/>
      <c r="AM17" s="1"/>
      <c r="AN17" s="19"/>
      <c r="AO17" s="19"/>
      <c r="AP17" s="42" t="s">
        <v>286</v>
      </c>
      <c r="AQ17" s="18" t="s">
        <v>211</v>
      </c>
      <c r="AR17" s="1">
        <v>5505882</v>
      </c>
      <c r="AS17" s="2">
        <v>0.19</v>
      </c>
      <c r="AT17" s="1">
        <f t="shared" ref="AT17:AT50" si="17">AR17*AS17</f>
        <v>1046117.58</v>
      </c>
      <c r="AU17" s="1">
        <f t="shared" ref="AU17:AU50" si="18">ROUND(AR17+AT17,0)</f>
        <v>6552000</v>
      </c>
      <c r="AV17" s="1">
        <f>AU17*F17</f>
        <v>6552000</v>
      </c>
      <c r="AW17" s="17">
        <v>15</v>
      </c>
      <c r="AX17" s="17" t="s">
        <v>255</v>
      </c>
      <c r="AY17" s="43" t="s">
        <v>287</v>
      </c>
      <c r="AZ17" s="18" t="s">
        <v>262</v>
      </c>
      <c r="BA17" s="1">
        <v>5505732</v>
      </c>
      <c r="BB17" s="2">
        <v>0.19</v>
      </c>
      <c r="BC17" s="1">
        <f t="shared" si="12"/>
        <v>1046089.08</v>
      </c>
      <c r="BD17" s="1">
        <f t="shared" si="13"/>
        <v>6551821</v>
      </c>
      <c r="BE17" s="1">
        <f t="shared" si="14"/>
        <v>6551821</v>
      </c>
      <c r="BF17" s="17" t="s">
        <v>268</v>
      </c>
      <c r="BG17" s="17" t="s">
        <v>149</v>
      </c>
      <c r="BH17" s="43" t="s">
        <v>287</v>
      </c>
      <c r="BI17" s="18"/>
      <c r="BJ17" s="1"/>
      <c r="BK17" s="2"/>
      <c r="BL17" s="1"/>
      <c r="BM17" s="1"/>
      <c r="BN17" s="1"/>
      <c r="BO17" s="36"/>
      <c r="BP17" s="36"/>
      <c r="BQ17" s="42" t="s">
        <v>286</v>
      </c>
      <c r="BR17" s="38">
        <f t="shared" si="9"/>
        <v>5712000</v>
      </c>
      <c r="BS17" s="38">
        <f t="shared" si="5"/>
        <v>5712000</v>
      </c>
      <c r="BT17" s="36" t="str">
        <f t="shared" si="10"/>
        <v>GTI ALBERTO ALVAREZ LOPEZ SAS</v>
      </c>
      <c r="BU17" s="39">
        <v>6618001</v>
      </c>
      <c r="BV17" s="38">
        <f t="shared" si="11"/>
        <v>906001</v>
      </c>
    </row>
    <row r="18" spans="1:74" ht="68" x14ac:dyDescent="0.2">
      <c r="A18" s="13">
        <v>10</v>
      </c>
      <c r="B18" s="24" t="s">
        <v>36</v>
      </c>
      <c r="C18" s="25" t="s">
        <v>37</v>
      </c>
      <c r="D18" s="27" t="s">
        <v>38</v>
      </c>
      <c r="E18" s="17" t="s">
        <v>24</v>
      </c>
      <c r="F18" s="13">
        <v>1</v>
      </c>
      <c r="G18" s="18"/>
      <c r="H18" s="18"/>
      <c r="I18" s="2"/>
      <c r="J18" s="1"/>
      <c r="K18" s="1"/>
      <c r="L18" s="1"/>
      <c r="M18" s="36"/>
      <c r="N18" s="36"/>
      <c r="O18" s="42" t="s">
        <v>286</v>
      </c>
      <c r="P18" s="18" t="s">
        <v>168</v>
      </c>
      <c r="Q18" s="1">
        <v>564006</v>
      </c>
      <c r="R18" s="4">
        <v>0.19</v>
      </c>
      <c r="S18" s="1">
        <f t="shared" si="0"/>
        <v>107161.14</v>
      </c>
      <c r="T18" s="1">
        <f t="shared" si="1"/>
        <v>671167</v>
      </c>
      <c r="U18" s="1">
        <f t="shared" si="2"/>
        <v>671167</v>
      </c>
      <c r="V18" s="17" t="s">
        <v>201</v>
      </c>
      <c r="W18" s="17" t="s">
        <v>202</v>
      </c>
      <c r="X18" s="45" t="s">
        <v>287</v>
      </c>
      <c r="Y18" s="18"/>
      <c r="Z18" s="1"/>
      <c r="AA18" s="2"/>
      <c r="AB18" s="1"/>
      <c r="AC18" s="1"/>
      <c r="AD18" s="1"/>
      <c r="AE18" s="36"/>
      <c r="AF18" s="36"/>
      <c r="AG18" s="42" t="s">
        <v>286</v>
      </c>
      <c r="AH18" s="18"/>
      <c r="AI18" s="1"/>
      <c r="AJ18" s="2"/>
      <c r="AK18" s="1"/>
      <c r="AL18" s="1"/>
      <c r="AM18" s="1"/>
      <c r="AN18" s="19"/>
      <c r="AO18" s="19"/>
      <c r="AP18" s="42" t="s">
        <v>286</v>
      </c>
      <c r="AQ18" s="18"/>
      <c r="AR18" s="1"/>
      <c r="AS18" s="2"/>
      <c r="AT18" s="1"/>
      <c r="AU18" s="1"/>
      <c r="AV18" s="1"/>
      <c r="AW18" s="19"/>
      <c r="AX18" s="19"/>
      <c r="AY18" s="42" t="s">
        <v>286</v>
      </c>
      <c r="AZ18" s="18" t="s">
        <v>37</v>
      </c>
      <c r="BA18" s="1">
        <v>603900</v>
      </c>
      <c r="BB18" s="2">
        <v>0.19</v>
      </c>
      <c r="BC18" s="1">
        <f t="shared" si="12"/>
        <v>114741</v>
      </c>
      <c r="BD18" s="1">
        <f t="shared" si="13"/>
        <v>718641</v>
      </c>
      <c r="BE18" s="1">
        <f t="shared" si="14"/>
        <v>718641</v>
      </c>
      <c r="BF18" s="17" t="s">
        <v>268</v>
      </c>
      <c r="BG18" s="17" t="s">
        <v>269</v>
      </c>
      <c r="BH18" s="44" t="s">
        <v>298</v>
      </c>
      <c r="BI18" s="18"/>
      <c r="BJ18" s="1"/>
      <c r="BK18" s="2"/>
      <c r="BL18" s="1"/>
      <c r="BM18" s="1"/>
      <c r="BN18" s="1"/>
      <c r="BO18" s="36"/>
      <c r="BP18" s="36"/>
      <c r="BQ18" s="42" t="s">
        <v>286</v>
      </c>
      <c r="BR18" s="38">
        <f t="shared" si="9"/>
        <v>671167</v>
      </c>
      <c r="BS18" s="38">
        <f t="shared" si="5"/>
        <v>671167</v>
      </c>
      <c r="BT18" s="36" t="str">
        <f t="shared" si="10"/>
        <v xml:space="preserve">DVBE TECHNOLOGY COLOMBIA SAS </v>
      </c>
      <c r="BU18" s="39">
        <v>725900</v>
      </c>
      <c r="BV18" s="38">
        <f t="shared" ref="BV18:BV19" si="19">+BU18-BS18</f>
        <v>54733</v>
      </c>
    </row>
    <row r="19" spans="1:74" ht="34" x14ac:dyDescent="0.2">
      <c r="A19" s="20">
        <v>11</v>
      </c>
      <c r="B19" s="24" t="s">
        <v>39</v>
      </c>
      <c r="C19" s="30" t="s">
        <v>105</v>
      </c>
      <c r="D19" s="27" t="s">
        <v>40</v>
      </c>
      <c r="E19" s="17" t="s">
        <v>24</v>
      </c>
      <c r="F19" s="13">
        <v>1</v>
      </c>
      <c r="G19" s="18"/>
      <c r="H19" s="18"/>
      <c r="I19" s="2"/>
      <c r="J19" s="1"/>
      <c r="K19" s="1"/>
      <c r="L19" s="1"/>
      <c r="M19" s="36"/>
      <c r="N19" s="36"/>
      <c r="O19" s="42" t="s">
        <v>286</v>
      </c>
      <c r="P19" s="18" t="s">
        <v>169</v>
      </c>
      <c r="Q19" s="1">
        <v>831215.4</v>
      </c>
      <c r="R19" s="4">
        <v>0.19</v>
      </c>
      <c r="S19" s="1">
        <f t="shared" si="0"/>
        <v>157930.92600000001</v>
      </c>
      <c r="T19" s="1">
        <f t="shared" si="1"/>
        <v>989146</v>
      </c>
      <c r="U19" s="1">
        <f t="shared" si="2"/>
        <v>989146</v>
      </c>
      <c r="V19" s="17" t="s">
        <v>201</v>
      </c>
      <c r="W19" s="17" t="s">
        <v>202</v>
      </c>
      <c r="X19" s="45" t="s">
        <v>287</v>
      </c>
      <c r="Y19" s="18"/>
      <c r="Z19" s="1"/>
      <c r="AA19" s="2"/>
      <c r="AB19" s="1"/>
      <c r="AC19" s="1"/>
      <c r="AD19" s="1"/>
      <c r="AE19" s="36"/>
      <c r="AF19" s="36"/>
      <c r="AG19" s="42" t="s">
        <v>286</v>
      </c>
      <c r="AH19" s="18"/>
      <c r="AI19" s="1"/>
      <c r="AJ19" s="2"/>
      <c r="AK19" s="1"/>
      <c r="AL19" s="1"/>
      <c r="AM19" s="1"/>
      <c r="AN19" s="19"/>
      <c r="AO19" s="19"/>
      <c r="AP19" s="42" t="s">
        <v>286</v>
      </c>
      <c r="AQ19" s="18"/>
      <c r="AR19" s="1"/>
      <c r="AS19" s="2"/>
      <c r="AT19" s="1"/>
      <c r="AU19" s="1"/>
      <c r="AV19" s="1"/>
      <c r="AW19" s="19"/>
      <c r="AX19" s="19"/>
      <c r="AY19" s="42" t="s">
        <v>286</v>
      </c>
      <c r="AZ19" s="18" t="s">
        <v>105</v>
      </c>
      <c r="BA19" s="1">
        <v>890010</v>
      </c>
      <c r="BB19" s="2">
        <v>0.19</v>
      </c>
      <c r="BC19" s="1">
        <f t="shared" si="12"/>
        <v>169101.9</v>
      </c>
      <c r="BD19" s="1">
        <f t="shared" si="13"/>
        <v>1059112</v>
      </c>
      <c r="BE19" s="1">
        <f t="shared" si="14"/>
        <v>1059112</v>
      </c>
      <c r="BF19" s="17" t="s">
        <v>268</v>
      </c>
      <c r="BG19" s="17" t="s">
        <v>269</v>
      </c>
      <c r="BH19" s="43" t="s">
        <v>287</v>
      </c>
      <c r="BI19" s="18"/>
      <c r="BJ19" s="1"/>
      <c r="BK19" s="2"/>
      <c r="BL19" s="1"/>
      <c r="BM19" s="1"/>
      <c r="BN19" s="1"/>
      <c r="BO19" s="36"/>
      <c r="BP19" s="36"/>
      <c r="BQ19" s="42" t="s">
        <v>286</v>
      </c>
      <c r="BR19" s="38">
        <f t="shared" si="9"/>
        <v>989146</v>
      </c>
      <c r="BS19" s="38">
        <f t="shared" si="5"/>
        <v>989146</v>
      </c>
      <c r="BT19" s="36" t="str">
        <f t="shared" si="10"/>
        <v xml:space="preserve">DVBE TECHNOLOGY COLOMBIA SAS </v>
      </c>
      <c r="BU19" s="39">
        <v>1069810</v>
      </c>
      <c r="BV19" s="38">
        <f t="shared" si="19"/>
        <v>80664</v>
      </c>
    </row>
    <row r="20" spans="1:74" ht="85" x14ac:dyDescent="0.2">
      <c r="A20" s="13">
        <v>12</v>
      </c>
      <c r="B20" s="24" t="s">
        <v>41</v>
      </c>
      <c r="C20" s="25" t="s">
        <v>42</v>
      </c>
      <c r="D20" s="27" t="s">
        <v>26</v>
      </c>
      <c r="E20" s="17" t="s">
        <v>24</v>
      </c>
      <c r="F20" s="13">
        <v>4</v>
      </c>
      <c r="G20" s="18" t="s">
        <v>129</v>
      </c>
      <c r="H20" s="18">
        <v>128179.33435555558</v>
      </c>
      <c r="I20" s="2">
        <v>0.19</v>
      </c>
      <c r="J20" s="1">
        <f t="shared" si="6"/>
        <v>24354.07352755556</v>
      </c>
      <c r="K20" s="1">
        <f t="shared" si="7"/>
        <v>152533</v>
      </c>
      <c r="L20" s="1">
        <f t="shared" si="8"/>
        <v>610132</v>
      </c>
      <c r="M20" s="36" t="s">
        <v>151</v>
      </c>
      <c r="N20" s="36" t="s">
        <v>152</v>
      </c>
      <c r="O20" s="43" t="s">
        <v>287</v>
      </c>
      <c r="P20" s="18" t="s">
        <v>170</v>
      </c>
      <c r="Q20" s="1">
        <v>185852.36974789918</v>
      </c>
      <c r="R20" s="4">
        <v>0.19</v>
      </c>
      <c r="S20" s="1">
        <f t="shared" si="0"/>
        <v>35311.950252100847</v>
      </c>
      <c r="T20" s="1">
        <f t="shared" si="1"/>
        <v>221164</v>
      </c>
      <c r="U20" s="1">
        <f t="shared" si="2"/>
        <v>884656</v>
      </c>
      <c r="V20" s="17" t="s">
        <v>201</v>
      </c>
      <c r="W20" s="17" t="s">
        <v>202</v>
      </c>
      <c r="X20" s="46" t="s">
        <v>291</v>
      </c>
      <c r="Y20" s="18" t="s">
        <v>212</v>
      </c>
      <c r="Z20" s="1">
        <v>137500</v>
      </c>
      <c r="AA20" s="2">
        <v>0.19</v>
      </c>
      <c r="AB20" s="1">
        <f t="shared" si="3"/>
        <v>26125</v>
      </c>
      <c r="AC20" s="1">
        <f t="shared" si="4"/>
        <v>163625</v>
      </c>
      <c r="AD20" s="1">
        <f>AC20*F20</f>
        <v>654500</v>
      </c>
      <c r="AE20" s="36" t="s">
        <v>235</v>
      </c>
      <c r="AF20" s="36" t="s">
        <v>236</v>
      </c>
      <c r="AG20" s="43" t="s">
        <v>287</v>
      </c>
      <c r="AH20" s="18"/>
      <c r="AI20" s="1"/>
      <c r="AJ20" s="2"/>
      <c r="AK20" s="1"/>
      <c r="AL20" s="1"/>
      <c r="AM20" s="1"/>
      <c r="AN20" s="19"/>
      <c r="AO20" s="19"/>
      <c r="AP20" s="42" t="s">
        <v>286</v>
      </c>
      <c r="AQ20" s="18" t="s">
        <v>42</v>
      </c>
      <c r="AR20" s="1">
        <v>176471</v>
      </c>
      <c r="AS20" s="2">
        <v>0.19</v>
      </c>
      <c r="AT20" s="1">
        <f t="shared" si="17"/>
        <v>33529.49</v>
      </c>
      <c r="AU20" s="1">
        <f t="shared" si="18"/>
        <v>210000</v>
      </c>
      <c r="AV20" s="1">
        <f>AU20*F20</f>
        <v>840000</v>
      </c>
      <c r="AW20" s="17">
        <v>30</v>
      </c>
      <c r="AX20" s="17" t="s">
        <v>256</v>
      </c>
      <c r="AY20" s="43" t="s">
        <v>287</v>
      </c>
      <c r="AZ20" s="18" t="s">
        <v>42</v>
      </c>
      <c r="BA20" s="1">
        <v>199000</v>
      </c>
      <c r="BB20" s="2">
        <v>0.19</v>
      </c>
      <c r="BC20" s="1">
        <f t="shared" si="12"/>
        <v>37810</v>
      </c>
      <c r="BD20" s="1">
        <f t="shared" si="13"/>
        <v>236810</v>
      </c>
      <c r="BE20" s="1">
        <f t="shared" si="14"/>
        <v>947240</v>
      </c>
      <c r="BF20" s="17" t="s">
        <v>268</v>
      </c>
      <c r="BG20" s="17" t="s">
        <v>269</v>
      </c>
      <c r="BH20" s="43" t="s">
        <v>287</v>
      </c>
      <c r="BI20" s="18"/>
      <c r="BJ20" s="1"/>
      <c r="BK20" s="2"/>
      <c r="BL20" s="1"/>
      <c r="BM20" s="1"/>
      <c r="BN20" s="1"/>
      <c r="BO20" s="36"/>
      <c r="BP20" s="36"/>
      <c r="BQ20" s="42" t="s">
        <v>286</v>
      </c>
      <c r="BR20" s="38">
        <f t="shared" si="9"/>
        <v>152533</v>
      </c>
      <c r="BS20" s="38">
        <f t="shared" si="5"/>
        <v>610132</v>
      </c>
      <c r="BT20" s="36" t="str">
        <f t="shared" si="10"/>
        <v>Controles Empresariales SAS</v>
      </c>
      <c r="BU20" s="39">
        <v>956800</v>
      </c>
      <c r="BV20" s="38">
        <f t="shared" si="11"/>
        <v>804267</v>
      </c>
    </row>
    <row r="21" spans="1:74" ht="102" x14ac:dyDescent="0.2">
      <c r="A21" s="13">
        <v>13</v>
      </c>
      <c r="B21" s="24" t="s">
        <v>43</v>
      </c>
      <c r="C21" s="25" t="s">
        <v>45</v>
      </c>
      <c r="D21" s="27" t="s">
        <v>44</v>
      </c>
      <c r="E21" s="17" t="s">
        <v>24</v>
      </c>
      <c r="F21" s="13">
        <v>1</v>
      </c>
      <c r="G21" s="18" t="s">
        <v>45</v>
      </c>
      <c r="H21" s="18">
        <v>171017.08733333336</v>
      </c>
      <c r="I21" s="2">
        <v>0.19</v>
      </c>
      <c r="J21" s="1">
        <f t="shared" si="6"/>
        <v>32493.246593333337</v>
      </c>
      <c r="K21" s="1">
        <f t="shared" si="7"/>
        <v>203510</v>
      </c>
      <c r="L21" s="1">
        <f t="shared" si="8"/>
        <v>203510</v>
      </c>
      <c r="M21" s="36" t="s">
        <v>151</v>
      </c>
      <c r="N21" s="36" t="s">
        <v>152</v>
      </c>
      <c r="O21" s="43" t="s">
        <v>287</v>
      </c>
      <c r="P21" s="18" t="s">
        <v>171</v>
      </c>
      <c r="Q21" s="1">
        <v>205538.58000000002</v>
      </c>
      <c r="R21" s="4">
        <v>0.19</v>
      </c>
      <c r="S21" s="1">
        <f t="shared" si="0"/>
        <v>39052.330200000004</v>
      </c>
      <c r="T21" s="1">
        <f t="shared" si="1"/>
        <v>244591</v>
      </c>
      <c r="U21" s="1">
        <f t="shared" si="2"/>
        <v>244591</v>
      </c>
      <c r="V21" s="17" t="s">
        <v>201</v>
      </c>
      <c r="W21" s="17" t="s">
        <v>202</v>
      </c>
      <c r="X21" s="46" t="s">
        <v>292</v>
      </c>
      <c r="Y21" s="18" t="s">
        <v>213</v>
      </c>
      <c r="Z21" s="1">
        <v>166850</v>
      </c>
      <c r="AA21" s="2">
        <v>0.19</v>
      </c>
      <c r="AB21" s="1">
        <f t="shared" si="3"/>
        <v>31701.5</v>
      </c>
      <c r="AC21" s="1">
        <f t="shared" si="4"/>
        <v>198552</v>
      </c>
      <c r="AD21" s="1">
        <f>AC21*F21</f>
        <v>198552</v>
      </c>
      <c r="AE21" s="36" t="s">
        <v>235</v>
      </c>
      <c r="AF21" s="36" t="s">
        <v>238</v>
      </c>
      <c r="AG21" s="43" t="s">
        <v>287</v>
      </c>
      <c r="AH21" s="18"/>
      <c r="AI21" s="1"/>
      <c r="AJ21" s="2"/>
      <c r="AK21" s="1"/>
      <c r="AL21" s="1"/>
      <c r="AM21" s="1"/>
      <c r="AN21" s="19"/>
      <c r="AO21" s="19"/>
      <c r="AP21" s="42" t="s">
        <v>286</v>
      </c>
      <c r="AQ21" s="18" t="s">
        <v>249</v>
      </c>
      <c r="AR21" s="1">
        <v>190588</v>
      </c>
      <c r="AS21" s="2">
        <v>0.19</v>
      </c>
      <c r="AT21" s="1">
        <f t="shared" si="17"/>
        <v>36211.72</v>
      </c>
      <c r="AU21" s="1">
        <f t="shared" si="18"/>
        <v>226800</v>
      </c>
      <c r="AV21" s="1">
        <f>AU21*F21</f>
        <v>226800</v>
      </c>
      <c r="AW21" s="17">
        <v>30</v>
      </c>
      <c r="AX21" s="17" t="s">
        <v>257</v>
      </c>
      <c r="AY21" s="43" t="s">
        <v>287</v>
      </c>
      <c r="AZ21" s="18" t="s">
        <v>45</v>
      </c>
      <c r="BA21" s="1">
        <v>220078</v>
      </c>
      <c r="BB21" s="2">
        <v>0.19</v>
      </c>
      <c r="BC21" s="1">
        <f t="shared" si="12"/>
        <v>41814.82</v>
      </c>
      <c r="BD21" s="1">
        <f t="shared" si="13"/>
        <v>261893</v>
      </c>
      <c r="BE21" s="1">
        <f t="shared" si="14"/>
        <v>261893</v>
      </c>
      <c r="BF21" s="17" t="s">
        <v>268</v>
      </c>
      <c r="BG21" s="17" t="s">
        <v>238</v>
      </c>
      <c r="BH21" s="43" t="s">
        <v>287</v>
      </c>
      <c r="BI21" s="18"/>
      <c r="BJ21" s="1"/>
      <c r="BK21" s="2"/>
      <c r="BL21" s="1"/>
      <c r="BM21" s="1"/>
      <c r="BN21" s="1"/>
      <c r="BO21" s="36"/>
      <c r="BP21" s="36"/>
      <c r="BQ21" s="42" t="s">
        <v>286</v>
      </c>
      <c r="BR21" s="38">
        <f t="shared" si="9"/>
        <v>198552</v>
      </c>
      <c r="BS21" s="38">
        <f t="shared" si="5"/>
        <v>198552</v>
      </c>
      <c r="BT21" s="36" t="str">
        <f t="shared" si="10"/>
        <v>GTI ALBERTO ALVAREZ LOPEZ SAS</v>
      </c>
      <c r="BU21" s="39">
        <v>264537</v>
      </c>
      <c r="BV21" s="38">
        <f t="shared" ref="BV21:BV23" si="20">+BU21-BS21</f>
        <v>65985</v>
      </c>
    </row>
    <row r="22" spans="1:74" ht="45" x14ac:dyDescent="0.2">
      <c r="A22" s="13">
        <v>14</v>
      </c>
      <c r="B22" s="24" t="s">
        <v>46</v>
      </c>
      <c r="C22" s="25" t="s">
        <v>47</v>
      </c>
      <c r="D22" s="27" t="s">
        <v>48</v>
      </c>
      <c r="E22" s="17" t="s">
        <v>24</v>
      </c>
      <c r="F22" s="13">
        <v>1</v>
      </c>
      <c r="G22" s="18"/>
      <c r="H22" s="18"/>
      <c r="I22" s="2"/>
      <c r="J22" s="1"/>
      <c r="K22" s="1"/>
      <c r="L22" s="1"/>
      <c r="M22" s="36"/>
      <c r="N22" s="36"/>
      <c r="O22" s="42" t="s">
        <v>286</v>
      </c>
      <c r="P22" s="18" t="s">
        <v>172</v>
      </c>
      <c r="Q22" s="1">
        <v>274167.98621848744</v>
      </c>
      <c r="R22" s="4">
        <v>0.19</v>
      </c>
      <c r="S22" s="1">
        <f t="shared" si="0"/>
        <v>52091.917381512612</v>
      </c>
      <c r="T22" s="1">
        <f t="shared" si="1"/>
        <v>326260</v>
      </c>
      <c r="U22" s="1">
        <f t="shared" si="2"/>
        <v>326260</v>
      </c>
      <c r="V22" s="17" t="s">
        <v>201</v>
      </c>
      <c r="W22" s="17" t="s">
        <v>202</v>
      </c>
      <c r="X22" s="45" t="s">
        <v>287</v>
      </c>
      <c r="Y22" s="18" t="s">
        <v>214</v>
      </c>
      <c r="Z22" s="1">
        <v>238000</v>
      </c>
      <c r="AA22" s="2">
        <v>0.19</v>
      </c>
      <c r="AB22" s="1">
        <f t="shared" si="3"/>
        <v>45220</v>
      </c>
      <c r="AC22" s="1">
        <f t="shared" si="4"/>
        <v>283220</v>
      </c>
      <c r="AD22" s="1">
        <f>AC22*F22</f>
        <v>283220</v>
      </c>
      <c r="AE22" s="36" t="s">
        <v>235</v>
      </c>
      <c r="AF22" s="36" t="s">
        <v>236</v>
      </c>
      <c r="AG22" s="43" t="s">
        <v>287</v>
      </c>
      <c r="AH22" s="18"/>
      <c r="AI22" s="1"/>
      <c r="AJ22" s="2"/>
      <c r="AK22" s="1"/>
      <c r="AL22" s="1"/>
      <c r="AM22" s="1"/>
      <c r="AN22" s="19"/>
      <c r="AO22" s="19"/>
      <c r="AP22" s="42" t="s">
        <v>286</v>
      </c>
      <c r="AQ22" s="18" t="s">
        <v>250</v>
      </c>
      <c r="AR22" s="1">
        <v>243202</v>
      </c>
      <c r="AS22" s="2">
        <v>0.19</v>
      </c>
      <c r="AT22" s="1">
        <f t="shared" si="17"/>
        <v>46208.38</v>
      </c>
      <c r="AU22" s="1">
        <f t="shared" si="18"/>
        <v>289410</v>
      </c>
      <c r="AV22" s="1">
        <f>AU22*F22</f>
        <v>289410</v>
      </c>
      <c r="AW22" s="17">
        <v>30</v>
      </c>
      <c r="AX22" s="17" t="s">
        <v>258</v>
      </c>
      <c r="AY22" s="43" t="s">
        <v>287</v>
      </c>
      <c r="AZ22" s="18" t="s">
        <v>47</v>
      </c>
      <c r="BA22" s="1">
        <v>293562</v>
      </c>
      <c r="BB22" s="2">
        <v>0.19</v>
      </c>
      <c r="BC22" s="1">
        <f t="shared" si="12"/>
        <v>55776.78</v>
      </c>
      <c r="BD22" s="1">
        <f t="shared" si="13"/>
        <v>349339</v>
      </c>
      <c r="BE22" s="1">
        <f t="shared" si="14"/>
        <v>349339</v>
      </c>
      <c r="BF22" s="17" t="s">
        <v>268</v>
      </c>
      <c r="BG22" s="17" t="s">
        <v>269</v>
      </c>
      <c r="BH22" s="43" t="s">
        <v>287</v>
      </c>
      <c r="BI22" s="18"/>
      <c r="BJ22" s="1"/>
      <c r="BK22" s="2"/>
      <c r="BL22" s="1"/>
      <c r="BM22" s="1"/>
      <c r="BN22" s="1"/>
      <c r="BO22" s="36"/>
      <c r="BP22" s="36"/>
      <c r="BQ22" s="42" t="s">
        <v>286</v>
      </c>
      <c r="BR22" s="38">
        <f t="shared" si="9"/>
        <v>283220</v>
      </c>
      <c r="BS22" s="38">
        <f t="shared" si="5"/>
        <v>283220</v>
      </c>
      <c r="BT22" s="36" t="str">
        <f t="shared" si="10"/>
        <v>GTI ALBERTO ALVAREZ LOPEZ SAS</v>
      </c>
      <c r="BU22" s="39">
        <v>352866</v>
      </c>
      <c r="BV22" s="38">
        <f t="shared" si="20"/>
        <v>69646</v>
      </c>
    </row>
    <row r="23" spans="1:74" ht="45" x14ac:dyDescent="0.2">
      <c r="A23" s="20">
        <v>15</v>
      </c>
      <c r="B23" s="24" t="s">
        <v>100</v>
      </c>
      <c r="C23" s="25" t="s">
        <v>102</v>
      </c>
      <c r="D23" s="27" t="s">
        <v>101</v>
      </c>
      <c r="E23" s="17" t="s">
        <v>24</v>
      </c>
      <c r="F23" s="13">
        <v>120</v>
      </c>
      <c r="G23" s="18" t="s">
        <v>130</v>
      </c>
      <c r="H23" s="18">
        <v>130182.88182222225</v>
      </c>
      <c r="I23" s="2">
        <v>0.19</v>
      </c>
      <c r="J23" s="1">
        <f t="shared" si="6"/>
        <v>24734.747546222228</v>
      </c>
      <c r="K23" s="1">
        <f t="shared" si="7"/>
        <v>154918</v>
      </c>
      <c r="L23" s="1">
        <f t="shared" si="8"/>
        <v>18590160</v>
      </c>
      <c r="M23" s="36" t="s">
        <v>151</v>
      </c>
      <c r="N23" s="36" t="s">
        <v>152</v>
      </c>
      <c r="O23" s="43" t="s">
        <v>287</v>
      </c>
      <c r="P23" s="18" t="s">
        <v>173</v>
      </c>
      <c r="Q23" s="1">
        <v>131834.09747478992</v>
      </c>
      <c r="R23" s="4">
        <v>0.19</v>
      </c>
      <c r="S23" s="1">
        <f t="shared" si="0"/>
        <v>25048.478520210083</v>
      </c>
      <c r="T23" s="1">
        <f t="shared" si="1"/>
        <v>156883</v>
      </c>
      <c r="U23" s="1">
        <f t="shared" si="2"/>
        <v>18825960</v>
      </c>
      <c r="V23" s="17" t="s">
        <v>201</v>
      </c>
      <c r="W23" s="17" t="s">
        <v>202</v>
      </c>
      <c r="X23" s="45" t="s">
        <v>287</v>
      </c>
      <c r="Y23" s="18" t="s">
        <v>215</v>
      </c>
      <c r="Z23" s="1">
        <v>124990</v>
      </c>
      <c r="AA23" s="2">
        <v>0.19</v>
      </c>
      <c r="AB23" s="1">
        <f t="shared" si="3"/>
        <v>23748.1</v>
      </c>
      <c r="AC23" s="1">
        <f t="shared" si="4"/>
        <v>148738</v>
      </c>
      <c r="AD23" s="1">
        <f>AC23*F23</f>
        <v>17848560</v>
      </c>
      <c r="AE23" s="36" t="s">
        <v>235</v>
      </c>
      <c r="AF23" s="36" t="s">
        <v>236</v>
      </c>
      <c r="AG23" s="43" t="s">
        <v>287</v>
      </c>
      <c r="AH23" s="18" t="s">
        <v>241</v>
      </c>
      <c r="AI23" s="1">
        <v>124300</v>
      </c>
      <c r="AJ23" s="2"/>
      <c r="AK23" s="1">
        <v>23617</v>
      </c>
      <c r="AL23" s="1">
        <f t="shared" ref="AL23:AL37" si="21">ROUND(AI23+AK23,0)</f>
        <v>147917</v>
      </c>
      <c r="AM23" s="1">
        <f>AL23*F23</f>
        <v>17750040</v>
      </c>
      <c r="AN23" s="17" t="s">
        <v>157</v>
      </c>
      <c r="AO23" s="17" t="s">
        <v>149</v>
      </c>
      <c r="AP23" s="43" t="s">
        <v>287</v>
      </c>
      <c r="AQ23" s="18" t="s">
        <v>251</v>
      </c>
      <c r="AR23" s="1">
        <v>132352</v>
      </c>
      <c r="AS23" s="2">
        <v>0.19</v>
      </c>
      <c r="AT23" s="1">
        <f t="shared" si="17"/>
        <v>25146.880000000001</v>
      </c>
      <c r="AU23" s="1">
        <f t="shared" si="18"/>
        <v>157499</v>
      </c>
      <c r="AV23" s="1">
        <f>AU23*F23</f>
        <v>18899880</v>
      </c>
      <c r="AW23" s="17">
        <v>20</v>
      </c>
      <c r="AX23" s="17" t="s">
        <v>255</v>
      </c>
      <c r="AY23" s="43" t="s">
        <v>287</v>
      </c>
      <c r="AZ23" s="18" t="s">
        <v>102</v>
      </c>
      <c r="BA23" s="1">
        <v>135456</v>
      </c>
      <c r="BB23" s="2">
        <v>0.19</v>
      </c>
      <c r="BC23" s="1">
        <f t="shared" si="12"/>
        <v>25736.639999999999</v>
      </c>
      <c r="BD23" s="1">
        <f t="shared" si="13"/>
        <v>161193</v>
      </c>
      <c r="BE23" s="1">
        <f t="shared" si="14"/>
        <v>19343160</v>
      </c>
      <c r="BF23" s="17" t="s">
        <v>268</v>
      </c>
      <c r="BG23" s="17" t="s">
        <v>149</v>
      </c>
      <c r="BH23" s="43" t="s">
        <v>287</v>
      </c>
      <c r="BI23" s="18" t="s">
        <v>273</v>
      </c>
      <c r="BJ23" s="1">
        <v>124000</v>
      </c>
      <c r="BK23" s="2">
        <v>0.19</v>
      </c>
      <c r="BL23" s="1">
        <f t="shared" si="15"/>
        <v>23560</v>
      </c>
      <c r="BM23" s="1">
        <f t="shared" si="16"/>
        <v>147560</v>
      </c>
      <c r="BN23" s="1">
        <f>BM23*F23</f>
        <v>17707200</v>
      </c>
      <c r="BO23" s="36" t="s">
        <v>279</v>
      </c>
      <c r="BP23" s="36" t="s">
        <v>255</v>
      </c>
      <c r="BQ23" s="43" t="s">
        <v>287</v>
      </c>
      <c r="BR23" s="38">
        <f t="shared" si="9"/>
        <v>147560</v>
      </c>
      <c r="BS23" s="38">
        <f t="shared" si="5"/>
        <v>17707200</v>
      </c>
      <c r="BT23" s="36" t="str">
        <f t="shared" si="10"/>
        <v>SUMIMAS SAS</v>
      </c>
      <c r="BU23" s="39">
        <v>20361139</v>
      </c>
      <c r="BV23" s="38">
        <f t="shared" si="20"/>
        <v>2653939</v>
      </c>
    </row>
    <row r="24" spans="1:74" ht="182.25" customHeight="1" x14ac:dyDescent="0.2">
      <c r="A24" s="13">
        <v>16</v>
      </c>
      <c r="B24" s="24" t="s">
        <v>49</v>
      </c>
      <c r="C24" s="25" t="s">
        <v>115</v>
      </c>
      <c r="D24" s="27" t="s">
        <v>50</v>
      </c>
      <c r="E24" s="17" t="s">
        <v>24</v>
      </c>
      <c r="F24" s="13">
        <v>48</v>
      </c>
      <c r="G24" s="18" t="s">
        <v>131</v>
      </c>
      <c r="H24" s="18">
        <v>3656378.719644445</v>
      </c>
      <c r="I24" s="2">
        <v>0.19</v>
      </c>
      <c r="J24" s="1">
        <f t="shared" si="6"/>
        <v>694711.95673244458</v>
      </c>
      <c r="K24" s="1">
        <f t="shared" si="7"/>
        <v>4351091</v>
      </c>
      <c r="L24" s="1">
        <f t="shared" si="8"/>
        <v>208852368</v>
      </c>
      <c r="M24" s="36" t="s">
        <v>148</v>
      </c>
      <c r="N24" s="36" t="s">
        <v>149</v>
      </c>
      <c r="O24" s="43" t="s">
        <v>287</v>
      </c>
      <c r="P24" s="18" t="s">
        <v>174</v>
      </c>
      <c r="Q24" s="1">
        <v>3263838.0000000005</v>
      </c>
      <c r="R24" s="4">
        <v>0.19</v>
      </c>
      <c r="S24" s="1">
        <f t="shared" si="0"/>
        <v>620129.22000000009</v>
      </c>
      <c r="T24" s="1">
        <f t="shared" si="1"/>
        <v>3883967</v>
      </c>
      <c r="U24" s="1">
        <f t="shared" si="2"/>
        <v>186430416</v>
      </c>
      <c r="V24" s="17" t="s">
        <v>201</v>
      </c>
      <c r="W24" s="17" t="s">
        <v>202</v>
      </c>
      <c r="X24" s="46" t="s">
        <v>290</v>
      </c>
      <c r="Y24" s="18" t="s">
        <v>216</v>
      </c>
      <c r="Z24" s="1">
        <v>3493100</v>
      </c>
      <c r="AA24" s="2">
        <v>0.19</v>
      </c>
      <c r="AB24" s="1">
        <f t="shared" si="3"/>
        <v>663689</v>
      </c>
      <c r="AC24" s="1">
        <f t="shared" si="4"/>
        <v>4156789</v>
      </c>
      <c r="AD24" s="1">
        <f>AC24*F24</f>
        <v>199525872</v>
      </c>
      <c r="AE24" s="36" t="s">
        <v>235</v>
      </c>
      <c r="AF24" s="36" t="s">
        <v>149</v>
      </c>
      <c r="AG24" s="43" t="s">
        <v>287</v>
      </c>
      <c r="AH24" s="18"/>
      <c r="AI24" s="1"/>
      <c r="AJ24" s="2"/>
      <c r="AK24" s="1"/>
      <c r="AL24" s="1"/>
      <c r="AM24" s="1"/>
      <c r="AN24" s="19"/>
      <c r="AO24" s="19"/>
      <c r="AP24" s="42" t="s">
        <v>286</v>
      </c>
      <c r="AQ24" s="18"/>
      <c r="AR24" s="1"/>
      <c r="AS24" s="2"/>
      <c r="AT24" s="1"/>
      <c r="AU24" s="1"/>
      <c r="AV24" s="1"/>
      <c r="AW24" s="19"/>
      <c r="AX24" s="19"/>
      <c r="AY24" s="42" t="s">
        <v>286</v>
      </c>
      <c r="AZ24" s="18" t="s">
        <v>263</v>
      </c>
      <c r="BA24" s="1">
        <v>3494700</v>
      </c>
      <c r="BB24" s="2">
        <v>0.19</v>
      </c>
      <c r="BC24" s="1">
        <f t="shared" si="12"/>
        <v>663993</v>
      </c>
      <c r="BD24" s="1">
        <f t="shared" si="13"/>
        <v>4158693</v>
      </c>
      <c r="BE24" s="1">
        <f t="shared" si="14"/>
        <v>199617264</v>
      </c>
      <c r="BF24" s="17" t="s">
        <v>268</v>
      </c>
      <c r="BG24" s="17" t="s">
        <v>149</v>
      </c>
      <c r="BH24" s="44" t="s">
        <v>298</v>
      </c>
      <c r="BI24" s="18" t="s">
        <v>274</v>
      </c>
      <c r="BJ24" s="1">
        <v>3518000</v>
      </c>
      <c r="BK24" s="2">
        <v>0.19</v>
      </c>
      <c r="BL24" s="1">
        <f t="shared" si="15"/>
        <v>668420</v>
      </c>
      <c r="BM24" s="1">
        <f t="shared" si="16"/>
        <v>4186420</v>
      </c>
      <c r="BN24" s="1">
        <f>BM24*F24</f>
        <v>200948160</v>
      </c>
      <c r="BO24" s="36" t="s">
        <v>278</v>
      </c>
      <c r="BP24" s="36" t="s">
        <v>255</v>
      </c>
      <c r="BQ24" s="43" t="s">
        <v>287</v>
      </c>
      <c r="BR24" s="38">
        <f t="shared" si="9"/>
        <v>3883967</v>
      </c>
      <c r="BS24" s="38">
        <f t="shared" si="5"/>
        <v>186430416</v>
      </c>
      <c r="BT24" s="36" t="str">
        <f t="shared" si="10"/>
        <v xml:space="preserve">DVBE TECHNOLOGY COLOMBIA SAS </v>
      </c>
      <c r="BU24" s="39">
        <v>201633600</v>
      </c>
      <c r="BV24" s="38">
        <f t="shared" si="11"/>
        <v>197749633</v>
      </c>
    </row>
    <row r="25" spans="1:74" ht="45" x14ac:dyDescent="0.2">
      <c r="A25" s="13">
        <v>17</v>
      </c>
      <c r="B25" s="24" t="s">
        <v>51</v>
      </c>
      <c r="C25" s="25" t="s">
        <v>52</v>
      </c>
      <c r="D25" s="27"/>
      <c r="E25" s="17" t="s">
        <v>24</v>
      </c>
      <c r="F25" s="13">
        <v>1</v>
      </c>
      <c r="G25" s="18"/>
      <c r="H25" s="18"/>
      <c r="I25" s="2"/>
      <c r="J25" s="1"/>
      <c r="K25" s="1"/>
      <c r="L25" s="1"/>
      <c r="M25" s="36"/>
      <c r="N25" s="36"/>
      <c r="O25" s="42" t="s">
        <v>286</v>
      </c>
      <c r="P25" s="18" t="s">
        <v>175</v>
      </c>
      <c r="Q25" s="1">
        <v>155317.26050420169</v>
      </c>
      <c r="R25" s="4">
        <v>0.19</v>
      </c>
      <c r="S25" s="1">
        <f t="shared" si="0"/>
        <v>29510.279495798321</v>
      </c>
      <c r="T25" s="1">
        <f t="shared" si="1"/>
        <v>184828</v>
      </c>
      <c r="U25" s="1">
        <f t="shared" si="2"/>
        <v>184828</v>
      </c>
      <c r="V25" s="17" t="s">
        <v>201</v>
      </c>
      <c r="W25" s="17" t="s">
        <v>202</v>
      </c>
      <c r="X25" s="45" t="s">
        <v>287</v>
      </c>
      <c r="Y25" s="18"/>
      <c r="Z25" s="1"/>
      <c r="AA25" s="2"/>
      <c r="AB25" s="1"/>
      <c r="AC25" s="1"/>
      <c r="AD25" s="1"/>
      <c r="AE25" s="36"/>
      <c r="AF25" s="36"/>
      <c r="AG25" s="42" t="s">
        <v>286</v>
      </c>
      <c r="AH25" s="18"/>
      <c r="AI25" s="1"/>
      <c r="AJ25" s="2"/>
      <c r="AK25" s="1"/>
      <c r="AL25" s="1"/>
      <c r="AM25" s="1"/>
      <c r="AN25" s="19"/>
      <c r="AO25" s="19"/>
      <c r="AP25" s="42" t="s">
        <v>286</v>
      </c>
      <c r="AQ25" s="18"/>
      <c r="AR25" s="1"/>
      <c r="AS25" s="2"/>
      <c r="AT25" s="1"/>
      <c r="AU25" s="1"/>
      <c r="AV25" s="1"/>
      <c r="AW25" s="19"/>
      <c r="AX25" s="19"/>
      <c r="AY25" s="42" t="s">
        <v>286</v>
      </c>
      <c r="AZ25" s="18"/>
      <c r="BA25" s="1"/>
      <c r="BB25" s="2"/>
      <c r="BC25" s="1"/>
      <c r="BD25" s="1"/>
      <c r="BE25" s="1"/>
      <c r="BF25" s="17"/>
      <c r="BG25" s="17"/>
      <c r="BH25" s="42" t="s">
        <v>286</v>
      </c>
      <c r="BI25" s="18"/>
      <c r="BJ25" s="1"/>
      <c r="BK25" s="2"/>
      <c r="BL25" s="1"/>
      <c r="BM25" s="1"/>
      <c r="BN25" s="1"/>
      <c r="BO25" s="36"/>
      <c r="BP25" s="36"/>
      <c r="BQ25" s="42" t="s">
        <v>286</v>
      </c>
      <c r="BR25" s="38">
        <f t="shared" si="9"/>
        <v>184828</v>
      </c>
      <c r="BS25" s="38">
        <f t="shared" si="5"/>
        <v>184828</v>
      </c>
      <c r="BT25" s="36" t="str">
        <f t="shared" si="10"/>
        <v xml:space="preserve">DVBE TECHNOLOGY COLOMBIA SAS </v>
      </c>
      <c r="BU25" s="39">
        <v>199900</v>
      </c>
      <c r="BV25" s="38">
        <f t="shared" ref="BV25:BV26" si="22">+BU25-BS25</f>
        <v>15072</v>
      </c>
    </row>
    <row r="26" spans="1:74" ht="170" x14ac:dyDescent="0.2">
      <c r="A26" s="13">
        <v>18</v>
      </c>
      <c r="B26" s="24" t="s">
        <v>116</v>
      </c>
      <c r="C26" s="25" t="s">
        <v>117</v>
      </c>
      <c r="D26" s="27" t="s">
        <v>61</v>
      </c>
      <c r="E26" s="17" t="s">
        <v>24</v>
      </c>
      <c r="F26" s="13">
        <v>60</v>
      </c>
      <c r="G26" s="18" t="s">
        <v>132</v>
      </c>
      <c r="H26" s="18">
        <v>2808019.4780444447</v>
      </c>
      <c r="I26" s="2">
        <v>0.19</v>
      </c>
      <c r="J26" s="1">
        <f t="shared" si="6"/>
        <v>533523.70082844445</v>
      </c>
      <c r="K26" s="1">
        <f t="shared" si="7"/>
        <v>3341543</v>
      </c>
      <c r="L26" s="1">
        <f t="shared" si="8"/>
        <v>200492580</v>
      </c>
      <c r="M26" s="36" t="s">
        <v>148</v>
      </c>
      <c r="N26" s="36" t="s">
        <v>149</v>
      </c>
      <c r="O26" s="43" t="s">
        <v>287</v>
      </c>
      <c r="P26" s="18" t="s">
        <v>176</v>
      </c>
      <c r="Q26" s="1">
        <v>2820954.6</v>
      </c>
      <c r="R26" s="4">
        <v>0.19</v>
      </c>
      <c r="S26" s="1">
        <f t="shared" si="0"/>
        <v>535981.37400000007</v>
      </c>
      <c r="T26" s="1">
        <f t="shared" si="1"/>
        <v>3356936</v>
      </c>
      <c r="U26" s="1">
        <f t="shared" si="2"/>
        <v>201416160</v>
      </c>
      <c r="V26" s="17" t="s">
        <v>201</v>
      </c>
      <c r="W26" s="17" t="s">
        <v>202</v>
      </c>
      <c r="X26" s="46" t="s">
        <v>290</v>
      </c>
      <c r="Y26" s="18" t="s">
        <v>217</v>
      </c>
      <c r="Z26" s="1">
        <v>2710850</v>
      </c>
      <c r="AA26" s="2">
        <v>0.19</v>
      </c>
      <c r="AB26" s="1">
        <f t="shared" si="3"/>
        <v>515061.5</v>
      </c>
      <c r="AC26" s="1">
        <f t="shared" si="4"/>
        <v>3225912</v>
      </c>
      <c r="AD26" s="1">
        <f>AC26*F26</f>
        <v>193554720</v>
      </c>
      <c r="AE26" s="36" t="s">
        <v>235</v>
      </c>
      <c r="AF26" s="36" t="s">
        <v>149</v>
      </c>
      <c r="AG26" s="43" t="s">
        <v>287</v>
      </c>
      <c r="AH26" s="18"/>
      <c r="AI26" s="1"/>
      <c r="AJ26" s="2"/>
      <c r="AK26" s="1"/>
      <c r="AL26" s="1"/>
      <c r="AM26" s="1"/>
      <c r="AN26" s="19"/>
      <c r="AO26" s="19"/>
      <c r="AP26" s="42" t="s">
        <v>286</v>
      </c>
      <c r="AQ26" s="18"/>
      <c r="AR26" s="1"/>
      <c r="AS26" s="2"/>
      <c r="AT26" s="1"/>
      <c r="AU26" s="1"/>
      <c r="AV26" s="1"/>
      <c r="AW26" s="19"/>
      <c r="AX26" s="19"/>
      <c r="AY26" s="42" t="s">
        <v>286</v>
      </c>
      <c r="AZ26" s="18"/>
      <c r="BA26" s="1"/>
      <c r="BB26" s="2"/>
      <c r="BC26" s="1"/>
      <c r="BD26" s="1"/>
      <c r="BE26" s="1"/>
      <c r="BF26" s="17"/>
      <c r="BG26" s="17"/>
      <c r="BH26" s="42" t="s">
        <v>286</v>
      </c>
      <c r="BI26" s="18" t="s">
        <v>275</v>
      </c>
      <c r="BJ26" s="1">
        <v>2702000</v>
      </c>
      <c r="BK26" s="2">
        <v>0.19</v>
      </c>
      <c r="BL26" s="1">
        <f t="shared" si="15"/>
        <v>513380</v>
      </c>
      <c r="BM26" s="1">
        <f t="shared" si="16"/>
        <v>3215380</v>
      </c>
      <c r="BN26" s="1">
        <f>BM26*F26</f>
        <v>192922800</v>
      </c>
      <c r="BO26" s="36"/>
      <c r="BP26" s="36"/>
      <c r="BQ26" s="43" t="s">
        <v>287</v>
      </c>
      <c r="BR26" s="38">
        <f t="shared" si="9"/>
        <v>3215380</v>
      </c>
      <c r="BS26" s="38">
        <f t="shared" si="5"/>
        <v>192922800</v>
      </c>
      <c r="BT26" s="36" t="str">
        <f t="shared" si="10"/>
        <v>SUMIMAS SAS</v>
      </c>
      <c r="BU26" s="39">
        <v>217841400</v>
      </c>
      <c r="BV26" s="38">
        <f t="shared" si="22"/>
        <v>24918600</v>
      </c>
    </row>
    <row r="27" spans="1:74" ht="212" customHeight="1" x14ac:dyDescent="0.2">
      <c r="A27" s="20">
        <v>19</v>
      </c>
      <c r="B27" s="24" t="s">
        <v>103</v>
      </c>
      <c r="C27" s="25" t="s">
        <v>122</v>
      </c>
      <c r="D27" s="27" t="s">
        <v>61</v>
      </c>
      <c r="E27" s="17" t="s">
        <v>24</v>
      </c>
      <c r="F27" s="13">
        <v>12</v>
      </c>
      <c r="G27" s="18" t="s">
        <v>133</v>
      </c>
      <c r="H27" s="18">
        <v>3261525.7753935866</v>
      </c>
      <c r="I27" s="2">
        <v>0.19</v>
      </c>
      <c r="J27" s="1">
        <f t="shared" si="6"/>
        <v>619689.89732478152</v>
      </c>
      <c r="K27" s="1">
        <f t="shared" si="7"/>
        <v>3881216</v>
      </c>
      <c r="L27" s="1">
        <f t="shared" si="8"/>
        <v>46574592</v>
      </c>
      <c r="M27" s="36" t="s">
        <v>148</v>
      </c>
      <c r="N27" s="36" t="s">
        <v>149</v>
      </c>
      <c r="O27" s="43" t="s">
        <v>287</v>
      </c>
      <c r="P27" s="18" t="s">
        <v>177</v>
      </c>
      <c r="Q27" s="1">
        <v>3097410</v>
      </c>
      <c r="R27" s="4">
        <v>0.19</v>
      </c>
      <c r="S27" s="1">
        <f t="shared" si="0"/>
        <v>588507.9</v>
      </c>
      <c r="T27" s="1">
        <f t="shared" si="1"/>
        <v>3685918</v>
      </c>
      <c r="U27" s="1">
        <f t="shared" si="2"/>
        <v>44231016</v>
      </c>
      <c r="V27" s="17" t="s">
        <v>201</v>
      </c>
      <c r="W27" s="17" t="s">
        <v>202</v>
      </c>
      <c r="X27" s="46" t="s">
        <v>290</v>
      </c>
      <c r="Y27" s="18" t="s">
        <v>218</v>
      </c>
      <c r="Z27" s="1">
        <v>3151500</v>
      </c>
      <c r="AA27" s="2">
        <v>0.19</v>
      </c>
      <c r="AB27" s="1">
        <f t="shared" si="3"/>
        <v>598785</v>
      </c>
      <c r="AC27" s="1">
        <f t="shared" si="4"/>
        <v>3750285</v>
      </c>
      <c r="AD27" s="1">
        <f>AC27*F27</f>
        <v>45003420</v>
      </c>
      <c r="AE27" s="36" t="s">
        <v>235</v>
      </c>
      <c r="AF27" s="36" t="s">
        <v>149</v>
      </c>
      <c r="AG27" s="43" t="s">
        <v>287</v>
      </c>
      <c r="AH27" s="18" t="s">
        <v>242</v>
      </c>
      <c r="AI27" s="1">
        <v>3300000</v>
      </c>
      <c r="AJ27" s="2"/>
      <c r="AK27" s="1">
        <v>627000</v>
      </c>
      <c r="AL27" s="1">
        <f t="shared" si="21"/>
        <v>3927000</v>
      </c>
      <c r="AM27" s="1">
        <f>AL27*F27</f>
        <v>47124000</v>
      </c>
      <c r="AN27" s="17" t="s">
        <v>245</v>
      </c>
      <c r="AO27" s="17" t="s">
        <v>149</v>
      </c>
      <c r="AP27" s="43" t="s">
        <v>287</v>
      </c>
      <c r="AQ27" s="18"/>
      <c r="AR27" s="1"/>
      <c r="AS27" s="2"/>
      <c r="AT27" s="1"/>
      <c r="AU27" s="1"/>
      <c r="AV27" s="1"/>
      <c r="AW27" s="19"/>
      <c r="AX27" s="19"/>
      <c r="AY27" s="42" t="s">
        <v>286</v>
      </c>
      <c r="AZ27" s="18"/>
      <c r="BA27" s="1"/>
      <c r="BB27" s="2"/>
      <c r="BC27" s="1"/>
      <c r="BD27" s="1"/>
      <c r="BE27" s="1"/>
      <c r="BF27" s="17"/>
      <c r="BG27" s="17"/>
      <c r="BH27" s="42" t="s">
        <v>286</v>
      </c>
      <c r="BI27" s="18" t="s">
        <v>276</v>
      </c>
      <c r="BJ27" s="1">
        <v>3235000</v>
      </c>
      <c r="BK27" s="2">
        <v>0.19</v>
      </c>
      <c r="BL27" s="1">
        <f t="shared" si="15"/>
        <v>614650</v>
      </c>
      <c r="BM27" s="1">
        <f t="shared" si="16"/>
        <v>3849650</v>
      </c>
      <c r="BN27" s="1">
        <f>BM27*F27</f>
        <v>46195800</v>
      </c>
      <c r="BO27" s="36" t="s">
        <v>278</v>
      </c>
      <c r="BP27" s="36" t="s">
        <v>255</v>
      </c>
      <c r="BQ27" s="43" t="s">
        <v>287</v>
      </c>
      <c r="BR27" s="38">
        <f t="shared" si="9"/>
        <v>3685918</v>
      </c>
      <c r="BS27" s="38">
        <f t="shared" si="5"/>
        <v>44231016</v>
      </c>
      <c r="BT27" s="36" t="str">
        <f t="shared" si="10"/>
        <v xml:space="preserve">DVBE TECHNOLOGY COLOMBIA SAS </v>
      </c>
      <c r="BU27" s="39">
        <v>47838000</v>
      </c>
      <c r="BV27" s="38">
        <f t="shared" si="11"/>
        <v>44152082</v>
      </c>
    </row>
    <row r="28" spans="1:74" ht="170" x14ac:dyDescent="0.2">
      <c r="A28" s="13">
        <v>20</v>
      </c>
      <c r="B28" s="24" t="s">
        <v>53</v>
      </c>
      <c r="C28" s="25" t="s">
        <v>54</v>
      </c>
      <c r="D28" s="27" t="s">
        <v>55</v>
      </c>
      <c r="E28" s="17" t="s">
        <v>24</v>
      </c>
      <c r="F28" s="13">
        <v>1</v>
      </c>
      <c r="G28" s="18"/>
      <c r="H28" s="18"/>
      <c r="I28" s="2"/>
      <c r="J28" s="1"/>
      <c r="K28" s="1"/>
      <c r="L28" s="1"/>
      <c r="M28" s="36"/>
      <c r="N28" s="36"/>
      <c r="O28" s="42" t="s">
        <v>286</v>
      </c>
      <c r="P28" s="18" t="s">
        <v>178</v>
      </c>
      <c r="Q28" s="1">
        <v>9731415</v>
      </c>
      <c r="R28" s="4">
        <v>0.19</v>
      </c>
      <c r="S28" s="1">
        <f t="shared" si="0"/>
        <v>1848968.85</v>
      </c>
      <c r="T28" s="1">
        <f t="shared" si="1"/>
        <v>11580384</v>
      </c>
      <c r="U28" s="1">
        <f t="shared" si="2"/>
        <v>11580384</v>
      </c>
      <c r="V28" s="17" t="s">
        <v>201</v>
      </c>
      <c r="W28" s="17" t="s">
        <v>202</v>
      </c>
      <c r="X28" s="46" t="s">
        <v>290</v>
      </c>
      <c r="Y28" s="18" t="s">
        <v>54</v>
      </c>
      <c r="Z28" s="1">
        <v>8276500</v>
      </c>
      <c r="AA28" s="2">
        <v>0.19</v>
      </c>
      <c r="AB28" s="1">
        <f t="shared" si="3"/>
        <v>1572535</v>
      </c>
      <c r="AC28" s="1">
        <f t="shared" si="4"/>
        <v>9849035</v>
      </c>
      <c r="AD28" s="1">
        <f>AC28*F28</f>
        <v>9849035</v>
      </c>
      <c r="AE28" s="36" t="s">
        <v>235</v>
      </c>
      <c r="AF28" s="36" t="s">
        <v>149</v>
      </c>
      <c r="AG28" s="43" t="s">
        <v>287</v>
      </c>
      <c r="AH28" s="18" t="s">
        <v>54</v>
      </c>
      <c r="AI28" s="1">
        <v>8310000</v>
      </c>
      <c r="AJ28" s="2"/>
      <c r="AK28" s="1">
        <v>1578900</v>
      </c>
      <c r="AL28" s="1">
        <f t="shared" si="21"/>
        <v>9888900</v>
      </c>
      <c r="AM28" s="1">
        <f>AL28*F28</f>
        <v>9888900</v>
      </c>
      <c r="AN28" s="17" t="s">
        <v>235</v>
      </c>
      <c r="AO28" s="36" t="s">
        <v>246</v>
      </c>
      <c r="AP28" s="43" t="s">
        <v>287</v>
      </c>
      <c r="AQ28" s="18"/>
      <c r="AR28" s="1"/>
      <c r="AS28" s="2"/>
      <c r="AT28" s="1"/>
      <c r="AU28" s="1"/>
      <c r="AV28" s="1"/>
      <c r="AW28" s="19"/>
      <c r="AX28" s="19"/>
      <c r="AY28" s="42" t="s">
        <v>286</v>
      </c>
      <c r="AZ28" s="18" t="s">
        <v>54</v>
      </c>
      <c r="BA28" s="1">
        <v>10419750</v>
      </c>
      <c r="BB28" s="2">
        <v>0.19</v>
      </c>
      <c r="BC28" s="1">
        <f t="shared" si="12"/>
        <v>1979752.5</v>
      </c>
      <c r="BD28" s="1">
        <f t="shared" si="13"/>
        <v>12399503</v>
      </c>
      <c r="BE28" s="1">
        <f>BD28*F28</f>
        <v>12399503</v>
      </c>
      <c r="BF28" s="17" t="s">
        <v>268</v>
      </c>
      <c r="BG28" s="17" t="s">
        <v>269</v>
      </c>
      <c r="BH28" s="44" t="s">
        <v>299</v>
      </c>
      <c r="BI28" s="18"/>
      <c r="BJ28" s="1"/>
      <c r="BK28" s="2"/>
      <c r="BL28" s="1"/>
      <c r="BM28" s="1"/>
      <c r="BN28" s="1"/>
      <c r="BO28" s="36"/>
      <c r="BP28" s="36"/>
      <c r="BQ28" s="42" t="s">
        <v>286</v>
      </c>
      <c r="BR28" s="38">
        <f t="shared" si="9"/>
        <v>9849035</v>
      </c>
      <c r="BS28" s="38">
        <f t="shared" si="5"/>
        <v>9849035</v>
      </c>
      <c r="BT28" s="36" t="str">
        <f t="shared" si="10"/>
        <v>GTI ALBERTO ALVAREZ LOPEZ SAS</v>
      </c>
      <c r="BU28" s="39">
        <v>12524750</v>
      </c>
      <c r="BV28" s="38">
        <f t="shared" si="11"/>
        <v>2675715</v>
      </c>
    </row>
    <row r="29" spans="1:74" ht="159.75" customHeight="1" x14ac:dyDescent="0.2">
      <c r="A29" s="13">
        <v>21</v>
      </c>
      <c r="B29" s="24" t="s">
        <v>56</v>
      </c>
      <c r="C29" s="25" t="s">
        <v>107</v>
      </c>
      <c r="D29" s="27" t="s">
        <v>57</v>
      </c>
      <c r="E29" s="17" t="s">
        <v>24</v>
      </c>
      <c r="F29" s="13">
        <v>1</v>
      </c>
      <c r="G29" s="18"/>
      <c r="H29" s="18"/>
      <c r="I29" s="2"/>
      <c r="J29" s="1"/>
      <c r="K29" s="1"/>
      <c r="L29" s="1"/>
      <c r="M29" s="36"/>
      <c r="N29" s="36"/>
      <c r="O29" s="42" t="s">
        <v>286</v>
      </c>
      <c r="P29" s="18" t="s">
        <v>179</v>
      </c>
      <c r="Q29" s="1">
        <v>2205171.0000000005</v>
      </c>
      <c r="R29" s="4">
        <v>0.19</v>
      </c>
      <c r="S29" s="1">
        <f t="shared" si="0"/>
        <v>418982.49000000011</v>
      </c>
      <c r="T29" s="1">
        <f t="shared" si="1"/>
        <v>2624153</v>
      </c>
      <c r="U29" s="1">
        <f t="shared" si="2"/>
        <v>2624153</v>
      </c>
      <c r="V29" s="17" t="s">
        <v>201</v>
      </c>
      <c r="W29" s="17" t="s">
        <v>202</v>
      </c>
      <c r="X29" s="45" t="s">
        <v>287</v>
      </c>
      <c r="Y29" s="18"/>
      <c r="Z29" s="1"/>
      <c r="AA29" s="2"/>
      <c r="AB29" s="1"/>
      <c r="AC29" s="1"/>
      <c r="AD29" s="1"/>
      <c r="AE29" s="36"/>
      <c r="AF29" s="36"/>
      <c r="AG29" s="42" t="s">
        <v>286</v>
      </c>
      <c r="AH29" s="18"/>
      <c r="AI29" s="1"/>
      <c r="AJ29" s="2"/>
      <c r="AK29" s="1"/>
      <c r="AL29" s="1"/>
      <c r="AM29" s="1"/>
      <c r="AN29" s="19"/>
      <c r="AO29" s="19"/>
      <c r="AP29" s="42" t="s">
        <v>286</v>
      </c>
      <c r="AQ29" s="18"/>
      <c r="AR29" s="1"/>
      <c r="AS29" s="2"/>
      <c r="AT29" s="1"/>
      <c r="AU29" s="1"/>
      <c r="AV29" s="1"/>
      <c r="AW29" s="19"/>
      <c r="AX29" s="19"/>
      <c r="AY29" s="42" t="s">
        <v>286</v>
      </c>
      <c r="AZ29" s="18" t="s">
        <v>107</v>
      </c>
      <c r="BA29" s="1">
        <v>2361150</v>
      </c>
      <c r="BB29" s="2">
        <v>0.19</v>
      </c>
      <c r="BC29" s="1">
        <f t="shared" si="12"/>
        <v>448618.5</v>
      </c>
      <c r="BD29" s="1">
        <f t="shared" si="13"/>
        <v>2809769</v>
      </c>
      <c r="BE29" s="1">
        <f>BD29*F29</f>
        <v>2809769</v>
      </c>
      <c r="BF29" s="17" t="s">
        <v>268</v>
      </c>
      <c r="BG29" s="17" t="s">
        <v>158</v>
      </c>
      <c r="BH29" s="44" t="s">
        <v>298</v>
      </c>
      <c r="BI29" s="18"/>
      <c r="BJ29" s="1"/>
      <c r="BK29" s="2"/>
      <c r="BL29" s="1"/>
      <c r="BM29" s="1"/>
      <c r="BN29" s="1"/>
      <c r="BO29" s="36"/>
      <c r="BP29" s="36"/>
      <c r="BQ29" s="42" t="s">
        <v>286</v>
      </c>
      <c r="BR29" s="38">
        <f t="shared" si="9"/>
        <v>2624153</v>
      </c>
      <c r="BS29" s="38">
        <f t="shared" si="5"/>
        <v>2624153</v>
      </c>
      <c r="BT29" s="36" t="str">
        <f t="shared" si="10"/>
        <v xml:space="preserve">DVBE TECHNOLOGY COLOMBIA SAS </v>
      </c>
      <c r="BU29" s="39">
        <v>2838150</v>
      </c>
      <c r="BV29" s="38">
        <f>+BU29-BS29</f>
        <v>213997</v>
      </c>
    </row>
    <row r="30" spans="1:74" ht="32.25" customHeight="1" x14ac:dyDescent="0.2">
      <c r="A30" s="13">
        <v>22</v>
      </c>
      <c r="B30" s="24" t="s">
        <v>59</v>
      </c>
      <c r="C30" s="25" t="s">
        <v>60</v>
      </c>
      <c r="D30" s="27" t="s">
        <v>61</v>
      </c>
      <c r="E30" s="17" t="s">
        <v>24</v>
      </c>
      <c r="F30" s="13">
        <v>1</v>
      </c>
      <c r="G30" s="18"/>
      <c r="H30" s="18"/>
      <c r="I30" s="2"/>
      <c r="J30" s="1"/>
      <c r="K30" s="1"/>
      <c r="L30" s="1"/>
      <c r="M30" s="36"/>
      <c r="N30" s="36"/>
      <c r="O30" s="42" t="s">
        <v>286</v>
      </c>
      <c r="P30" s="18" t="s">
        <v>180</v>
      </c>
      <c r="Q30" s="1">
        <v>2638161.1800000002</v>
      </c>
      <c r="R30" s="4">
        <v>0.19</v>
      </c>
      <c r="S30" s="1">
        <f t="shared" si="0"/>
        <v>501250.62420000002</v>
      </c>
      <c r="T30" s="1">
        <f t="shared" si="1"/>
        <v>3139412</v>
      </c>
      <c r="U30" s="1">
        <f t="shared" si="2"/>
        <v>3139412</v>
      </c>
      <c r="V30" s="17" t="s">
        <v>201</v>
      </c>
      <c r="W30" s="17" t="s">
        <v>202</v>
      </c>
      <c r="X30" s="45" t="s">
        <v>287</v>
      </c>
      <c r="Y30" s="18"/>
      <c r="Z30" s="1"/>
      <c r="AA30" s="2"/>
      <c r="AB30" s="1"/>
      <c r="AC30" s="1"/>
      <c r="AD30" s="1"/>
      <c r="AE30" s="36"/>
      <c r="AF30" s="36"/>
      <c r="AG30" s="42" t="s">
        <v>286</v>
      </c>
      <c r="AH30" s="18"/>
      <c r="AI30" s="1"/>
      <c r="AJ30" s="2"/>
      <c r="AK30" s="1"/>
      <c r="AL30" s="1"/>
      <c r="AM30" s="1"/>
      <c r="AN30" s="19"/>
      <c r="AO30" s="19"/>
      <c r="AP30" s="42" t="s">
        <v>286</v>
      </c>
      <c r="AQ30" s="18"/>
      <c r="AR30" s="1"/>
      <c r="AS30" s="2"/>
      <c r="AT30" s="1"/>
      <c r="AU30" s="1"/>
      <c r="AV30" s="1"/>
      <c r="AW30" s="19"/>
      <c r="AX30" s="19"/>
      <c r="AY30" s="42" t="s">
        <v>286</v>
      </c>
      <c r="AZ30" s="18"/>
      <c r="BA30" s="1"/>
      <c r="BB30" s="2"/>
      <c r="BC30" s="1"/>
      <c r="BD30" s="1"/>
      <c r="BE30" s="1"/>
      <c r="BF30" s="17"/>
      <c r="BG30" s="17"/>
      <c r="BH30" s="42" t="s">
        <v>286</v>
      </c>
      <c r="BI30" s="18"/>
      <c r="BJ30" s="1"/>
      <c r="BK30" s="2"/>
      <c r="BL30" s="1"/>
      <c r="BM30" s="1"/>
      <c r="BN30" s="1"/>
      <c r="BO30" s="36"/>
      <c r="BP30" s="36"/>
      <c r="BQ30" s="42" t="s">
        <v>286</v>
      </c>
      <c r="BR30" s="38">
        <f t="shared" si="9"/>
        <v>3139412</v>
      </c>
      <c r="BS30" s="38">
        <f t="shared" si="5"/>
        <v>3139412</v>
      </c>
      <c r="BT30" s="36" t="str">
        <f t="shared" si="10"/>
        <v xml:space="preserve">DVBE TECHNOLOGY COLOMBIA SAS </v>
      </c>
      <c r="BU30" s="39">
        <v>3395427</v>
      </c>
      <c r="BV30" s="38">
        <f t="shared" si="11"/>
        <v>256015</v>
      </c>
    </row>
    <row r="31" spans="1:74" ht="102" customHeight="1" x14ac:dyDescent="0.2">
      <c r="A31" s="20">
        <v>23</v>
      </c>
      <c r="B31" s="24" t="s">
        <v>62</v>
      </c>
      <c r="C31" s="25" t="s">
        <v>63</v>
      </c>
      <c r="D31" s="27" t="s">
        <v>17</v>
      </c>
      <c r="E31" s="17" t="s">
        <v>24</v>
      </c>
      <c r="F31" s="13">
        <v>3</v>
      </c>
      <c r="G31" s="18" t="s">
        <v>134</v>
      </c>
      <c r="H31" s="18">
        <v>312219.48022222228</v>
      </c>
      <c r="I31" s="2">
        <v>0.19</v>
      </c>
      <c r="J31" s="1">
        <f t="shared" si="6"/>
        <v>59321.701242222232</v>
      </c>
      <c r="K31" s="1">
        <f t="shared" si="7"/>
        <v>371541</v>
      </c>
      <c r="L31" s="1">
        <f t="shared" si="8"/>
        <v>1114623</v>
      </c>
      <c r="M31" s="36" t="s">
        <v>153</v>
      </c>
      <c r="N31" s="36">
        <v>0</v>
      </c>
      <c r="O31" s="43" t="s">
        <v>287</v>
      </c>
      <c r="P31" s="18" t="s">
        <v>181</v>
      </c>
      <c r="Q31" s="1">
        <v>265684.19848739496</v>
      </c>
      <c r="R31" s="4">
        <v>0.19</v>
      </c>
      <c r="S31" s="1">
        <f t="shared" si="0"/>
        <v>50479.997712605043</v>
      </c>
      <c r="T31" s="1">
        <f t="shared" si="1"/>
        <v>316164</v>
      </c>
      <c r="U31" s="1">
        <f t="shared" si="2"/>
        <v>948492</v>
      </c>
      <c r="V31" s="17" t="s">
        <v>201</v>
      </c>
      <c r="W31" s="17" t="s">
        <v>202</v>
      </c>
      <c r="X31" s="46" t="s">
        <v>293</v>
      </c>
      <c r="Y31" s="18" t="s">
        <v>219</v>
      </c>
      <c r="Z31" s="1">
        <v>312900</v>
      </c>
      <c r="AA31" s="2">
        <v>0</v>
      </c>
      <c r="AB31" s="1">
        <f t="shared" si="3"/>
        <v>0</v>
      </c>
      <c r="AC31" s="1">
        <f t="shared" si="4"/>
        <v>312900</v>
      </c>
      <c r="AD31" s="1">
        <f>AC31*F31</f>
        <v>938700</v>
      </c>
      <c r="AE31" s="36" t="s">
        <v>235</v>
      </c>
      <c r="AF31" s="36" t="s">
        <v>239</v>
      </c>
      <c r="AG31" s="43" t="s">
        <v>287</v>
      </c>
      <c r="AH31" s="18" t="s">
        <v>219</v>
      </c>
      <c r="AI31" s="1">
        <v>310100</v>
      </c>
      <c r="AJ31" s="2"/>
      <c r="AK31" s="1">
        <f t="shared" ref="AK31" si="23">AI31*AJ31</f>
        <v>0</v>
      </c>
      <c r="AL31" s="1">
        <f t="shared" si="21"/>
        <v>310100</v>
      </c>
      <c r="AM31" s="1">
        <f>AL31*F31</f>
        <v>930300</v>
      </c>
      <c r="AN31" s="17" t="s">
        <v>157</v>
      </c>
      <c r="AO31" s="17" t="s">
        <v>149</v>
      </c>
      <c r="AP31" s="43" t="s">
        <v>287</v>
      </c>
      <c r="AQ31" s="18"/>
      <c r="AR31" s="1"/>
      <c r="AS31" s="2"/>
      <c r="AT31" s="1"/>
      <c r="AU31" s="1"/>
      <c r="AV31" s="1"/>
      <c r="AW31" s="19"/>
      <c r="AX31" s="19"/>
      <c r="AY31" s="42" t="s">
        <v>286</v>
      </c>
      <c r="AZ31" s="18"/>
      <c r="BA31" s="1"/>
      <c r="BB31" s="2"/>
      <c r="BC31" s="1"/>
      <c r="BD31" s="1"/>
      <c r="BE31" s="1"/>
      <c r="BF31" s="17"/>
      <c r="BG31" s="17"/>
      <c r="BH31" s="42" t="s">
        <v>286</v>
      </c>
      <c r="BI31" s="18"/>
      <c r="BJ31" s="1"/>
      <c r="BK31" s="2"/>
      <c r="BL31" s="1"/>
      <c r="BM31" s="1"/>
      <c r="BN31" s="1"/>
      <c r="BO31" s="36"/>
      <c r="BP31" s="36"/>
      <c r="BQ31" s="42" t="s">
        <v>286</v>
      </c>
      <c r="BR31" s="38">
        <f t="shared" si="9"/>
        <v>310100</v>
      </c>
      <c r="BS31" s="38">
        <f t="shared" si="5"/>
        <v>930300</v>
      </c>
      <c r="BT31" s="36" t="str">
        <f t="shared" si="10"/>
        <v xml:space="preserve">MICRONET S.A.S.   </v>
      </c>
      <c r="BU31" s="39">
        <v>1025841</v>
      </c>
      <c r="BV31" s="38">
        <f t="shared" si="11"/>
        <v>715741</v>
      </c>
    </row>
    <row r="32" spans="1:74" ht="85" x14ac:dyDescent="0.2">
      <c r="A32" s="13">
        <v>24</v>
      </c>
      <c r="B32" s="24" t="s">
        <v>64</v>
      </c>
      <c r="C32" s="25" t="s">
        <v>65</v>
      </c>
      <c r="D32" s="27" t="s">
        <v>17</v>
      </c>
      <c r="E32" s="17" t="s">
        <v>24</v>
      </c>
      <c r="F32" s="13">
        <v>178</v>
      </c>
      <c r="G32" s="18" t="s">
        <v>135</v>
      </c>
      <c r="H32" s="18">
        <v>425753.83666666673</v>
      </c>
      <c r="I32" s="2">
        <v>0.19</v>
      </c>
      <c r="J32" s="1">
        <f t="shared" si="6"/>
        <v>80893.228966666677</v>
      </c>
      <c r="K32" s="1">
        <f t="shared" si="7"/>
        <v>506647</v>
      </c>
      <c r="L32" s="1">
        <f t="shared" si="8"/>
        <v>90183166</v>
      </c>
      <c r="M32" s="36" t="s">
        <v>154</v>
      </c>
      <c r="N32" s="36">
        <v>0</v>
      </c>
      <c r="O32" s="43" t="s">
        <v>287</v>
      </c>
      <c r="P32" s="18" t="s">
        <v>182</v>
      </c>
      <c r="Q32" s="1">
        <v>271832.40000000002</v>
      </c>
      <c r="R32" s="4">
        <v>0.19</v>
      </c>
      <c r="S32" s="1">
        <f t="shared" si="0"/>
        <v>51648.156000000003</v>
      </c>
      <c r="T32" s="1">
        <f t="shared" si="1"/>
        <v>323481</v>
      </c>
      <c r="U32" s="1">
        <f t="shared" si="2"/>
        <v>57579618</v>
      </c>
      <c r="V32" s="17" t="s">
        <v>201</v>
      </c>
      <c r="W32" s="17" t="s">
        <v>202</v>
      </c>
      <c r="X32" s="46" t="s">
        <v>293</v>
      </c>
      <c r="Y32" s="18" t="s">
        <v>220</v>
      </c>
      <c r="Z32" s="1">
        <v>426650</v>
      </c>
      <c r="AA32" s="2">
        <v>0</v>
      </c>
      <c r="AB32" s="1">
        <f t="shared" si="3"/>
        <v>0</v>
      </c>
      <c r="AC32" s="1">
        <f t="shared" si="4"/>
        <v>426650</v>
      </c>
      <c r="AD32" s="1">
        <f>AC32*F32</f>
        <v>75943700</v>
      </c>
      <c r="AE32" s="36" t="s">
        <v>235</v>
      </c>
      <c r="AF32" s="36" t="s">
        <v>239</v>
      </c>
      <c r="AG32" s="43" t="s">
        <v>287</v>
      </c>
      <c r="AH32" s="18"/>
      <c r="AI32" s="1"/>
      <c r="AJ32" s="2"/>
      <c r="AK32" s="1"/>
      <c r="AL32" s="1"/>
      <c r="AM32" s="1"/>
      <c r="AN32" s="19"/>
      <c r="AO32" s="19"/>
      <c r="AP32" s="42" t="s">
        <v>286</v>
      </c>
      <c r="AQ32" s="18"/>
      <c r="AR32" s="1"/>
      <c r="AS32" s="2"/>
      <c r="AT32" s="1"/>
      <c r="AU32" s="1"/>
      <c r="AV32" s="1"/>
      <c r="AW32" s="19"/>
      <c r="AX32" s="19"/>
      <c r="AY32" s="42" t="s">
        <v>286</v>
      </c>
      <c r="AZ32" s="18"/>
      <c r="BA32" s="1"/>
      <c r="BB32" s="2"/>
      <c r="BC32" s="1"/>
      <c r="BD32" s="1"/>
      <c r="BE32" s="1"/>
      <c r="BF32" s="17"/>
      <c r="BG32" s="17"/>
      <c r="BH32" s="42" t="s">
        <v>286</v>
      </c>
      <c r="BI32" s="18"/>
      <c r="BJ32" s="1"/>
      <c r="BK32" s="2"/>
      <c r="BL32" s="1"/>
      <c r="BM32" s="1"/>
      <c r="BN32" s="1"/>
      <c r="BO32" s="36"/>
      <c r="BP32" s="36"/>
      <c r="BQ32" s="42" t="s">
        <v>286</v>
      </c>
      <c r="BR32" s="38">
        <f t="shared" si="9"/>
        <v>323481</v>
      </c>
      <c r="BS32" s="38">
        <f t="shared" si="5"/>
        <v>57579618</v>
      </c>
      <c r="BT32" s="36" t="str">
        <f t="shared" si="10"/>
        <v xml:space="preserve">DVBE TECHNOLOGY COLOMBIA SAS </v>
      </c>
      <c r="BU32" s="39">
        <v>62275080</v>
      </c>
      <c r="BV32" s="38">
        <f t="shared" si="11"/>
        <v>61951599</v>
      </c>
    </row>
    <row r="33" spans="1:74" ht="170" x14ac:dyDescent="0.2">
      <c r="A33" s="13">
        <v>25</v>
      </c>
      <c r="B33" s="24" t="s">
        <v>66</v>
      </c>
      <c r="C33" s="25" t="s">
        <v>67</v>
      </c>
      <c r="D33" s="27" t="s">
        <v>23</v>
      </c>
      <c r="E33" s="17" t="s">
        <v>24</v>
      </c>
      <c r="F33" s="13">
        <v>1</v>
      </c>
      <c r="G33" s="18"/>
      <c r="H33" s="18"/>
      <c r="I33" s="2"/>
      <c r="J33" s="1"/>
      <c r="K33" s="1"/>
      <c r="L33" s="1"/>
      <c r="M33" s="36"/>
      <c r="N33" s="36"/>
      <c r="O33" s="42" t="s">
        <v>286</v>
      </c>
      <c r="P33" s="18" t="s">
        <v>183</v>
      </c>
      <c r="Q33" s="1">
        <v>5670017.04</v>
      </c>
      <c r="R33" s="4">
        <v>0.19</v>
      </c>
      <c r="S33" s="1">
        <f t="shared" si="0"/>
        <v>1077303.2376000001</v>
      </c>
      <c r="T33" s="1">
        <f t="shared" si="1"/>
        <v>6747320</v>
      </c>
      <c r="U33" s="1">
        <f t="shared" si="2"/>
        <v>6747320</v>
      </c>
      <c r="V33" s="17" t="s">
        <v>201</v>
      </c>
      <c r="W33" s="17" t="s">
        <v>202</v>
      </c>
      <c r="X33" s="46" t="s">
        <v>290</v>
      </c>
      <c r="Y33" s="18"/>
      <c r="Z33" s="1"/>
      <c r="AA33" s="2"/>
      <c r="AB33" s="1"/>
      <c r="AC33" s="1"/>
      <c r="AD33" s="1"/>
      <c r="AE33" s="36"/>
      <c r="AF33" s="36"/>
      <c r="AG33" s="42" t="s">
        <v>286</v>
      </c>
      <c r="AH33" s="18" t="s">
        <v>243</v>
      </c>
      <c r="AI33" s="1">
        <v>3640000</v>
      </c>
      <c r="AJ33" s="2"/>
      <c r="AK33" s="1">
        <v>691600</v>
      </c>
      <c r="AL33" s="1">
        <f t="shared" si="21"/>
        <v>4331600</v>
      </c>
      <c r="AM33" s="1">
        <f>AL33*F33</f>
        <v>4331600</v>
      </c>
      <c r="AN33" s="17" t="s">
        <v>235</v>
      </c>
      <c r="AO33" s="17" t="s">
        <v>149</v>
      </c>
      <c r="AP33" s="44" t="s">
        <v>296</v>
      </c>
      <c r="AQ33" s="18"/>
      <c r="AR33" s="1"/>
      <c r="AS33" s="2"/>
      <c r="AT33" s="1"/>
      <c r="AU33" s="1"/>
      <c r="AV33" s="1"/>
      <c r="AW33" s="19"/>
      <c r="AX33" s="19"/>
      <c r="AY33" s="42" t="s">
        <v>286</v>
      </c>
      <c r="AZ33" s="18" t="s">
        <v>67</v>
      </c>
      <c r="BA33" s="1">
        <v>6071076</v>
      </c>
      <c r="BB33" s="2">
        <v>0.19</v>
      </c>
      <c r="BC33" s="1">
        <f t="shared" si="12"/>
        <v>1153504.44</v>
      </c>
      <c r="BD33" s="1">
        <f t="shared" si="13"/>
        <v>7224580</v>
      </c>
      <c r="BE33" s="1">
        <f>BD33*F33</f>
        <v>7224580</v>
      </c>
      <c r="BF33" s="17" t="s">
        <v>268</v>
      </c>
      <c r="BG33" s="17" t="s">
        <v>149</v>
      </c>
      <c r="BH33" s="43" t="s">
        <v>287</v>
      </c>
      <c r="BI33" s="18"/>
      <c r="BJ33" s="1"/>
      <c r="BK33" s="2"/>
      <c r="BL33" s="1"/>
      <c r="BM33" s="1"/>
      <c r="BN33" s="1"/>
      <c r="BO33" s="36"/>
      <c r="BP33" s="36"/>
      <c r="BQ33" s="42" t="s">
        <v>286</v>
      </c>
      <c r="BR33" s="38">
        <f t="shared" si="9"/>
        <v>4331600</v>
      </c>
      <c r="BS33" s="38">
        <f t="shared" si="5"/>
        <v>4331600</v>
      </c>
      <c r="BT33" s="36" t="str">
        <f t="shared" si="10"/>
        <v xml:space="preserve">MICRONET S.A.S.   </v>
      </c>
      <c r="BU33" s="39">
        <v>7297556</v>
      </c>
      <c r="BV33" s="38">
        <f t="shared" si="11"/>
        <v>2965956</v>
      </c>
    </row>
    <row r="34" spans="1:74" ht="102" x14ac:dyDescent="0.2">
      <c r="A34" s="13">
        <v>26</v>
      </c>
      <c r="B34" s="24" t="s">
        <v>68</v>
      </c>
      <c r="C34" s="25" t="s">
        <v>69</v>
      </c>
      <c r="D34" s="27" t="s">
        <v>70</v>
      </c>
      <c r="E34" s="17" t="s">
        <v>24</v>
      </c>
      <c r="F34" s="13">
        <v>1</v>
      </c>
      <c r="G34" s="18"/>
      <c r="H34" s="18"/>
      <c r="I34" s="2"/>
      <c r="J34" s="1"/>
      <c r="K34" s="1"/>
      <c r="L34" s="1"/>
      <c r="M34" s="36"/>
      <c r="N34" s="36"/>
      <c r="O34" s="42" t="s">
        <v>286</v>
      </c>
      <c r="P34" s="18" t="s">
        <v>184</v>
      </c>
      <c r="Q34" s="1">
        <v>102383.52201680673</v>
      </c>
      <c r="R34" s="4">
        <v>0.19</v>
      </c>
      <c r="S34" s="1">
        <f t="shared" si="0"/>
        <v>19452.869183193281</v>
      </c>
      <c r="T34" s="1">
        <f t="shared" si="1"/>
        <v>121836</v>
      </c>
      <c r="U34" s="1">
        <f t="shared" si="2"/>
        <v>121836</v>
      </c>
      <c r="V34" s="17" t="s">
        <v>201</v>
      </c>
      <c r="W34" s="17" t="s">
        <v>202</v>
      </c>
      <c r="X34" s="46" t="s">
        <v>292</v>
      </c>
      <c r="Y34" s="18" t="s">
        <v>221</v>
      </c>
      <c r="Z34" s="1">
        <v>69000</v>
      </c>
      <c r="AA34" s="2">
        <v>0.19</v>
      </c>
      <c r="AB34" s="1">
        <f t="shared" si="3"/>
        <v>13110</v>
      </c>
      <c r="AC34" s="1">
        <f t="shared" si="4"/>
        <v>82110</v>
      </c>
      <c r="AD34" s="1">
        <f t="shared" ref="AD34:AD43" si="24">AC34*F34</f>
        <v>82110</v>
      </c>
      <c r="AE34" s="36" t="s">
        <v>235</v>
      </c>
      <c r="AF34" s="36" t="s">
        <v>236</v>
      </c>
      <c r="AG34" s="43" t="s">
        <v>287</v>
      </c>
      <c r="AH34" s="18"/>
      <c r="AI34" s="1"/>
      <c r="AJ34" s="2"/>
      <c r="AK34" s="1"/>
      <c r="AL34" s="1"/>
      <c r="AM34" s="1"/>
      <c r="AN34" s="19"/>
      <c r="AO34" s="19"/>
      <c r="AP34" s="42" t="s">
        <v>286</v>
      </c>
      <c r="AQ34" s="18" t="s">
        <v>252</v>
      </c>
      <c r="AR34" s="1">
        <v>88385</v>
      </c>
      <c r="AS34" s="2">
        <v>0.19</v>
      </c>
      <c r="AT34" s="1">
        <f t="shared" si="17"/>
        <v>16793.150000000001</v>
      </c>
      <c r="AU34" s="1">
        <f t="shared" si="18"/>
        <v>105178</v>
      </c>
      <c r="AV34" s="1">
        <f>AU34*F34</f>
        <v>105178</v>
      </c>
      <c r="AW34" s="17">
        <v>30</v>
      </c>
      <c r="AX34" s="17" t="s">
        <v>258</v>
      </c>
      <c r="AY34" s="43" t="s">
        <v>287</v>
      </c>
      <c r="AZ34" s="18" t="s">
        <v>69</v>
      </c>
      <c r="BA34" s="1">
        <v>109626</v>
      </c>
      <c r="BB34" s="2">
        <v>0.19</v>
      </c>
      <c r="BC34" s="1">
        <f t="shared" si="12"/>
        <v>20828.939999999999</v>
      </c>
      <c r="BD34" s="1">
        <f t="shared" si="13"/>
        <v>130455</v>
      </c>
      <c r="BE34" s="1">
        <f>BD34*F34</f>
        <v>130455</v>
      </c>
      <c r="BF34" s="17" t="s">
        <v>268</v>
      </c>
      <c r="BG34" s="17" t="s">
        <v>269</v>
      </c>
      <c r="BH34" s="43" t="s">
        <v>287</v>
      </c>
      <c r="BI34" s="18"/>
      <c r="BJ34" s="1"/>
      <c r="BK34" s="2"/>
      <c r="BL34" s="1"/>
      <c r="BM34" s="1"/>
      <c r="BN34" s="1"/>
      <c r="BO34" s="36"/>
      <c r="BP34" s="36"/>
      <c r="BQ34" s="42" t="s">
        <v>286</v>
      </c>
      <c r="BR34" s="38">
        <f t="shared" si="9"/>
        <v>82110</v>
      </c>
      <c r="BS34" s="38">
        <f t="shared" si="5"/>
        <v>82110</v>
      </c>
      <c r="BT34" s="36" t="str">
        <f t="shared" si="10"/>
        <v>GTI ALBERTO ALVAREZ LOPEZ SAS</v>
      </c>
      <c r="BU34" s="39">
        <v>131772</v>
      </c>
      <c r="BV34" s="38">
        <f t="shared" si="11"/>
        <v>49662</v>
      </c>
    </row>
    <row r="35" spans="1:74" ht="49.5" customHeight="1" x14ac:dyDescent="0.2">
      <c r="A35" s="20">
        <v>27</v>
      </c>
      <c r="B35" s="24" t="s">
        <v>71</v>
      </c>
      <c r="C35" s="25" t="s">
        <v>118</v>
      </c>
      <c r="D35" s="27" t="s">
        <v>72</v>
      </c>
      <c r="E35" s="17" t="s">
        <v>24</v>
      </c>
      <c r="F35" s="13">
        <v>4</v>
      </c>
      <c r="G35" s="18" t="s">
        <v>136</v>
      </c>
      <c r="H35" s="18">
        <v>59629.388888888898</v>
      </c>
      <c r="I35" s="2">
        <v>0.19</v>
      </c>
      <c r="J35" s="1">
        <f t="shared" si="6"/>
        <v>11329.58388888889</v>
      </c>
      <c r="K35" s="1">
        <f t="shared" si="7"/>
        <v>70959</v>
      </c>
      <c r="L35" s="1">
        <f t="shared" si="8"/>
        <v>283836</v>
      </c>
      <c r="M35" s="36" t="s">
        <v>151</v>
      </c>
      <c r="N35" s="36">
        <v>0</v>
      </c>
      <c r="O35" s="43" t="s">
        <v>287</v>
      </c>
      <c r="P35" s="18" t="s">
        <v>185</v>
      </c>
      <c r="Q35" s="1">
        <v>107300.21848739496</v>
      </c>
      <c r="R35" s="4">
        <v>0.19</v>
      </c>
      <c r="S35" s="1">
        <f t="shared" si="0"/>
        <v>20387.041512605043</v>
      </c>
      <c r="T35" s="1">
        <f t="shared" si="1"/>
        <v>127687</v>
      </c>
      <c r="U35" s="1">
        <f t="shared" si="2"/>
        <v>510748</v>
      </c>
      <c r="V35" s="17" t="s">
        <v>201</v>
      </c>
      <c r="W35" s="17" t="s">
        <v>202</v>
      </c>
      <c r="X35" s="45" t="s">
        <v>287</v>
      </c>
      <c r="Y35" s="18" t="s">
        <v>222</v>
      </c>
      <c r="Z35" s="1">
        <v>75000</v>
      </c>
      <c r="AA35" s="2">
        <v>0.19</v>
      </c>
      <c r="AB35" s="1">
        <f t="shared" si="3"/>
        <v>14250</v>
      </c>
      <c r="AC35" s="1">
        <f t="shared" si="4"/>
        <v>89250</v>
      </c>
      <c r="AD35" s="1">
        <f t="shared" si="24"/>
        <v>357000</v>
      </c>
      <c r="AE35" s="36" t="s">
        <v>235</v>
      </c>
      <c r="AF35" s="36" t="s">
        <v>236</v>
      </c>
      <c r="AG35" s="43" t="s">
        <v>287</v>
      </c>
      <c r="AH35" s="18"/>
      <c r="AI35" s="1"/>
      <c r="AJ35" s="2"/>
      <c r="AK35" s="1"/>
      <c r="AL35" s="1"/>
      <c r="AM35" s="1"/>
      <c r="AN35" s="19"/>
      <c r="AO35" s="19"/>
      <c r="AP35" s="42" t="s">
        <v>286</v>
      </c>
      <c r="AQ35" s="18" t="s">
        <v>253</v>
      </c>
      <c r="AR35" s="1">
        <v>105882</v>
      </c>
      <c r="AS35" s="2">
        <v>0.19</v>
      </c>
      <c r="AT35" s="1">
        <f t="shared" si="17"/>
        <v>20117.580000000002</v>
      </c>
      <c r="AU35" s="1">
        <f t="shared" si="18"/>
        <v>126000</v>
      </c>
      <c r="AV35" s="1">
        <f>AU35*F35</f>
        <v>504000</v>
      </c>
      <c r="AW35" s="17">
        <v>30</v>
      </c>
      <c r="AX35" s="17" t="s">
        <v>258</v>
      </c>
      <c r="AY35" s="43" t="s">
        <v>287</v>
      </c>
      <c r="AZ35" s="18" t="s">
        <v>264</v>
      </c>
      <c r="BA35" s="1">
        <v>114890</v>
      </c>
      <c r="BB35" s="2">
        <v>0.19</v>
      </c>
      <c r="BC35" s="1">
        <f t="shared" si="12"/>
        <v>21829.1</v>
      </c>
      <c r="BD35" s="1">
        <f t="shared" si="13"/>
        <v>136719</v>
      </c>
      <c r="BE35" s="1">
        <f>BD35*F35</f>
        <v>546876</v>
      </c>
      <c r="BF35" s="17" t="s">
        <v>268</v>
      </c>
      <c r="BG35" s="17" t="s">
        <v>269</v>
      </c>
      <c r="BH35" s="43" t="s">
        <v>287</v>
      </c>
      <c r="BI35" s="18"/>
      <c r="BJ35" s="1"/>
      <c r="BK35" s="2"/>
      <c r="BL35" s="1"/>
      <c r="BM35" s="1"/>
      <c r="BN35" s="1"/>
      <c r="BO35" s="36"/>
      <c r="BP35" s="36"/>
      <c r="BQ35" s="42" t="s">
        <v>286</v>
      </c>
      <c r="BR35" s="38">
        <f t="shared" si="9"/>
        <v>70959</v>
      </c>
      <c r="BS35" s="38">
        <f t="shared" si="5"/>
        <v>283836</v>
      </c>
      <c r="BT35" s="36" t="str">
        <f t="shared" si="10"/>
        <v>Controles Empresariales SAS</v>
      </c>
      <c r="BU35" s="39">
        <v>552400</v>
      </c>
      <c r="BV35" s="38">
        <f t="shared" si="11"/>
        <v>481441</v>
      </c>
    </row>
    <row r="36" spans="1:74" ht="76" customHeight="1" x14ac:dyDescent="0.2">
      <c r="A36" s="13">
        <v>28</v>
      </c>
      <c r="B36" s="24" t="s">
        <v>73</v>
      </c>
      <c r="C36" s="25" t="s">
        <v>119</v>
      </c>
      <c r="D36" s="27" t="s">
        <v>72</v>
      </c>
      <c r="E36" s="17" t="s">
        <v>24</v>
      </c>
      <c r="F36" s="13">
        <v>1</v>
      </c>
      <c r="G36" s="18" t="s">
        <v>136</v>
      </c>
      <c r="H36" s="18">
        <v>59629.388888888898</v>
      </c>
      <c r="I36" s="2">
        <v>0.19</v>
      </c>
      <c r="J36" s="1">
        <f t="shared" si="6"/>
        <v>11329.58388888889</v>
      </c>
      <c r="K36" s="1">
        <f t="shared" si="7"/>
        <v>70959</v>
      </c>
      <c r="L36" s="1">
        <f t="shared" si="8"/>
        <v>70959</v>
      </c>
      <c r="M36" s="36" t="s">
        <v>155</v>
      </c>
      <c r="N36" s="36">
        <v>0</v>
      </c>
      <c r="O36" s="43" t="s">
        <v>287</v>
      </c>
      <c r="P36" s="18" t="s">
        <v>186</v>
      </c>
      <c r="Q36" s="1">
        <v>97743.428571428565</v>
      </c>
      <c r="R36" s="4">
        <v>0.19</v>
      </c>
      <c r="S36" s="1">
        <f t="shared" si="0"/>
        <v>18571.251428571428</v>
      </c>
      <c r="T36" s="1">
        <f t="shared" si="1"/>
        <v>116315</v>
      </c>
      <c r="U36" s="1">
        <f t="shared" si="2"/>
        <v>116315</v>
      </c>
      <c r="V36" s="17" t="s">
        <v>201</v>
      </c>
      <c r="W36" s="17" t="s">
        <v>202</v>
      </c>
      <c r="X36" s="45" t="s">
        <v>287</v>
      </c>
      <c r="Y36" s="18" t="s">
        <v>223</v>
      </c>
      <c r="Z36" s="1">
        <v>75000</v>
      </c>
      <c r="AA36" s="2">
        <v>0.19</v>
      </c>
      <c r="AB36" s="1">
        <f t="shared" si="3"/>
        <v>14250</v>
      </c>
      <c r="AC36" s="1">
        <f t="shared" si="4"/>
        <v>89250</v>
      </c>
      <c r="AD36" s="1">
        <f t="shared" si="24"/>
        <v>89250</v>
      </c>
      <c r="AE36" s="36" t="s">
        <v>235</v>
      </c>
      <c r="AF36" s="36" t="s">
        <v>236</v>
      </c>
      <c r="AG36" s="43" t="s">
        <v>287</v>
      </c>
      <c r="AH36" s="18"/>
      <c r="AI36" s="1"/>
      <c r="AJ36" s="2"/>
      <c r="AK36" s="1"/>
      <c r="AL36" s="1"/>
      <c r="AM36" s="1"/>
      <c r="AN36" s="19"/>
      <c r="AO36" s="19"/>
      <c r="AP36" s="42" t="s">
        <v>286</v>
      </c>
      <c r="AQ36" s="18" t="s">
        <v>254</v>
      </c>
      <c r="AR36" s="1">
        <v>105882</v>
      </c>
      <c r="AS36" s="2">
        <v>0.19</v>
      </c>
      <c r="AT36" s="1">
        <f t="shared" si="17"/>
        <v>20117.580000000002</v>
      </c>
      <c r="AU36" s="1">
        <f t="shared" si="18"/>
        <v>126000</v>
      </c>
      <c r="AV36" s="1">
        <f>AU36*F36</f>
        <v>126000</v>
      </c>
      <c r="AW36" s="17">
        <v>30</v>
      </c>
      <c r="AX36" s="17" t="s">
        <v>258</v>
      </c>
      <c r="AY36" s="43" t="s">
        <v>287</v>
      </c>
      <c r="AZ36" s="18" t="s">
        <v>265</v>
      </c>
      <c r="BA36" s="1">
        <v>104658</v>
      </c>
      <c r="BB36" s="2">
        <v>0.19</v>
      </c>
      <c r="BC36" s="1">
        <f t="shared" si="12"/>
        <v>19885.02</v>
      </c>
      <c r="BD36" s="1">
        <f t="shared" si="13"/>
        <v>124543</v>
      </c>
      <c r="BE36" s="1">
        <f>BD36*F36</f>
        <v>124543</v>
      </c>
      <c r="BF36" s="17" t="s">
        <v>268</v>
      </c>
      <c r="BG36" s="17" t="s">
        <v>269</v>
      </c>
      <c r="BH36" s="43" t="s">
        <v>287</v>
      </c>
      <c r="BI36" s="18"/>
      <c r="BJ36" s="1"/>
      <c r="BK36" s="2"/>
      <c r="BL36" s="1"/>
      <c r="BM36" s="1"/>
      <c r="BN36" s="1"/>
      <c r="BO36" s="36"/>
      <c r="BP36" s="36"/>
      <c r="BQ36" s="42" t="s">
        <v>286</v>
      </c>
      <c r="BR36" s="38">
        <f t="shared" si="9"/>
        <v>70959</v>
      </c>
      <c r="BS36" s="38">
        <f t="shared" si="5"/>
        <v>70959</v>
      </c>
      <c r="BT36" s="36" t="str">
        <f t="shared" si="10"/>
        <v>Controles Empresariales SAS</v>
      </c>
      <c r="BU36" s="39">
        <v>125800</v>
      </c>
      <c r="BV36" s="38">
        <f t="shared" si="11"/>
        <v>54841</v>
      </c>
    </row>
    <row r="37" spans="1:74" ht="54" customHeight="1" x14ac:dyDescent="0.2">
      <c r="A37" s="13">
        <v>29</v>
      </c>
      <c r="B37" s="24" t="s">
        <v>16</v>
      </c>
      <c r="C37" s="25" t="s">
        <v>96</v>
      </c>
      <c r="D37" s="26" t="s">
        <v>108</v>
      </c>
      <c r="E37" s="17" t="s">
        <v>24</v>
      </c>
      <c r="F37" s="13">
        <v>98</v>
      </c>
      <c r="G37" s="18" t="s">
        <v>137</v>
      </c>
      <c r="H37" s="18">
        <v>570533.99288888893</v>
      </c>
      <c r="I37" s="2">
        <v>0.19</v>
      </c>
      <c r="J37" s="1">
        <f t="shared" si="6"/>
        <v>108401.4586488889</v>
      </c>
      <c r="K37" s="1">
        <f t="shared" si="7"/>
        <v>678935</v>
      </c>
      <c r="L37" s="1">
        <f t="shared" si="8"/>
        <v>66535630</v>
      </c>
      <c r="M37" s="36" t="s">
        <v>148</v>
      </c>
      <c r="N37" s="36" t="s">
        <v>149</v>
      </c>
      <c r="O37" s="43" t="s">
        <v>287</v>
      </c>
      <c r="P37" s="18" t="s">
        <v>187</v>
      </c>
      <c r="Q37" s="1">
        <v>488882.25792831421</v>
      </c>
      <c r="R37" s="4">
        <v>0.19</v>
      </c>
      <c r="S37" s="1">
        <f t="shared" si="0"/>
        <v>92887.629006379706</v>
      </c>
      <c r="T37" s="1">
        <f t="shared" si="1"/>
        <v>581770</v>
      </c>
      <c r="U37" s="1">
        <f t="shared" si="2"/>
        <v>57013460</v>
      </c>
      <c r="V37" s="17" t="s">
        <v>201</v>
      </c>
      <c r="W37" s="17" t="s">
        <v>202</v>
      </c>
      <c r="X37" s="45" t="s">
        <v>287</v>
      </c>
      <c r="Y37" s="18" t="s">
        <v>224</v>
      </c>
      <c r="Z37" s="1">
        <v>554531</v>
      </c>
      <c r="AA37" s="2">
        <v>0.19</v>
      </c>
      <c r="AB37" s="1">
        <f t="shared" si="3"/>
        <v>105360.89</v>
      </c>
      <c r="AC37" s="1">
        <f t="shared" si="4"/>
        <v>659892</v>
      </c>
      <c r="AD37" s="1">
        <f t="shared" si="24"/>
        <v>64669416</v>
      </c>
      <c r="AE37" s="36" t="s">
        <v>235</v>
      </c>
      <c r="AF37" s="36" t="s">
        <v>149</v>
      </c>
      <c r="AG37" s="43" t="s">
        <v>287</v>
      </c>
      <c r="AH37" s="18" t="s">
        <v>244</v>
      </c>
      <c r="AI37" s="1">
        <v>526000</v>
      </c>
      <c r="AJ37" s="2"/>
      <c r="AK37" s="1">
        <v>99940</v>
      </c>
      <c r="AL37" s="1">
        <f t="shared" si="21"/>
        <v>625940</v>
      </c>
      <c r="AM37" s="1">
        <f>AL37*F37</f>
        <v>61342120</v>
      </c>
      <c r="AN37" s="36" t="s">
        <v>247</v>
      </c>
      <c r="AO37" s="36" t="s">
        <v>149</v>
      </c>
      <c r="AP37" s="43" t="s">
        <v>287</v>
      </c>
      <c r="AQ37" s="18"/>
      <c r="AR37" s="1"/>
      <c r="AS37" s="2"/>
      <c r="AT37" s="1"/>
      <c r="AU37" s="1"/>
      <c r="AV37" s="1"/>
      <c r="AW37" s="19"/>
      <c r="AX37" s="19"/>
      <c r="AY37" s="42" t="s">
        <v>286</v>
      </c>
      <c r="AZ37" s="18" t="s">
        <v>96</v>
      </c>
      <c r="BA37" s="1">
        <v>523464</v>
      </c>
      <c r="BB37" s="2">
        <v>0.19</v>
      </c>
      <c r="BC37" s="1">
        <f t="shared" si="12"/>
        <v>99458.16</v>
      </c>
      <c r="BD37" s="1">
        <f t="shared" si="13"/>
        <v>622922</v>
      </c>
      <c r="BE37" s="1">
        <f>BD37*F37</f>
        <v>61046356</v>
      </c>
      <c r="BF37" s="17" t="s">
        <v>268</v>
      </c>
      <c r="BG37" s="17" t="s">
        <v>149</v>
      </c>
      <c r="BH37" s="44" t="s">
        <v>298</v>
      </c>
      <c r="BI37" s="18"/>
      <c r="BJ37" s="1"/>
      <c r="BK37" s="2"/>
      <c r="BL37" s="1"/>
      <c r="BM37" s="1"/>
      <c r="BN37" s="1"/>
      <c r="BO37" s="36"/>
      <c r="BP37" s="36"/>
      <c r="BQ37" s="42" t="s">
        <v>286</v>
      </c>
      <c r="BR37" s="38">
        <f t="shared" si="9"/>
        <v>581770</v>
      </c>
      <c r="BS37" s="38">
        <f t="shared" si="5"/>
        <v>57013460</v>
      </c>
      <c r="BT37" s="36" t="str">
        <f t="shared" si="10"/>
        <v xml:space="preserve">DVBE TECHNOLOGY COLOMBIA SAS </v>
      </c>
      <c r="BU37" s="39">
        <v>61662826</v>
      </c>
      <c r="BV37" s="38">
        <f t="shared" si="11"/>
        <v>61081056</v>
      </c>
    </row>
    <row r="38" spans="1:74" ht="129" customHeight="1" x14ac:dyDescent="0.2">
      <c r="A38" s="13">
        <v>30</v>
      </c>
      <c r="B38" s="24" t="s">
        <v>98</v>
      </c>
      <c r="C38" s="25" t="s">
        <v>99</v>
      </c>
      <c r="D38" s="27" t="s">
        <v>61</v>
      </c>
      <c r="E38" s="17" t="s">
        <v>24</v>
      </c>
      <c r="F38" s="13">
        <v>85</v>
      </c>
      <c r="G38" s="18" t="s">
        <v>138</v>
      </c>
      <c r="H38" s="18">
        <v>357776.33333333337</v>
      </c>
      <c r="I38" s="2">
        <v>0.19</v>
      </c>
      <c r="J38" s="1">
        <f t="shared" si="6"/>
        <v>67977.503333333341</v>
      </c>
      <c r="K38" s="1">
        <f t="shared" si="7"/>
        <v>425754</v>
      </c>
      <c r="L38" s="1">
        <f t="shared" si="8"/>
        <v>36189090</v>
      </c>
      <c r="M38" s="36" t="s">
        <v>151</v>
      </c>
      <c r="N38" s="36" t="s">
        <v>149</v>
      </c>
      <c r="O38" s="43" t="s">
        <v>287</v>
      </c>
      <c r="P38" s="18" t="s">
        <v>188</v>
      </c>
      <c r="Q38" s="1">
        <v>276455.39999999997</v>
      </c>
      <c r="R38" s="4">
        <v>0.19</v>
      </c>
      <c r="S38" s="1">
        <f t="shared" si="0"/>
        <v>52526.525999999991</v>
      </c>
      <c r="T38" s="1">
        <f t="shared" si="1"/>
        <v>328982</v>
      </c>
      <c r="U38" s="1">
        <f t="shared" si="2"/>
        <v>27963470</v>
      </c>
      <c r="V38" s="17" t="s">
        <v>201</v>
      </c>
      <c r="W38" s="17" t="s">
        <v>202</v>
      </c>
      <c r="X38" s="45" t="s">
        <v>287</v>
      </c>
      <c r="Y38" s="18" t="s">
        <v>225</v>
      </c>
      <c r="Z38" s="1">
        <v>450000</v>
      </c>
      <c r="AA38" s="2">
        <v>0.19</v>
      </c>
      <c r="AB38" s="1">
        <f t="shared" si="3"/>
        <v>85500</v>
      </c>
      <c r="AC38" s="1">
        <f t="shared" si="4"/>
        <v>535500</v>
      </c>
      <c r="AD38" s="1">
        <f t="shared" si="24"/>
        <v>45517500</v>
      </c>
      <c r="AE38" s="36" t="s">
        <v>235</v>
      </c>
      <c r="AF38" s="36" t="s">
        <v>149</v>
      </c>
      <c r="AG38" s="43" t="s">
        <v>287</v>
      </c>
      <c r="AH38" s="18"/>
      <c r="AI38" s="1"/>
      <c r="AJ38" s="2"/>
      <c r="AK38" s="1"/>
      <c r="AL38" s="1"/>
      <c r="AM38" s="1"/>
      <c r="AN38" s="19"/>
      <c r="AO38" s="19"/>
      <c r="AP38" s="42" t="s">
        <v>286</v>
      </c>
      <c r="AQ38" s="18"/>
      <c r="AR38" s="1"/>
      <c r="AS38" s="2"/>
      <c r="AT38" s="1"/>
      <c r="AU38" s="1"/>
      <c r="AV38" s="1"/>
      <c r="AW38" s="19"/>
      <c r="AX38" s="19"/>
      <c r="AY38" s="42" t="s">
        <v>286</v>
      </c>
      <c r="AZ38" s="18"/>
      <c r="BA38" s="1"/>
      <c r="BB38" s="2"/>
      <c r="BC38" s="1"/>
      <c r="BD38" s="1"/>
      <c r="BE38" s="1"/>
      <c r="BF38" s="17"/>
      <c r="BG38" s="17"/>
      <c r="BH38" s="42" t="s">
        <v>286</v>
      </c>
      <c r="BI38" s="18"/>
      <c r="BJ38" s="1"/>
      <c r="BK38" s="2"/>
      <c r="BL38" s="1"/>
      <c r="BM38" s="1"/>
      <c r="BN38" s="1"/>
      <c r="BO38" s="36"/>
      <c r="BP38" s="36"/>
      <c r="BQ38" s="42" t="s">
        <v>286</v>
      </c>
      <c r="BR38" s="38">
        <f t="shared" si="9"/>
        <v>328982</v>
      </c>
      <c r="BS38" s="38">
        <f t="shared" si="5"/>
        <v>27963470</v>
      </c>
      <c r="BT38" s="36" t="str">
        <f t="shared" si="10"/>
        <v xml:space="preserve">DVBE TECHNOLOGY COLOMBIA SAS </v>
      </c>
      <c r="BU38" s="39">
        <v>30243850</v>
      </c>
      <c r="BV38" s="38">
        <f t="shared" si="11"/>
        <v>29914868</v>
      </c>
    </row>
    <row r="39" spans="1:74" ht="90" x14ac:dyDescent="0.2">
      <c r="A39" s="20">
        <v>31</v>
      </c>
      <c r="B39" s="24" t="s">
        <v>74</v>
      </c>
      <c r="C39" s="25" t="s">
        <v>97</v>
      </c>
      <c r="D39" s="27" t="s">
        <v>40</v>
      </c>
      <c r="E39" s="17" t="s">
        <v>24</v>
      </c>
      <c r="F39" s="13">
        <v>1</v>
      </c>
      <c r="G39" s="18"/>
      <c r="H39" s="18"/>
      <c r="I39" s="2"/>
      <c r="J39" s="1"/>
      <c r="K39" s="1"/>
      <c r="L39" s="1"/>
      <c r="M39" s="36"/>
      <c r="N39" s="36"/>
      <c r="O39" s="42" t="s">
        <v>286</v>
      </c>
      <c r="P39" s="18" t="s">
        <v>189</v>
      </c>
      <c r="Q39" s="1">
        <v>1140740.4010084034</v>
      </c>
      <c r="R39" s="4">
        <v>0.19</v>
      </c>
      <c r="S39" s="1">
        <f t="shared" si="0"/>
        <v>216740.67619159663</v>
      </c>
      <c r="T39" s="1">
        <f t="shared" si="1"/>
        <v>1357481</v>
      </c>
      <c r="U39" s="1">
        <f t="shared" si="2"/>
        <v>1357481</v>
      </c>
      <c r="V39" s="17" t="s">
        <v>201</v>
      </c>
      <c r="W39" s="17" t="s">
        <v>202</v>
      </c>
      <c r="X39" s="45" t="s">
        <v>287</v>
      </c>
      <c r="Y39" s="18" t="s">
        <v>97</v>
      </c>
      <c r="Z39" s="1">
        <v>1075900</v>
      </c>
      <c r="AA39" s="2">
        <v>0.19</v>
      </c>
      <c r="AB39" s="1">
        <f t="shared" si="3"/>
        <v>204421</v>
      </c>
      <c r="AC39" s="1">
        <f t="shared" si="4"/>
        <v>1280321</v>
      </c>
      <c r="AD39" s="1">
        <f t="shared" si="24"/>
        <v>1280321</v>
      </c>
      <c r="AE39" s="36" t="s">
        <v>235</v>
      </c>
      <c r="AF39" s="36" t="s">
        <v>149</v>
      </c>
      <c r="AG39" s="43" t="s">
        <v>287</v>
      </c>
      <c r="AH39" s="18"/>
      <c r="AI39" s="1"/>
      <c r="AJ39" s="2"/>
      <c r="AK39" s="1"/>
      <c r="AL39" s="1"/>
      <c r="AM39" s="1"/>
      <c r="AN39" s="19"/>
      <c r="AO39" s="19"/>
      <c r="AP39" s="42" t="s">
        <v>286</v>
      </c>
      <c r="AQ39" s="18"/>
      <c r="AR39" s="1"/>
      <c r="AS39" s="2"/>
      <c r="AT39" s="1"/>
      <c r="AU39" s="1"/>
      <c r="AV39" s="1"/>
      <c r="AW39" s="19"/>
      <c r="AX39" s="19"/>
      <c r="AY39" s="42" t="s">
        <v>286</v>
      </c>
      <c r="AZ39" s="18" t="s">
        <v>97</v>
      </c>
      <c r="BA39" s="1">
        <v>1221430</v>
      </c>
      <c r="BB39" s="2">
        <v>0.19</v>
      </c>
      <c r="BC39" s="1">
        <f t="shared" si="12"/>
        <v>232071.7</v>
      </c>
      <c r="BD39" s="1">
        <f t="shared" si="13"/>
        <v>1453502</v>
      </c>
      <c r="BE39" s="1">
        <f>BD39*F39</f>
        <v>1453502</v>
      </c>
      <c r="BF39" s="17" t="s">
        <v>268</v>
      </c>
      <c r="BG39" s="17" t="s">
        <v>149</v>
      </c>
      <c r="BH39" s="43" t="s">
        <v>287</v>
      </c>
      <c r="BI39" s="18"/>
      <c r="BJ39" s="1"/>
      <c r="BK39" s="2"/>
      <c r="BL39" s="1"/>
      <c r="BM39" s="1"/>
      <c r="BN39" s="1"/>
      <c r="BO39" s="36"/>
      <c r="BP39" s="36"/>
      <c r="BQ39" s="42" t="s">
        <v>286</v>
      </c>
      <c r="BR39" s="38">
        <f t="shared" si="9"/>
        <v>1280321</v>
      </c>
      <c r="BS39" s="38">
        <f t="shared" si="5"/>
        <v>1280321</v>
      </c>
      <c r="BT39" s="36" t="str">
        <f t="shared" si="10"/>
        <v>GTI ALBERTO ALVAREZ LOPEZ SAS</v>
      </c>
      <c r="BU39" s="39">
        <v>1468182</v>
      </c>
      <c r="BV39" s="38">
        <f>+BU39-BS39</f>
        <v>187861</v>
      </c>
    </row>
    <row r="40" spans="1:74" ht="27.75" customHeight="1" x14ac:dyDescent="0.2">
      <c r="A40" s="13">
        <v>32</v>
      </c>
      <c r="B40" s="24" t="s">
        <v>75</v>
      </c>
      <c r="C40" s="25" t="s">
        <v>76</v>
      </c>
      <c r="D40" s="27" t="s">
        <v>23</v>
      </c>
      <c r="E40" s="17" t="s">
        <v>24</v>
      </c>
      <c r="F40" s="13">
        <v>1</v>
      </c>
      <c r="G40" s="18" t="s">
        <v>139</v>
      </c>
      <c r="H40" s="18">
        <v>399805.63654033048</v>
      </c>
      <c r="I40" s="2">
        <v>0.19</v>
      </c>
      <c r="J40" s="1">
        <f t="shared" si="6"/>
        <v>75963.070942662787</v>
      </c>
      <c r="K40" s="1">
        <f t="shared" si="7"/>
        <v>475769</v>
      </c>
      <c r="L40" s="1">
        <f t="shared" si="8"/>
        <v>475769</v>
      </c>
      <c r="M40" s="36" t="s">
        <v>155</v>
      </c>
      <c r="N40" s="36">
        <v>0</v>
      </c>
      <c r="O40" s="43" t="s">
        <v>287</v>
      </c>
      <c r="P40" s="18" t="s">
        <v>190</v>
      </c>
      <c r="Q40" s="1">
        <v>363460.26</v>
      </c>
      <c r="R40" s="4">
        <v>0.19</v>
      </c>
      <c r="S40" s="1">
        <f t="shared" si="0"/>
        <v>69057.449399999998</v>
      </c>
      <c r="T40" s="1">
        <f t="shared" si="1"/>
        <v>432518</v>
      </c>
      <c r="U40" s="1">
        <f t="shared" si="2"/>
        <v>432518</v>
      </c>
      <c r="V40" s="17" t="s">
        <v>201</v>
      </c>
      <c r="W40" s="17" t="s">
        <v>202</v>
      </c>
      <c r="X40" s="45" t="s">
        <v>287</v>
      </c>
      <c r="Y40" s="18" t="s">
        <v>226</v>
      </c>
      <c r="Z40" s="1">
        <v>390322</v>
      </c>
      <c r="AA40" s="2">
        <v>0.19</v>
      </c>
      <c r="AB40" s="1">
        <f t="shared" si="3"/>
        <v>74161.180000000008</v>
      </c>
      <c r="AC40" s="1">
        <f t="shared" si="4"/>
        <v>464483</v>
      </c>
      <c r="AD40" s="1">
        <f t="shared" si="24"/>
        <v>464483</v>
      </c>
      <c r="AE40" s="36" t="s">
        <v>235</v>
      </c>
      <c r="AF40" s="36" t="s">
        <v>236</v>
      </c>
      <c r="AG40" s="43" t="s">
        <v>287</v>
      </c>
      <c r="AH40" s="18"/>
      <c r="AI40" s="1"/>
      <c r="AJ40" s="2"/>
      <c r="AK40" s="1"/>
      <c r="AL40" s="1"/>
      <c r="AM40" s="1"/>
      <c r="AN40" s="19"/>
      <c r="AO40" s="19"/>
      <c r="AP40" s="42" t="s">
        <v>286</v>
      </c>
      <c r="AQ40" s="18"/>
      <c r="AR40" s="1"/>
      <c r="AS40" s="2"/>
      <c r="AT40" s="1"/>
      <c r="AU40" s="1"/>
      <c r="AV40" s="1"/>
      <c r="AW40" s="19"/>
      <c r="AX40" s="19"/>
      <c r="AY40" s="42" t="s">
        <v>286</v>
      </c>
      <c r="AZ40" s="18" t="s">
        <v>76</v>
      </c>
      <c r="BA40" s="1">
        <v>389170</v>
      </c>
      <c r="BB40" s="2">
        <v>0.19</v>
      </c>
      <c r="BC40" s="1">
        <f t="shared" si="12"/>
        <v>73942.3</v>
      </c>
      <c r="BD40" s="1">
        <f t="shared" si="13"/>
        <v>463112</v>
      </c>
      <c r="BE40" s="1">
        <f>BD40*F40</f>
        <v>463112</v>
      </c>
      <c r="BF40" s="17" t="s">
        <v>268</v>
      </c>
      <c r="BG40" s="17" t="s">
        <v>269</v>
      </c>
      <c r="BH40" s="43" t="s">
        <v>287</v>
      </c>
      <c r="BI40" s="18"/>
      <c r="BJ40" s="1"/>
      <c r="BK40" s="2"/>
      <c r="BL40" s="1"/>
      <c r="BM40" s="1"/>
      <c r="BN40" s="1"/>
      <c r="BO40" s="36"/>
      <c r="BP40" s="36"/>
      <c r="BQ40" s="42" t="s">
        <v>286</v>
      </c>
      <c r="BR40" s="38">
        <f t="shared" si="9"/>
        <v>432518</v>
      </c>
      <c r="BS40" s="38">
        <f t="shared" si="5"/>
        <v>432518</v>
      </c>
      <c r="BT40" s="36" t="str">
        <f t="shared" si="10"/>
        <v xml:space="preserve">DVBE TECHNOLOGY COLOMBIA SAS </v>
      </c>
      <c r="BU40" s="39">
        <v>467789</v>
      </c>
      <c r="BV40" s="38">
        <f t="shared" si="11"/>
        <v>35271</v>
      </c>
    </row>
    <row r="41" spans="1:74" ht="45" x14ac:dyDescent="0.2">
      <c r="A41" s="13">
        <v>33</v>
      </c>
      <c r="B41" s="24" t="s">
        <v>75</v>
      </c>
      <c r="C41" s="25" t="s">
        <v>77</v>
      </c>
      <c r="D41" s="27" t="s">
        <v>78</v>
      </c>
      <c r="E41" s="17" t="s">
        <v>24</v>
      </c>
      <c r="F41" s="13">
        <v>5</v>
      </c>
      <c r="G41" s="18" t="s">
        <v>140</v>
      </c>
      <c r="H41" s="18">
        <v>41970.780693229688</v>
      </c>
      <c r="I41" s="2">
        <v>0.19</v>
      </c>
      <c r="J41" s="1">
        <f t="shared" si="6"/>
        <v>7974.448331713641</v>
      </c>
      <c r="K41" s="1">
        <f t="shared" si="7"/>
        <v>49945</v>
      </c>
      <c r="L41" s="1">
        <f t="shared" si="8"/>
        <v>249725</v>
      </c>
      <c r="M41" s="36" t="s">
        <v>155</v>
      </c>
      <c r="N41" s="36">
        <v>0</v>
      </c>
      <c r="O41" s="43" t="s">
        <v>287</v>
      </c>
      <c r="P41" s="18" t="s">
        <v>191</v>
      </c>
      <c r="Q41" s="1">
        <v>58712.100000000006</v>
      </c>
      <c r="R41" s="4">
        <v>0.19</v>
      </c>
      <c r="S41" s="1">
        <f t="shared" si="0"/>
        <v>11155.299000000001</v>
      </c>
      <c r="T41" s="1">
        <f t="shared" si="1"/>
        <v>69867</v>
      </c>
      <c r="U41" s="1">
        <f t="shared" si="2"/>
        <v>349335</v>
      </c>
      <c r="V41" s="17" t="s">
        <v>201</v>
      </c>
      <c r="W41" s="17" t="s">
        <v>202</v>
      </c>
      <c r="X41" s="45" t="s">
        <v>287</v>
      </c>
      <c r="Y41" s="18" t="s">
        <v>227</v>
      </c>
      <c r="Z41" s="1">
        <v>39000</v>
      </c>
      <c r="AA41" s="2">
        <v>0.19</v>
      </c>
      <c r="AB41" s="1">
        <f t="shared" si="3"/>
        <v>7410</v>
      </c>
      <c r="AC41" s="1">
        <f t="shared" si="4"/>
        <v>46410</v>
      </c>
      <c r="AD41" s="1">
        <f t="shared" si="24"/>
        <v>232050</v>
      </c>
      <c r="AE41" s="36" t="s">
        <v>235</v>
      </c>
      <c r="AF41" s="36" t="s">
        <v>237</v>
      </c>
      <c r="AG41" s="43" t="s">
        <v>287</v>
      </c>
      <c r="AH41" s="18"/>
      <c r="AI41" s="1"/>
      <c r="AJ41" s="2"/>
      <c r="AK41" s="1"/>
      <c r="AL41" s="1"/>
      <c r="AM41" s="1"/>
      <c r="AN41" s="19"/>
      <c r="AO41" s="19"/>
      <c r="AP41" s="42" t="s">
        <v>286</v>
      </c>
      <c r="AQ41" s="18"/>
      <c r="AR41" s="1"/>
      <c r="AS41" s="2"/>
      <c r="AT41" s="1"/>
      <c r="AU41" s="1"/>
      <c r="AV41" s="1"/>
      <c r="AW41" s="19"/>
      <c r="AX41" s="19"/>
      <c r="AY41" s="42" t="s">
        <v>286</v>
      </c>
      <c r="AZ41" s="18" t="s">
        <v>77</v>
      </c>
      <c r="BA41" s="1">
        <v>62866</v>
      </c>
      <c r="BB41" s="2">
        <v>0.19</v>
      </c>
      <c r="BC41" s="1">
        <f t="shared" si="12"/>
        <v>11944.54</v>
      </c>
      <c r="BD41" s="1">
        <f t="shared" si="13"/>
        <v>74811</v>
      </c>
      <c r="BE41" s="1">
        <f>BD41*F41</f>
        <v>374055</v>
      </c>
      <c r="BF41" s="17" t="s">
        <v>268</v>
      </c>
      <c r="BG41" s="17" t="s">
        <v>269</v>
      </c>
      <c r="BH41" s="43" t="s">
        <v>287</v>
      </c>
      <c r="BI41" s="18"/>
      <c r="BJ41" s="1"/>
      <c r="BK41" s="2"/>
      <c r="BL41" s="1"/>
      <c r="BM41" s="1"/>
      <c r="BN41" s="1"/>
      <c r="BO41" s="36"/>
      <c r="BP41" s="36"/>
      <c r="BQ41" s="42" t="s">
        <v>286</v>
      </c>
      <c r="BR41" s="38">
        <f t="shared" si="9"/>
        <v>46410</v>
      </c>
      <c r="BS41" s="38">
        <f t="shared" si="5"/>
        <v>232050</v>
      </c>
      <c r="BT41" s="36" t="str">
        <f t="shared" si="10"/>
        <v>GTI ALBERTO ALVAREZ LOPEZ SAS</v>
      </c>
      <c r="BU41" s="39">
        <v>377825</v>
      </c>
      <c r="BV41" s="38">
        <f t="shared" si="11"/>
        <v>331415</v>
      </c>
    </row>
    <row r="42" spans="1:74" ht="45" x14ac:dyDescent="0.2">
      <c r="A42" s="13">
        <v>34</v>
      </c>
      <c r="B42" s="24" t="s">
        <v>75</v>
      </c>
      <c r="C42" s="25" t="s">
        <v>79</v>
      </c>
      <c r="D42" s="27" t="s">
        <v>80</v>
      </c>
      <c r="E42" s="17" t="s">
        <v>24</v>
      </c>
      <c r="F42" s="13">
        <v>5</v>
      </c>
      <c r="G42" s="18" t="s">
        <v>141</v>
      </c>
      <c r="H42" s="18">
        <v>54095.781600000002</v>
      </c>
      <c r="I42" s="2">
        <v>0.19</v>
      </c>
      <c r="J42" s="1">
        <f t="shared" si="6"/>
        <v>10278.198504</v>
      </c>
      <c r="K42" s="1">
        <f t="shared" si="7"/>
        <v>64374</v>
      </c>
      <c r="L42" s="1">
        <f t="shared" si="8"/>
        <v>321870</v>
      </c>
      <c r="M42" s="36" t="s">
        <v>155</v>
      </c>
      <c r="N42" s="36">
        <v>0</v>
      </c>
      <c r="O42" s="43" t="s">
        <v>287</v>
      </c>
      <c r="P42" s="18" t="s">
        <v>192</v>
      </c>
      <c r="Q42" s="1">
        <v>67958.100000000006</v>
      </c>
      <c r="R42" s="4">
        <v>0.19</v>
      </c>
      <c r="S42" s="1">
        <f t="shared" si="0"/>
        <v>12912.039000000001</v>
      </c>
      <c r="T42" s="1">
        <f t="shared" si="1"/>
        <v>80870</v>
      </c>
      <c r="U42" s="1">
        <f t="shared" si="2"/>
        <v>404350</v>
      </c>
      <c r="V42" s="17" t="s">
        <v>201</v>
      </c>
      <c r="W42" s="17" t="s">
        <v>202</v>
      </c>
      <c r="X42" s="45" t="s">
        <v>287</v>
      </c>
      <c r="Y42" s="18" t="s">
        <v>228</v>
      </c>
      <c r="Z42" s="1">
        <v>55000</v>
      </c>
      <c r="AA42" s="2">
        <v>0.19</v>
      </c>
      <c r="AB42" s="1">
        <f t="shared" si="3"/>
        <v>10450</v>
      </c>
      <c r="AC42" s="1">
        <f t="shared" si="4"/>
        <v>65450</v>
      </c>
      <c r="AD42" s="1">
        <f t="shared" si="24"/>
        <v>327250</v>
      </c>
      <c r="AE42" s="36" t="s">
        <v>235</v>
      </c>
      <c r="AF42" s="36" t="s">
        <v>237</v>
      </c>
      <c r="AG42" s="43" t="s">
        <v>287</v>
      </c>
      <c r="AH42" s="18"/>
      <c r="AI42" s="1"/>
      <c r="AJ42" s="2"/>
      <c r="AK42" s="1"/>
      <c r="AL42" s="1"/>
      <c r="AM42" s="1"/>
      <c r="AN42" s="19"/>
      <c r="AO42" s="19"/>
      <c r="AP42" s="42" t="s">
        <v>286</v>
      </c>
      <c r="AQ42" s="18"/>
      <c r="AR42" s="1"/>
      <c r="AS42" s="2"/>
      <c r="AT42" s="1"/>
      <c r="AU42" s="1"/>
      <c r="AV42" s="1"/>
      <c r="AW42" s="19"/>
      <c r="AX42" s="19"/>
      <c r="AY42" s="42" t="s">
        <v>286</v>
      </c>
      <c r="AZ42" s="18" t="s">
        <v>79</v>
      </c>
      <c r="BA42" s="1">
        <v>72766</v>
      </c>
      <c r="BB42" s="2">
        <v>0.19</v>
      </c>
      <c r="BC42" s="1">
        <f t="shared" si="12"/>
        <v>13825.54</v>
      </c>
      <c r="BD42" s="1">
        <f t="shared" si="13"/>
        <v>86592</v>
      </c>
      <c r="BE42" s="1">
        <f>BD42*F42</f>
        <v>432960</v>
      </c>
      <c r="BF42" s="17" t="s">
        <v>268</v>
      </c>
      <c r="BG42" s="17" t="s">
        <v>269</v>
      </c>
      <c r="BH42" s="43" t="s">
        <v>287</v>
      </c>
      <c r="BI42" s="18"/>
      <c r="BJ42" s="1"/>
      <c r="BK42" s="2"/>
      <c r="BL42" s="1"/>
      <c r="BM42" s="1"/>
      <c r="BN42" s="1"/>
      <c r="BO42" s="36"/>
      <c r="BP42" s="36"/>
      <c r="BQ42" s="42" t="s">
        <v>286</v>
      </c>
      <c r="BR42" s="38">
        <f t="shared" si="9"/>
        <v>64374</v>
      </c>
      <c r="BS42" s="38">
        <f t="shared" si="5"/>
        <v>321870</v>
      </c>
      <c r="BT42" s="36" t="str">
        <f t="shared" si="10"/>
        <v>Controles Empresariales SAS</v>
      </c>
      <c r="BU42" s="39">
        <v>437325</v>
      </c>
      <c r="BV42" s="38">
        <f t="shared" ref="BV42:BV46" si="25">+BU42-BS42</f>
        <v>115455</v>
      </c>
    </row>
    <row r="43" spans="1:74" ht="170" x14ac:dyDescent="0.2">
      <c r="A43" s="20">
        <v>35</v>
      </c>
      <c r="B43" s="24" t="s">
        <v>81</v>
      </c>
      <c r="C43" s="25" t="s">
        <v>82</v>
      </c>
      <c r="D43" s="26" t="s">
        <v>110</v>
      </c>
      <c r="E43" s="17" t="s">
        <v>24</v>
      </c>
      <c r="F43" s="13">
        <v>2</v>
      </c>
      <c r="G43" s="18" t="s">
        <v>142</v>
      </c>
      <c r="H43" s="18">
        <v>2961433.9697777778</v>
      </c>
      <c r="I43" s="2">
        <v>0.19</v>
      </c>
      <c r="J43" s="1">
        <f t="shared" si="6"/>
        <v>562672.45425777778</v>
      </c>
      <c r="K43" s="1">
        <f t="shared" si="7"/>
        <v>3524106</v>
      </c>
      <c r="L43" s="1">
        <f t="shared" si="8"/>
        <v>7048212</v>
      </c>
      <c r="M43" s="36" t="s">
        <v>148</v>
      </c>
      <c r="N43" s="36" t="s">
        <v>149</v>
      </c>
      <c r="O43" s="43" t="s">
        <v>287</v>
      </c>
      <c r="P43" s="18" t="s">
        <v>193</v>
      </c>
      <c r="Q43" s="1">
        <v>4293934.8600000003</v>
      </c>
      <c r="R43" s="4">
        <v>0.19</v>
      </c>
      <c r="S43" s="1">
        <f t="shared" si="0"/>
        <v>815847.62340000004</v>
      </c>
      <c r="T43" s="1">
        <f t="shared" si="1"/>
        <v>5109782</v>
      </c>
      <c r="U43" s="1">
        <f t="shared" si="2"/>
        <v>10219564</v>
      </c>
      <c r="V43" s="17" t="s">
        <v>201</v>
      </c>
      <c r="W43" s="17" t="s">
        <v>202</v>
      </c>
      <c r="X43" s="46" t="s">
        <v>290</v>
      </c>
      <c r="Y43" s="18" t="s">
        <v>229</v>
      </c>
      <c r="Z43" s="1">
        <v>3060000</v>
      </c>
      <c r="AA43" s="2">
        <v>0.19</v>
      </c>
      <c r="AB43" s="1">
        <f t="shared" si="3"/>
        <v>581400</v>
      </c>
      <c r="AC43" s="1">
        <f t="shared" si="4"/>
        <v>3641400</v>
      </c>
      <c r="AD43" s="1">
        <f t="shared" si="24"/>
        <v>7282800</v>
      </c>
      <c r="AE43" s="36" t="s">
        <v>235</v>
      </c>
      <c r="AF43" s="36" t="s">
        <v>149</v>
      </c>
      <c r="AG43" s="43" t="s">
        <v>287</v>
      </c>
      <c r="AH43" s="18"/>
      <c r="AI43" s="1"/>
      <c r="AJ43" s="2"/>
      <c r="AK43" s="1"/>
      <c r="AL43" s="1"/>
      <c r="AM43" s="1"/>
      <c r="AN43" s="19"/>
      <c r="AO43" s="19"/>
      <c r="AP43" s="42" t="s">
        <v>286</v>
      </c>
      <c r="AQ43" s="18"/>
      <c r="AR43" s="1"/>
      <c r="AS43" s="2"/>
      <c r="AT43" s="1"/>
      <c r="AU43" s="1"/>
      <c r="AV43" s="1"/>
      <c r="AW43" s="19"/>
      <c r="AX43" s="19"/>
      <c r="AY43" s="42" t="s">
        <v>286</v>
      </c>
      <c r="AZ43" s="18" t="s">
        <v>82</v>
      </c>
      <c r="BA43" s="1">
        <v>4597660</v>
      </c>
      <c r="BB43" s="2">
        <v>0.19</v>
      </c>
      <c r="BC43" s="1">
        <f t="shared" si="12"/>
        <v>873555.4</v>
      </c>
      <c r="BD43" s="1">
        <f t="shared" si="13"/>
        <v>5471215</v>
      </c>
      <c r="BE43" s="1">
        <f>BD43*F43</f>
        <v>10942430</v>
      </c>
      <c r="BF43" s="17" t="s">
        <v>268</v>
      </c>
      <c r="BG43" s="17" t="s">
        <v>149</v>
      </c>
      <c r="BH43" s="44" t="s">
        <v>298</v>
      </c>
      <c r="BI43" s="18"/>
      <c r="BJ43" s="1"/>
      <c r="BK43" s="2"/>
      <c r="BL43" s="1"/>
      <c r="BM43" s="1"/>
      <c r="BN43" s="1"/>
      <c r="BO43" s="36"/>
      <c r="BP43" s="36"/>
      <c r="BQ43" s="42" t="s">
        <v>286</v>
      </c>
      <c r="BR43" s="38">
        <f t="shared" si="9"/>
        <v>3524106</v>
      </c>
      <c r="BS43" s="38">
        <f t="shared" si="5"/>
        <v>7048212</v>
      </c>
      <c r="BT43" s="36" t="str">
        <f t="shared" si="10"/>
        <v>Controles Empresariales SAS</v>
      </c>
      <c r="BU43" s="39">
        <v>11052958</v>
      </c>
      <c r="BV43" s="38">
        <f t="shared" si="25"/>
        <v>4004746</v>
      </c>
    </row>
    <row r="44" spans="1:74" ht="45" x14ac:dyDescent="0.2">
      <c r="A44" s="13">
        <v>36</v>
      </c>
      <c r="B44" s="24" t="s">
        <v>83</v>
      </c>
      <c r="C44" s="25" t="s">
        <v>84</v>
      </c>
      <c r="D44" s="27"/>
      <c r="E44" s="17" t="s">
        <v>24</v>
      </c>
      <c r="F44" s="13">
        <v>2</v>
      </c>
      <c r="G44" s="18"/>
      <c r="H44" s="18"/>
      <c r="I44" s="2"/>
      <c r="J44" s="1"/>
      <c r="K44" s="1"/>
      <c r="L44" s="1"/>
      <c r="M44" s="36"/>
      <c r="N44" s="36"/>
      <c r="O44" s="42" t="s">
        <v>286</v>
      </c>
      <c r="P44" s="18" t="s">
        <v>194</v>
      </c>
      <c r="Q44" s="1">
        <v>194166.00000000003</v>
      </c>
      <c r="R44" s="4">
        <v>0.19</v>
      </c>
      <c r="S44" s="1">
        <f t="shared" si="0"/>
        <v>36891.540000000008</v>
      </c>
      <c r="T44" s="1">
        <f t="shared" si="1"/>
        <v>231058</v>
      </c>
      <c r="U44" s="1">
        <f t="shared" si="2"/>
        <v>462116</v>
      </c>
      <c r="V44" s="17" t="s">
        <v>201</v>
      </c>
      <c r="W44" s="17" t="s">
        <v>202</v>
      </c>
      <c r="X44" s="45" t="s">
        <v>287</v>
      </c>
      <c r="Y44" s="18"/>
      <c r="Z44" s="1"/>
      <c r="AA44" s="2"/>
      <c r="AB44" s="1"/>
      <c r="AC44" s="1"/>
      <c r="AD44" s="1"/>
      <c r="AE44" s="36"/>
      <c r="AF44" s="36"/>
      <c r="AG44" s="42" t="s">
        <v>286</v>
      </c>
      <c r="AH44" s="18"/>
      <c r="AI44" s="1"/>
      <c r="AJ44" s="2"/>
      <c r="AK44" s="1"/>
      <c r="AL44" s="1"/>
      <c r="AM44" s="1"/>
      <c r="AN44" s="19"/>
      <c r="AO44" s="19"/>
      <c r="AP44" s="42" t="s">
        <v>286</v>
      </c>
      <c r="AQ44" s="18"/>
      <c r="AR44" s="1"/>
      <c r="AS44" s="2"/>
      <c r="AT44" s="1"/>
      <c r="AU44" s="1"/>
      <c r="AV44" s="1"/>
      <c r="AW44" s="19"/>
      <c r="AX44" s="19"/>
      <c r="AY44" s="42" t="s">
        <v>286</v>
      </c>
      <c r="AZ44" s="18"/>
      <c r="BA44" s="1"/>
      <c r="BB44" s="2"/>
      <c r="BC44" s="1"/>
      <c r="BD44" s="1"/>
      <c r="BE44" s="1"/>
      <c r="BF44" s="17"/>
      <c r="BG44" s="17"/>
      <c r="BH44" s="42" t="s">
        <v>286</v>
      </c>
      <c r="BI44" s="18"/>
      <c r="BJ44" s="1"/>
      <c r="BK44" s="2"/>
      <c r="BL44" s="1"/>
      <c r="BM44" s="1"/>
      <c r="BN44" s="1"/>
      <c r="BO44" s="36"/>
      <c r="BP44" s="36"/>
      <c r="BQ44" s="42" t="s">
        <v>286</v>
      </c>
      <c r="BR44" s="38">
        <f t="shared" si="9"/>
        <v>231058</v>
      </c>
      <c r="BS44" s="38">
        <f t="shared" si="5"/>
        <v>462116</v>
      </c>
      <c r="BT44" s="36" t="str">
        <f t="shared" si="10"/>
        <v xml:space="preserve">DVBE TECHNOLOGY COLOMBIA SAS </v>
      </c>
      <c r="BU44" s="39">
        <v>499800</v>
      </c>
      <c r="BV44" s="38">
        <f t="shared" si="25"/>
        <v>37684</v>
      </c>
    </row>
    <row r="45" spans="1:74" ht="67" customHeight="1" x14ac:dyDescent="0.2">
      <c r="A45" s="13">
        <v>37</v>
      </c>
      <c r="B45" s="24" t="s">
        <v>104</v>
      </c>
      <c r="C45" s="25" t="s">
        <v>121</v>
      </c>
      <c r="D45" s="27"/>
      <c r="E45" s="17" t="s">
        <v>24</v>
      </c>
      <c r="F45" s="13">
        <v>60</v>
      </c>
      <c r="G45" s="18" t="s">
        <v>143</v>
      </c>
      <c r="H45" s="18">
        <v>74417.477333333343</v>
      </c>
      <c r="I45" s="2">
        <v>0.19</v>
      </c>
      <c r="J45" s="1">
        <f t="shared" si="6"/>
        <v>14139.320693333335</v>
      </c>
      <c r="K45" s="1">
        <f t="shared" si="7"/>
        <v>88557</v>
      </c>
      <c r="L45" s="1">
        <f t="shared" si="8"/>
        <v>5313420</v>
      </c>
      <c r="M45" s="36" t="s">
        <v>148</v>
      </c>
      <c r="N45" s="36" t="s">
        <v>149</v>
      </c>
      <c r="O45" s="43" t="s">
        <v>287</v>
      </c>
      <c r="P45" s="18" t="s">
        <v>195</v>
      </c>
      <c r="Q45" s="1">
        <v>92460</v>
      </c>
      <c r="R45" s="4">
        <v>0.19</v>
      </c>
      <c r="S45" s="1">
        <f t="shared" si="0"/>
        <v>17567.400000000001</v>
      </c>
      <c r="T45" s="1">
        <f t="shared" si="1"/>
        <v>110027</v>
      </c>
      <c r="U45" s="1">
        <f t="shared" si="2"/>
        <v>6601620</v>
      </c>
      <c r="V45" s="17" t="s">
        <v>201</v>
      </c>
      <c r="W45" s="17" t="s">
        <v>202</v>
      </c>
      <c r="X45" s="46" t="s">
        <v>294</v>
      </c>
      <c r="Y45" s="18" t="s">
        <v>230</v>
      </c>
      <c r="Z45" s="1">
        <v>74200</v>
      </c>
      <c r="AA45" s="2">
        <v>0.19</v>
      </c>
      <c r="AB45" s="1">
        <f t="shared" si="3"/>
        <v>14098</v>
      </c>
      <c r="AC45" s="1">
        <f t="shared" si="4"/>
        <v>88298</v>
      </c>
      <c r="AD45" s="1">
        <f>AC45*F45</f>
        <v>5297880</v>
      </c>
      <c r="AE45" s="36" t="s">
        <v>235</v>
      </c>
      <c r="AF45" s="36" t="s">
        <v>236</v>
      </c>
      <c r="AG45" s="43" t="s">
        <v>287</v>
      </c>
      <c r="AH45" s="18"/>
      <c r="AI45" s="1"/>
      <c r="AJ45" s="2"/>
      <c r="AK45" s="1"/>
      <c r="AL45" s="1"/>
      <c r="AM45" s="1"/>
      <c r="AN45" s="19"/>
      <c r="AO45" s="19"/>
      <c r="AP45" s="42" t="s">
        <v>286</v>
      </c>
      <c r="AQ45" s="18"/>
      <c r="AR45" s="1"/>
      <c r="AS45" s="2"/>
      <c r="AT45" s="1"/>
      <c r="AU45" s="1"/>
      <c r="AV45" s="1"/>
      <c r="AW45" s="19"/>
      <c r="AX45" s="19"/>
      <c r="AY45" s="42" t="s">
        <v>286</v>
      </c>
      <c r="AZ45" s="18"/>
      <c r="BA45" s="1"/>
      <c r="BB45" s="2"/>
      <c r="BC45" s="1"/>
      <c r="BD45" s="1"/>
      <c r="BE45" s="1"/>
      <c r="BF45" s="17"/>
      <c r="BG45" s="17"/>
      <c r="BH45" s="42" t="s">
        <v>286</v>
      </c>
      <c r="BI45" s="18" t="s">
        <v>277</v>
      </c>
      <c r="BJ45" s="1">
        <v>77200</v>
      </c>
      <c r="BK45" s="2">
        <v>0.19</v>
      </c>
      <c r="BL45" s="1">
        <f t="shared" si="15"/>
        <v>14668</v>
      </c>
      <c r="BM45" s="1">
        <f t="shared" si="16"/>
        <v>91868</v>
      </c>
      <c r="BN45" s="1">
        <f>BM45*F45</f>
        <v>5512080</v>
      </c>
      <c r="BO45" s="36" t="s">
        <v>278</v>
      </c>
      <c r="BP45" s="36" t="s">
        <v>255</v>
      </c>
      <c r="BQ45" s="43" t="s">
        <v>287</v>
      </c>
      <c r="BR45" s="38">
        <f t="shared" si="9"/>
        <v>88298</v>
      </c>
      <c r="BS45" s="38">
        <f t="shared" si="5"/>
        <v>5297880</v>
      </c>
      <c r="BT45" s="36" t="str">
        <f t="shared" si="10"/>
        <v>GTI ALBERTO ALVAREZ LOPEZ SAS</v>
      </c>
      <c r="BU45" s="39">
        <v>7140000</v>
      </c>
      <c r="BV45" s="38">
        <f t="shared" si="25"/>
        <v>1842120</v>
      </c>
    </row>
    <row r="46" spans="1:74" ht="60" x14ac:dyDescent="0.2">
      <c r="A46" s="13">
        <v>38</v>
      </c>
      <c r="B46" s="24" t="s">
        <v>85</v>
      </c>
      <c r="C46" s="25" t="s">
        <v>86</v>
      </c>
      <c r="D46" s="27" t="s">
        <v>70</v>
      </c>
      <c r="E46" s="17" t="s">
        <v>24</v>
      </c>
      <c r="F46" s="13">
        <v>1</v>
      </c>
      <c r="G46" s="18" t="s">
        <v>144</v>
      </c>
      <c r="H46" s="18">
        <v>128179.33435555558</v>
      </c>
      <c r="I46" s="2">
        <v>0.19</v>
      </c>
      <c r="J46" s="1">
        <f t="shared" si="6"/>
        <v>24354.07352755556</v>
      </c>
      <c r="K46" s="1">
        <f t="shared" si="7"/>
        <v>152533</v>
      </c>
      <c r="L46" s="1">
        <f t="shared" si="8"/>
        <v>152533</v>
      </c>
      <c r="M46" s="36">
        <v>0</v>
      </c>
      <c r="N46" s="36">
        <v>0</v>
      </c>
      <c r="O46" s="43" t="s">
        <v>287</v>
      </c>
      <c r="P46" s="18" t="s">
        <v>196</v>
      </c>
      <c r="Q46" s="1">
        <v>161612.31025210087</v>
      </c>
      <c r="R46" s="4">
        <v>0.19</v>
      </c>
      <c r="S46" s="1">
        <f t="shared" si="0"/>
        <v>30706.338947899167</v>
      </c>
      <c r="T46" s="1">
        <f t="shared" si="1"/>
        <v>192319</v>
      </c>
      <c r="U46" s="1">
        <f t="shared" si="2"/>
        <v>192319</v>
      </c>
      <c r="V46" s="17" t="s">
        <v>201</v>
      </c>
      <c r="W46" s="17" t="s">
        <v>202</v>
      </c>
      <c r="X46" s="45" t="s">
        <v>287</v>
      </c>
      <c r="Y46" s="18" t="s">
        <v>231</v>
      </c>
      <c r="Z46" s="1">
        <v>145000</v>
      </c>
      <c r="AA46" s="2">
        <v>0.19</v>
      </c>
      <c r="AB46" s="1">
        <f t="shared" si="3"/>
        <v>27550</v>
      </c>
      <c r="AC46" s="1">
        <f t="shared" si="4"/>
        <v>172550</v>
      </c>
      <c r="AD46" s="1">
        <f>AC46*F46</f>
        <v>172550</v>
      </c>
      <c r="AE46" s="36" t="s">
        <v>235</v>
      </c>
      <c r="AF46" s="36" t="s">
        <v>149</v>
      </c>
      <c r="AG46" s="43" t="s">
        <v>287</v>
      </c>
      <c r="AH46" s="18"/>
      <c r="AI46" s="1"/>
      <c r="AJ46" s="2"/>
      <c r="AK46" s="1"/>
      <c r="AL46" s="1"/>
      <c r="AM46" s="1"/>
      <c r="AN46" s="19"/>
      <c r="AO46" s="19"/>
      <c r="AP46" s="42" t="s">
        <v>286</v>
      </c>
      <c r="AQ46" s="18" t="s">
        <v>86</v>
      </c>
      <c r="AR46" s="1">
        <v>143529</v>
      </c>
      <c r="AS46" s="2">
        <v>0.19</v>
      </c>
      <c r="AT46" s="1">
        <f t="shared" si="17"/>
        <v>27270.510000000002</v>
      </c>
      <c r="AU46" s="1">
        <f t="shared" si="18"/>
        <v>170800</v>
      </c>
      <c r="AV46" s="1">
        <f>AU46*F46</f>
        <v>170800</v>
      </c>
      <c r="AW46" s="17">
        <v>30</v>
      </c>
      <c r="AX46" s="17" t="s">
        <v>259</v>
      </c>
      <c r="AY46" s="43" t="s">
        <v>287</v>
      </c>
      <c r="AZ46" s="18" t="s">
        <v>266</v>
      </c>
      <c r="BA46" s="1">
        <v>173044</v>
      </c>
      <c r="BB46" s="2">
        <v>0.19</v>
      </c>
      <c r="BC46" s="1">
        <f t="shared" si="12"/>
        <v>32878.36</v>
      </c>
      <c r="BD46" s="1">
        <f t="shared" si="13"/>
        <v>205922</v>
      </c>
      <c r="BE46" s="1">
        <f>BD46*F46</f>
        <v>205922</v>
      </c>
      <c r="BF46" s="17" t="s">
        <v>268</v>
      </c>
      <c r="BG46" s="17" t="s">
        <v>149</v>
      </c>
      <c r="BH46" s="43" t="s">
        <v>287</v>
      </c>
      <c r="BI46" s="18"/>
      <c r="BJ46" s="1"/>
      <c r="BK46" s="2"/>
      <c r="BL46" s="1"/>
      <c r="BM46" s="1"/>
      <c r="BN46" s="1"/>
      <c r="BO46" s="36"/>
      <c r="BP46" s="36"/>
      <c r="BQ46" s="42" t="s">
        <v>286</v>
      </c>
      <c r="BR46" s="38">
        <f t="shared" si="9"/>
        <v>152533</v>
      </c>
      <c r="BS46" s="38">
        <f t="shared" si="5"/>
        <v>152533</v>
      </c>
      <c r="BT46" s="36" t="str">
        <f t="shared" si="10"/>
        <v>Controles Empresariales SAS</v>
      </c>
      <c r="BU46" s="39">
        <v>208002</v>
      </c>
      <c r="BV46" s="38">
        <f t="shared" si="25"/>
        <v>55469</v>
      </c>
    </row>
    <row r="47" spans="1:74" ht="52.5" customHeight="1" x14ac:dyDescent="0.2">
      <c r="A47" s="20">
        <v>39</v>
      </c>
      <c r="B47" s="24" t="s">
        <v>87</v>
      </c>
      <c r="C47" s="25" t="s">
        <v>88</v>
      </c>
      <c r="D47" s="27" t="s">
        <v>23</v>
      </c>
      <c r="E47" s="17" t="s">
        <v>24</v>
      </c>
      <c r="F47" s="13">
        <v>1</v>
      </c>
      <c r="G47" s="18" t="s">
        <v>145</v>
      </c>
      <c r="H47" s="18">
        <v>500032.39390994504</v>
      </c>
      <c r="I47" s="2">
        <v>0.19</v>
      </c>
      <c r="J47" s="1">
        <f t="shared" si="6"/>
        <v>95006.154842889562</v>
      </c>
      <c r="K47" s="1">
        <f t="shared" si="7"/>
        <v>595039</v>
      </c>
      <c r="L47" s="1">
        <f t="shared" si="8"/>
        <v>595039</v>
      </c>
      <c r="M47" s="36">
        <v>0</v>
      </c>
      <c r="N47" s="36">
        <v>0</v>
      </c>
      <c r="O47" s="43" t="s">
        <v>287</v>
      </c>
      <c r="P47" s="18" t="s">
        <v>197</v>
      </c>
      <c r="Q47" s="1">
        <v>583006.91848739504</v>
      </c>
      <c r="R47" s="4">
        <v>0.19</v>
      </c>
      <c r="S47" s="1">
        <f t="shared" si="0"/>
        <v>110771.31451260507</v>
      </c>
      <c r="T47" s="1">
        <f t="shared" si="1"/>
        <v>693778</v>
      </c>
      <c r="U47" s="1">
        <f t="shared" si="2"/>
        <v>693778</v>
      </c>
      <c r="V47" s="17" t="s">
        <v>201</v>
      </c>
      <c r="W47" s="17" t="s">
        <v>202</v>
      </c>
      <c r="X47" s="45" t="s">
        <v>287</v>
      </c>
      <c r="Y47" s="18" t="s">
        <v>232</v>
      </c>
      <c r="Z47" s="1">
        <v>629000</v>
      </c>
      <c r="AA47" s="2">
        <v>0.19</v>
      </c>
      <c r="AB47" s="1">
        <f t="shared" si="3"/>
        <v>119510</v>
      </c>
      <c r="AC47" s="1">
        <f t="shared" si="4"/>
        <v>748510</v>
      </c>
      <c r="AD47" s="1">
        <f>AC47*F47</f>
        <v>748510</v>
      </c>
      <c r="AE47" s="36" t="s">
        <v>235</v>
      </c>
      <c r="AF47" s="36" t="s">
        <v>236</v>
      </c>
      <c r="AG47" s="43" t="s">
        <v>287</v>
      </c>
      <c r="AH47" s="18"/>
      <c r="AI47" s="1"/>
      <c r="AJ47" s="2"/>
      <c r="AK47" s="1"/>
      <c r="AL47" s="1"/>
      <c r="AM47" s="1"/>
      <c r="AN47" s="19"/>
      <c r="AO47" s="19"/>
      <c r="AP47" s="42" t="s">
        <v>286</v>
      </c>
      <c r="AQ47" s="18"/>
      <c r="AR47" s="1"/>
      <c r="AS47" s="2"/>
      <c r="AT47" s="1"/>
      <c r="AU47" s="1"/>
      <c r="AV47" s="1"/>
      <c r="AW47" s="19"/>
      <c r="AX47" s="19"/>
      <c r="AY47" s="42" t="s">
        <v>286</v>
      </c>
      <c r="AZ47" s="18" t="s">
        <v>267</v>
      </c>
      <c r="BA47" s="1">
        <v>624246</v>
      </c>
      <c r="BB47" s="2">
        <v>0.19</v>
      </c>
      <c r="BC47" s="1">
        <f t="shared" si="12"/>
        <v>118606.74</v>
      </c>
      <c r="BD47" s="1">
        <f t="shared" si="13"/>
        <v>742853</v>
      </c>
      <c r="BE47" s="1">
        <f>BD47*F47</f>
        <v>742853</v>
      </c>
      <c r="BF47" s="17" t="s">
        <v>268</v>
      </c>
      <c r="BG47" s="17" t="s">
        <v>269</v>
      </c>
      <c r="BH47" s="43" t="s">
        <v>287</v>
      </c>
      <c r="BI47" s="18"/>
      <c r="BJ47" s="1"/>
      <c r="BK47" s="2"/>
      <c r="BL47" s="1"/>
      <c r="BM47" s="1"/>
      <c r="BN47" s="1"/>
      <c r="BO47" s="36"/>
      <c r="BP47" s="36"/>
      <c r="BQ47" s="42" t="s">
        <v>286</v>
      </c>
      <c r="BR47" s="38">
        <f t="shared" si="9"/>
        <v>595039</v>
      </c>
      <c r="BS47" s="38">
        <f t="shared" si="5"/>
        <v>595039</v>
      </c>
      <c r="BT47" s="36" t="str">
        <f t="shared" si="10"/>
        <v>Controles Empresariales SAS</v>
      </c>
      <c r="BU47" s="39">
        <v>750355</v>
      </c>
      <c r="BV47" s="38">
        <f t="shared" si="11"/>
        <v>155316</v>
      </c>
    </row>
    <row r="48" spans="1:74" ht="198.75" customHeight="1" x14ac:dyDescent="0.2">
      <c r="A48" s="13">
        <v>40</v>
      </c>
      <c r="B48" s="24" t="s">
        <v>89</v>
      </c>
      <c r="C48" s="25" t="s">
        <v>90</v>
      </c>
      <c r="D48" s="27" t="s">
        <v>91</v>
      </c>
      <c r="E48" s="17" t="s">
        <v>24</v>
      </c>
      <c r="F48" s="13">
        <v>10</v>
      </c>
      <c r="G48" s="18" t="s">
        <v>146</v>
      </c>
      <c r="H48" s="18">
        <v>119592.70235555558</v>
      </c>
      <c r="I48" s="2">
        <v>0.19</v>
      </c>
      <c r="J48" s="1">
        <f t="shared" si="6"/>
        <v>22722.613447555559</v>
      </c>
      <c r="K48" s="1">
        <f t="shared" si="7"/>
        <v>142315</v>
      </c>
      <c r="L48" s="1">
        <f t="shared" si="8"/>
        <v>1423150</v>
      </c>
      <c r="M48" s="36">
        <v>0</v>
      </c>
      <c r="N48" s="36">
        <v>0</v>
      </c>
      <c r="O48" s="43" t="s">
        <v>287</v>
      </c>
      <c r="P48" s="18" t="s">
        <v>198</v>
      </c>
      <c r="Q48" s="1">
        <v>138690</v>
      </c>
      <c r="R48" s="4">
        <v>0.19</v>
      </c>
      <c r="S48" s="1">
        <f t="shared" si="0"/>
        <v>26351.1</v>
      </c>
      <c r="T48" s="1">
        <f t="shared" si="1"/>
        <v>165041</v>
      </c>
      <c r="U48" s="1">
        <f t="shared" si="2"/>
        <v>1650410</v>
      </c>
      <c r="V48" s="17" t="s">
        <v>201</v>
      </c>
      <c r="W48" s="17" t="s">
        <v>202</v>
      </c>
      <c r="X48" s="45" t="s">
        <v>287</v>
      </c>
      <c r="Y48" s="18" t="s">
        <v>233</v>
      </c>
      <c r="Z48" s="1">
        <v>127700</v>
      </c>
      <c r="AA48" s="2">
        <v>0.19</v>
      </c>
      <c r="AB48" s="1">
        <f t="shared" si="3"/>
        <v>24263</v>
      </c>
      <c r="AC48" s="1">
        <f t="shared" si="4"/>
        <v>151963</v>
      </c>
      <c r="AD48" s="1">
        <f>AC48*F48</f>
        <v>1519630</v>
      </c>
      <c r="AE48" s="36" t="s">
        <v>235</v>
      </c>
      <c r="AF48" s="36" t="s">
        <v>237</v>
      </c>
      <c r="AG48" s="43" t="s">
        <v>287</v>
      </c>
      <c r="AH48" s="18"/>
      <c r="AI48" s="1"/>
      <c r="AJ48" s="2"/>
      <c r="AK48" s="1"/>
      <c r="AL48" s="1"/>
      <c r="AM48" s="1"/>
      <c r="AN48" s="19"/>
      <c r="AO48" s="19"/>
      <c r="AP48" s="42" t="s">
        <v>286</v>
      </c>
      <c r="AQ48" s="18"/>
      <c r="AR48" s="1"/>
      <c r="AS48" s="2"/>
      <c r="AT48" s="1"/>
      <c r="AU48" s="1"/>
      <c r="AV48" s="1"/>
      <c r="AW48" s="19"/>
      <c r="AX48" s="19"/>
      <c r="AY48" s="42" t="s">
        <v>286</v>
      </c>
      <c r="AZ48" s="18" t="s">
        <v>90</v>
      </c>
      <c r="BA48" s="1">
        <v>148500</v>
      </c>
      <c r="BB48" s="2">
        <v>0.19</v>
      </c>
      <c r="BC48" s="1">
        <f t="shared" si="12"/>
        <v>28215</v>
      </c>
      <c r="BD48" s="1">
        <f t="shared" si="13"/>
        <v>176715</v>
      </c>
      <c r="BE48" s="1">
        <f>BD48*F48</f>
        <v>1767150</v>
      </c>
      <c r="BF48" s="17" t="s">
        <v>268</v>
      </c>
      <c r="BG48" s="17" t="s">
        <v>269</v>
      </c>
      <c r="BH48" s="43" t="s">
        <v>287</v>
      </c>
      <c r="BI48" s="18"/>
      <c r="BJ48" s="1"/>
      <c r="BK48" s="2"/>
      <c r="BL48" s="1"/>
      <c r="BM48" s="1"/>
      <c r="BN48" s="1"/>
      <c r="BO48" s="36"/>
      <c r="BP48" s="36"/>
      <c r="BQ48" s="42" t="s">
        <v>286</v>
      </c>
      <c r="BR48" s="38">
        <f t="shared" si="9"/>
        <v>142315</v>
      </c>
      <c r="BS48" s="38">
        <f t="shared" si="5"/>
        <v>1423150</v>
      </c>
      <c r="BT48" s="36" t="str">
        <f t="shared" si="10"/>
        <v>Controles Empresariales SAS</v>
      </c>
      <c r="BU48" s="39">
        <v>1785000</v>
      </c>
      <c r="BV48" s="38">
        <f t="shared" si="11"/>
        <v>1642685</v>
      </c>
    </row>
    <row r="49" spans="1:74" ht="45" x14ac:dyDescent="0.2">
      <c r="A49" s="13">
        <v>41</v>
      </c>
      <c r="B49" s="24" t="s">
        <v>92</v>
      </c>
      <c r="C49" s="25" t="s">
        <v>93</v>
      </c>
      <c r="D49" s="27"/>
      <c r="E49" s="17" t="s">
        <v>24</v>
      </c>
      <c r="F49" s="13">
        <v>1</v>
      </c>
      <c r="G49" s="18" t="s">
        <v>147</v>
      </c>
      <c r="H49" s="18">
        <v>318373.23315555556</v>
      </c>
      <c r="I49" s="2">
        <v>0.19</v>
      </c>
      <c r="J49" s="1">
        <f t="shared" si="6"/>
        <v>60490.914299555559</v>
      </c>
      <c r="K49" s="1">
        <f t="shared" si="7"/>
        <v>378864</v>
      </c>
      <c r="L49" s="1">
        <f t="shared" si="8"/>
        <v>378864</v>
      </c>
      <c r="M49" s="36">
        <v>0</v>
      </c>
      <c r="N49" s="36">
        <v>0</v>
      </c>
      <c r="O49" s="43" t="s">
        <v>287</v>
      </c>
      <c r="P49" s="18" t="s">
        <v>199</v>
      </c>
      <c r="Q49" s="1">
        <v>326062.13243697479</v>
      </c>
      <c r="R49" s="4">
        <v>0.19</v>
      </c>
      <c r="S49" s="1">
        <f t="shared" si="0"/>
        <v>61951.805163025208</v>
      </c>
      <c r="T49" s="1">
        <f t="shared" si="1"/>
        <v>388014</v>
      </c>
      <c r="U49" s="1">
        <f t="shared" si="2"/>
        <v>388014</v>
      </c>
      <c r="V49" s="17" t="s">
        <v>201</v>
      </c>
      <c r="W49" s="17" t="s">
        <v>202</v>
      </c>
      <c r="X49" s="45" t="s">
        <v>287</v>
      </c>
      <c r="Y49" s="18" t="s">
        <v>234</v>
      </c>
      <c r="Z49" s="1">
        <v>349950</v>
      </c>
      <c r="AA49" s="2">
        <v>0.19</v>
      </c>
      <c r="AB49" s="1">
        <f t="shared" si="3"/>
        <v>66490.5</v>
      </c>
      <c r="AC49" s="1">
        <f t="shared" si="4"/>
        <v>416441</v>
      </c>
      <c r="AD49" s="1">
        <f>AC49*F49</f>
        <v>416441</v>
      </c>
      <c r="AE49" s="36" t="s">
        <v>235</v>
      </c>
      <c r="AF49" s="36" t="s">
        <v>236</v>
      </c>
      <c r="AG49" s="43" t="s">
        <v>287</v>
      </c>
      <c r="AH49" s="18"/>
      <c r="AI49" s="1"/>
      <c r="AJ49" s="2"/>
      <c r="AK49" s="1"/>
      <c r="AL49" s="1"/>
      <c r="AM49" s="1"/>
      <c r="AN49" s="19"/>
      <c r="AO49" s="19"/>
      <c r="AP49" s="42" t="s">
        <v>286</v>
      </c>
      <c r="AQ49" s="18"/>
      <c r="AR49" s="1"/>
      <c r="AS49" s="2"/>
      <c r="AT49" s="1"/>
      <c r="AU49" s="1"/>
      <c r="AV49" s="1"/>
      <c r="AW49" s="19"/>
      <c r="AX49" s="19"/>
      <c r="AY49" s="42" t="s">
        <v>286</v>
      </c>
      <c r="AZ49" s="18" t="s">
        <v>93</v>
      </c>
      <c r="BA49" s="1">
        <v>349126</v>
      </c>
      <c r="BB49" s="2">
        <v>0.19</v>
      </c>
      <c r="BC49" s="1">
        <f t="shared" si="12"/>
        <v>66333.94</v>
      </c>
      <c r="BD49" s="1">
        <f t="shared" si="13"/>
        <v>415460</v>
      </c>
      <c r="BE49" s="1">
        <f>BD49*F49</f>
        <v>415460</v>
      </c>
      <c r="BF49" s="17" t="s">
        <v>268</v>
      </c>
      <c r="BG49" s="17" t="s">
        <v>269</v>
      </c>
      <c r="BH49" s="43" t="s">
        <v>287</v>
      </c>
      <c r="BI49" s="18"/>
      <c r="BJ49" s="1"/>
      <c r="BK49" s="2"/>
      <c r="BL49" s="1"/>
      <c r="BM49" s="1"/>
      <c r="BN49" s="1"/>
      <c r="BO49" s="36"/>
      <c r="BP49" s="36"/>
      <c r="BQ49" s="42" t="s">
        <v>286</v>
      </c>
      <c r="BR49" s="38">
        <f t="shared" si="9"/>
        <v>378864</v>
      </c>
      <c r="BS49" s="38">
        <f t="shared" si="5"/>
        <v>378864</v>
      </c>
      <c r="BT49" s="36" t="str">
        <f t="shared" si="10"/>
        <v>Controles Empresariales SAS</v>
      </c>
      <c r="BU49" s="39">
        <v>419656</v>
      </c>
      <c r="BV49" s="38">
        <f>+BU49-BS49</f>
        <v>40792</v>
      </c>
    </row>
    <row r="50" spans="1:74" ht="55" customHeight="1" x14ac:dyDescent="0.2">
      <c r="A50" s="13">
        <v>42</v>
      </c>
      <c r="B50" s="24" t="s">
        <v>58</v>
      </c>
      <c r="C50" s="25" t="s">
        <v>94</v>
      </c>
      <c r="D50" s="31" t="s">
        <v>95</v>
      </c>
      <c r="E50" s="17" t="s">
        <v>24</v>
      </c>
      <c r="F50" s="32">
        <v>1</v>
      </c>
      <c r="G50" s="18"/>
      <c r="H50" s="18"/>
      <c r="I50" s="2"/>
      <c r="J50" s="1"/>
      <c r="K50" s="1"/>
      <c r="L50" s="1"/>
      <c r="M50" s="36"/>
      <c r="N50" s="36"/>
      <c r="O50" s="42" t="s">
        <v>286</v>
      </c>
      <c r="P50" s="37" t="s">
        <v>200</v>
      </c>
      <c r="Q50" s="3">
        <v>893521.78537815134</v>
      </c>
      <c r="R50" s="4">
        <v>0.19</v>
      </c>
      <c r="S50" s="1">
        <f t="shared" si="0"/>
        <v>169769.13922184875</v>
      </c>
      <c r="T50" s="1">
        <f t="shared" si="1"/>
        <v>1063291</v>
      </c>
      <c r="U50" s="1">
        <f t="shared" si="2"/>
        <v>1063291</v>
      </c>
      <c r="V50" s="17" t="s">
        <v>201</v>
      </c>
      <c r="W50" s="17" t="s">
        <v>202</v>
      </c>
      <c r="X50" s="46" t="s">
        <v>295</v>
      </c>
      <c r="Y50" s="18"/>
      <c r="Z50" s="1"/>
      <c r="AA50" s="2"/>
      <c r="AB50" s="1"/>
      <c r="AC50" s="1"/>
      <c r="AD50" s="1"/>
      <c r="AE50" s="36"/>
      <c r="AF50" s="36"/>
      <c r="AG50" s="42" t="s">
        <v>286</v>
      </c>
      <c r="AH50" s="18"/>
      <c r="AI50" s="1"/>
      <c r="AJ50" s="2"/>
      <c r="AK50" s="1"/>
      <c r="AL50" s="1"/>
      <c r="AM50" s="1"/>
      <c r="AN50" s="19"/>
      <c r="AO50" s="19"/>
      <c r="AP50" s="42" t="s">
        <v>286</v>
      </c>
      <c r="AQ50" s="18" t="s">
        <v>94</v>
      </c>
      <c r="AR50" s="1">
        <v>411765</v>
      </c>
      <c r="AS50" s="2">
        <v>0.19</v>
      </c>
      <c r="AT50" s="1">
        <f t="shared" si="17"/>
        <v>78235.350000000006</v>
      </c>
      <c r="AU50" s="1">
        <f t="shared" si="18"/>
        <v>490000</v>
      </c>
      <c r="AV50" s="1">
        <f>AU50*F50</f>
        <v>490000</v>
      </c>
      <c r="AW50" s="17">
        <v>25</v>
      </c>
      <c r="AX50" s="17" t="s">
        <v>258</v>
      </c>
      <c r="AY50" s="44" t="s">
        <v>297</v>
      </c>
      <c r="AZ50" s="18"/>
      <c r="BA50" s="1"/>
      <c r="BB50" s="2"/>
      <c r="BC50" s="1"/>
      <c r="BD50" s="1"/>
      <c r="BE50" s="1"/>
      <c r="BF50" s="17"/>
      <c r="BG50" s="17"/>
      <c r="BH50" s="42" t="s">
        <v>286</v>
      </c>
      <c r="BI50" s="18"/>
      <c r="BJ50" s="1"/>
      <c r="BK50" s="2"/>
      <c r="BL50" s="1"/>
      <c r="BM50" s="1"/>
      <c r="BN50" s="1"/>
      <c r="BO50" s="36"/>
      <c r="BP50" s="36"/>
      <c r="BQ50" s="42" t="s">
        <v>286</v>
      </c>
      <c r="BR50" s="38">
        <f t="shared" si="9"/>
        <v>490000</v>
      </c>
      <c r="BS50" s="38">
        <f t="shared" si="5"/>
        <v>490000</v>
      </c>
      <c r="BT50" s="36" t="str">
        <f t="shared" si="10"/>
        <v>MULTITINTAS.INK S.A.S</v>
      </c>
      <c r="BU50" s="39">
        <v>1150001</v>
      </c>
      <c r="BV50" s="38">
        <f t="shared" si="11"/>
        <v>660001</v>
      </c>
    </row>
    <row r="51" spans="1:74" ht="42.75" customHeight="1" x14ac:dyDescent="0.2">
      <c r="A51" s="50" t="s">
        <v>14</v>
      </c>
      <c r="B51" s="50"/>
      <c r="C51" s="50"/>
      <c r="D51" s="50"/>
      <c r="E51" s="50"/>
      <c r="F51" s="50"/>
      <c r="G51" s="34"/>
      <c r="H51" s="34"/>
      <c r="I51" s="34"/>
      <c r="J51" s="34"/>
      <c r="K51" s="34"/>
      <c r="L51" s="35">
        <f>SUM(L9:L50)</f>
        <v>976655384</v>
      </c>
      <c r="P51" s="34"/>
      <c r="Q51" s="34"/>
      <c r="R51" s="34"/>
      <c r="S51" s="34"/>
      <c r="T51" s="34"/>
      <c r="U51" s="35">
        <f t="shared" ref="U51" si="26">SUM(U9:U50)</f>
        <v>913884138</v>
      </c>
      <c r="Y51" s="34"/>
      <c r="Z51" s="34"/>
      <c r="AA51" s="34"/>
      <c r="AB51" s="34"/>
      <c r="AC51" s="34"/>
      <c r="AD51" s="35">
        <f>SUM(AD9:AD50)</f>
        <v>950755058</v>
      </c>
      <c r="AH51" s="34"/>
      <c r="AI51" s="34"/>
      <c r="AJ51" s="34"/>
      <c r="AK51" s="34"/>
      <c r="AL51" s="34"/>
      <c r="AM51" s="35">
        <f>SUM(AM9:AM50)</f>
        <v>141366960</v>
      </c>
      <c r="AQ51" s="34"/>
      <c r="AR51" s="34"/>
      <c r="AS51" s="34"/>
      <c r="AT51" s="34"/>
      <c r="AU51" s="34"/>
      <c r="AV51" s="35">
        <f>SUM(AV9:AV50)</f>
        <v>28204068</v>
      </c>
      <c r="AZ51" s="34"/>
      <c r="BA51" s="34"/>
      <c r="BB51" s="34"/>
      <c r="BC51" s="34"/>
      <c r="BD51" s="34"/>
      <c r="BE51" s="35">
        <f t="shared" ref="BE51" si="27">SUM(BE9:BE50)</f>
        <v>608825847</v>
      </c>
      <c r="BI51" s="34"/>
      <c r="BJ51" s="34"/>
      <c r="BK51" s="34"/>
      <c r="BL51" s="34"/>
      <c r="BM51" s="34"/>
      <c r="BN51" s="35">
        <f>SUM(BN9:BN50)</f>
        <v>738092740</v>
      </c>
      <c r="BS51" s="35">
        <f>SUM(BS9:BS50)</f>
        <v>892785886</v>
      </c>
    </row>
    <row r="55" spans="1:74" ht="16" x14ac:dyDescent="0.2">
      <c r="B55" s="47" t="s">
        <v>300</v>
      </c>
      <c r="C55" s="47"/>
      <c r="D55" s="47"/>
      <c r="E55" s="47"/>
      <c r="F55"/>
    </row>
    <row r="56" spans="1:74" ht="15" x14ac:dyDescent="0.2">
      <c r="B56" s="47"/>
      <c r="C56" s="47"/>
      <c r="D56" s="47"/>
      <c r="E56" s="47"/>
      <c r="F56"/>
    </row>
    <row r="57" spans="1:74" ht="15" x14ac:dyDescent="0.2">
      <c r="B57" s="48" t="s">
        <v>301</v>
      </c>
      <c r="C57" s="48"/>
      <c r="D57" s="48"/>
      <c r="E57" s="48"/>
      <c r="F57" s="48"/>
    </row>
    <row r="58" spans="1:74" ht="15" x14ac:dyDescent="0.2">
      <c r="B58"/>
      <c r="C58"/>
      <c r="D58"/>
      <c r="E58"/>
      <c r="F58"/>
    </row>
    <row r="59" spans="1:74" ht="15" x14ac:dyDescent="0.2">
      <c r="B59"/>
      <c r="C59"/>
      <c r="D59"/>
      <c r="E59"/>
      <c r="F59"/>
    </row>
    <row r="60" spans="1:74" ht="15" x14ac:dyDescent="0.2">
      <c r="B60"/>
      <c r="C60"/>
      <c r="D60"/>
      <c r="E60"/>
      <c r="F60"/>
    </row>
    <row r="61" spans="1:74" ht="15" x14ac:dyDescent="0.2">
      <c r="B61" s="48" t="s">
        <v>302</v>
      </c>
      <c r="C61" s="48"/>
      <c r="D61" s="48"/>
      <c r="E61" s="48"/>
      <c r="F61" s="48"/>
    </row>
    <row r="62" spans="1:74" ht="15" x14ac:dyDescent="0.2">
      <c r="B62"/>
      <c r="C62"/>
      <c r="D62"/>
      <c r="E62"/>
      <c r="F62"/>
    </row>
    <row r="63" spans="1:74" ht="15" x14ac:dyDescent="0.2">
      <c r="B63"/>
      <c r="C63"/>
      <c r="D63"/>
      <c r="E63"/>
      <c r="F63"/>
    </row>
    <row r="64" spans="1:74" ht="15" x14ac:dyDescent="0.2">
      <c r="B64"/>
      <c r="C64"/>
      <c r="D64"/>
      <c r="E64"/>
      <c r="F64"/>
    </row>
    <row r="65" spans="2:6" ht="15" x14ac:dyDescent="0.2">
      <c r="B65" s="48" t="s">
        <v>303</v>
      </c>
      <c r="C65" s="48"/>
      <c r="D65" s="48"/>
      <c r="E65" s="48"/>
      <c r="F65" s="48"/>
    </row>
  </sheetData>
  <autoFilter ref="BR8:BV51" xr:uid="{00000000-0009-0000-0000-000000000000}"/>
  <sortState xmlns:xlrd2="http://schemas.microsoft.com/office/spreadsheetml/2017/richdata2" ref="A9:N49">
    <sortCondition ref="B9:B49"/>
  </sortState>
  <mergeCells count="14">
    <mergeCell ref="A7:F7"/>
    <mergeCell ref="G7:N7"/>
    <mergeCell ref="A51:F51"/>
    <mergeCell ref="A6:B6"/>
    <mergeCell ref="A1:N1"/>
    <mergeCell ref="A2:N2"/>
    <mergeCell ref="A3:N3"/>
    <mergeCell ref="A4:N4"/>
    <mergeCell ref="AZ7:BG7"/>
    <mergeCell ref="BI7:BP7"/>
    <mergeCell ref="P7:W7"/>
    <mergeCell ref="Y7:AF7"/>
    <mergeCell ref="AH7:AO7"/>
    <mergeCell ref="AQ7:AX7"/>
  </mergeCells>
  <dataValidations disablePrompts="1" count="2">
    <dataValidation type="list" allowBlank="1" showInputMessage="1" showErrorMessage="1" sqref="I9:I50 BB9:BB50 BK9:BK50 AA9:AA50 AJ9:AJ50 AS9:AS50" xr:uid="{00000000-0002-0000-0000-000000000000}">
      <formula1>#REF!</formula1>
    </dataValidation>
    <dataValidation type="list" allowBlank="1" showInputMessage="1" showErrorMessage="1" sqref="R9:R50" xr:uid="{00000000-0002-0000-0000-000001000000}">
      <formula1>$A$56:$A$59</formula1>
    </dataValidation>
  </dataValidations>
  <pageMargins left="0.7" right="0.7" top="0.75" bottom="0.75" header="0.3" footer="0.3"/>
  <pageSetup paperSize="9" scale="23" fitToWidth="4" fitToHeight="2" orientation="portrait" r:id="rId1"/>
  <ignoredErrors>
    <ignoredError sqref="J10:L10 S9:U50 AB9:AD9 AL23:AM23 AT17:AU17 AV17 BC15:BE24 BL15:BN16 J15:L17 J20:L21 J26:L27 J31:L32 J35:L38 J45:L49 AB11:AD13 AB15:AD17 AB20:AD24 AB26:AD28 AB31:AD32 AB34:AD43 AB45:AD49 J23:L24 J40:L43 AL28:AM28 AK31:AM31 AL33:AM33 AL37:AM37 AL27:AM27 AT20:AU23 AV20:AV23 AT34:AU36 AV34:AV36 AT46:AU46 AV46 AT50:AU50 AV50 BC28:BE29 BC33:BE37 BC39:BE43 BC46:BE49 BL23:BN24 BL26:BN27 BL45:BN45" unlocked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Miguel Angel Gomez Calderon</cp:lastModifiedBy>
  <cp:lastPrinted>2024-12-04T21:04:15Z</cp:lastPrinted>
  <dcterms:created xsi:type="dcterms:W3CDTF">2022-11-10T20:04:45Z</dcterms:created>
  <dcterms:modified xsi:type="dcterms:W3CDTF">2024-12-05T13:39:54Z</dcterms:modified>
</cp:coreProperties>
</file>