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3\INVITACIONES PÚBLICAS\EQUIPOS DE COMPUTO FIN DE AÑO\Evaluaciones\"/>
    </mc:Choice>
  </mc:AlternateContent>
  <bookViews>
    <workbookView xWindow="0" yWindow="0" windowWidth="28800" windowHeight="11400"/>
  </bookViews>
  <sheets>
    <sheet name="ANEXO 1" sheetId="1" r:id="rId1"/>
  </sheets>
  <definedNames>
    <definedName name="_xlnm._FilterDatabase" localSheetId="0" hidden="1">'ANEXO 1'!$BR$8:$BY$18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17" i="1" l="1"/>
  <c r="CC16" i="1"/>
  <c r="CC15" i="1"/>
  <c r="CC14" i="1"/>
  <c r="CC13" i="1"/>
  <c r="CC12" i="1"/>
  <c r="CC11" i="1"/>
  <c r="CC10" i="1"/>
  <c r="CC9" i="1"/>
  <c r="CA17" i="1" l="1"/>
  <c r="CA16" i="1"/>
  <c r="CA15" i="1"/>
  <c r="CA14" i="1"/>
  <c r="CA13" i="1"/>
  <c r="CA12" i="1"/>
  <c r="CA11" i="1"/>
  <c r="CA10" i="1"/>
  <c r="CA9" i="1"/>
  <c r="BE18" i="1" l="1"/>
  <c r="U18" i="1"/>
  <c r="CD18" i="1"/>
  <c r="AK9" i="1" l="1"/>
  <c r="AL9" i="1" s="1"/>
  <c r="AM9" i="1" s="1"/>
  <c r="BC9" i="1"/>
  <c r="BD9" i="1" s="1"/>
  <c r="BE9" i="1" s="1"/>
  <c r="BU9" i="1"/>
  <c r="BV9" i="1" s="1"/>
  <c r="BW9" i="1" s="1"/>
  <c r="AK10" i="1"/>
  <c r="AL10" i="1" s="1"/>
  <c r="AM10" i="1" s="1"/>
  <c r="BC10" i="1"/>
  <c r="BD10" i="1" s="1"/>
  <c r="BE10" i="1" s="1"/>
  <c r="AK11" i="1"/>
  <c r="AL11" i="1" s="1"/>
  <c r="AM11" i="1" s="1"/>
  <c r="BC11" i="1"/>
  <c r="BD11" i="1" s="1"/>
  <c r="BE11" i="1" s="1"/>
  <c r="BU11" i="1"/>
  <c r="BV11" i="1" s="1"/>
  <c r="BW11" i="1" s="1"/>
  <c r="BC12" i="1"/>
  <c r="BD12" i="1" s="1"/>
  <c r="BE12" i="1" s="1"/>
  <c r="BU12" i="1"/>
  <c r="BV12" i="1" s="1"/>
  <c r="BW12" i="1" s="1"/>
  <c r="BC13" i="1"/>
  <c r="BD13" i="1" s="1"/>
  <c r="BE13" i="1" s="1"/>
  <c r="BU13" i="1"/>
  <c r="BV13" i="1" s="1"/>
  <c r="BW13" i="1" s="1"/>
  <c r="BN18" i="1" l="1"/>
  <c r="BW18" i="1"/>
  <c r="AV18" i="1"/>
  <c r="AM18" i="1"/>
  <c r="J9" i="1"/>
  <c r="K9" i="1" s="1"/>
  <c r="S9" i="1"/>
  <c r="T9" i="1" s="1"/>
  <c r="U9" i="1" s="1"/>
  <c r="J10" i="1"/>
  <c r="K10" i="1" s="1"/>
  <c r="L10" i="1" s="1"/>
  <c r="S10" i="1"/>
  <c r="T10" i="1" s="1"/>
  <c r="U10" i="1" s="1"/>
  <c r="AB10" i="1"/>
  <c r="AC10" i="1" s="1"/>
  <c r="AD10" i="1" s="1"/>
  <c r="J11" i="1"/>
  <c r="K11" i="1" s="1"/>
  <c r="L11" i="1" s="1"/>
  <c r="AB11" i="1"/>
  <c r="AC11" i="1" s="1"/>
  <c r="AD11" i="1" s="1"/>
  <c r="K12" i="1"/>
  <c r="J13" i="1"/>
  <c r="K13" i="1" s="1"/>
  <c r="J14" i="1"/>
  <c r="K14" i="1" s="1"/>
  <c r="L14" i="1" s="1"/>
  <c r="AB14" i="1"/>
  <c r="AC14" i="1" s="1"/>
  <c r="AD14" i="1" s="1"/>
  <c r="J15" i="1"/>
  <c r="K15" i="1" s="1"/>
  <c r="L15" i="1" s="1"/>
  <c r="AB15" i="1"/>
  <c r="AC15" i="1" s="1"/>
  <c r="AD15" i="1" s="1"/>
  <c r="J16" i="1"/>
  <c r="K16" i="1" s="1"/>
  <c r="L16" i="1" s="1"/>
  <c r="J17" i="1"/>
  <c r="K17" i="1" s="1"/>
  <c r="L17" i="1" s="1"/>
  <c r="L12" i="1" l="1"/>
  <c r="L9" i="1"/>
  <c r="L13" i="1"/>
  <c r="L18" i="1"/>
  <c r="AD18" i="1"/>
  <c r="CB13" i="1" l="1"/>
  <c r="CE13" i="1" s="1"/>
  <c r="CB9" i="1"/>
  <c r="CE9" i="1" s="1"/>
  <c r="CB12" i="1"/>
  <c r="CE12" i="1" s="1"/>
  <c r="CB14" i="1" l="1"/>
  <c r="CE14" i="1" s="1"/>
  <c r="CB16" i="1"/>
  <c r="CE16" i="1" s="1"/>
  <c r="CB15" i="1"/>
  <c r="CE15" i="1" s="1"/>
  <c r="CB17" i="1"/>
  <c r="CE17" i="1" s="1"/>
  <c r="CB11" i="1" l="1"/>
  <c r="CE11" i="1" s="1"/>
  <c r="CB10" i="1"/>
  <c r="CE10" i="1" s="1"/>
  <c r="CE18" i="1" s="1"/>
</calcChain>
</file>

<file path=xl/sharedStrings.xml><?xml version="1.0" encoding="utf-8"?>
<sst xmlns="http://schemas.openxmlformats.org/spreadsheetml/2006/main" count="295" uniqueCount="102">
  <si>
    <t xml:space="preserve">UNIVERSIDAD TECNOLÓGICA DE PEREIRA </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</si>
  <si>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</si>
  <si>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</si>
  <si>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</si>
  <si>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</si>
  <si>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</si>
  <si>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</si>
  <si>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</si>
  <si>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</si>
  <si>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</si>
  <si>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Unidad</t>
  </si>
  <si>
    <t xml:space="preserve">VALOR TOTAL OFERTA </t>
  </si>
  <si>
    <t>ÍTEM</t>
  </si>
  <si>
    <t xml:space="preserve">COMPRA DE EQUIPOS, PERIFÉRICOS Y ACCESORIOS DE CÓMPUTO </t>
  </si>
  <si>
    <t>NOMBREL DEL EQUIPO / PERIFÉRICO O ACCESORIO</t>
  </si>
  <si>
    <t>DESCRIPCIÓN ESPECIFICACIONES</t>
  </si>
  <si>
    <t>INVITACIÓN PÚBLICA  BS 16 DE 2023</t>
  </si>
  <si>
    <t>Microsoft</t>
  </si>
  <si>
    <t>MARCA</t>
  </si>
  <si>
    <t xml:space="preserve">UNIDAD DE MEDIDA </t>
  </si>
  <si>
    <t>Teclado</t>
  </si>
  <si>
    <t>Magic Keyboard con tecladonumerico - EspanolCable de conector Lightning aUSB</t>
  </si>
  <si>
    <t>APPLE</t>
  </si>
  <si>
    <t>Apple Thunderbolt 3 (USB-C)to Thunderbolt 2 Adapter</t>
  </si>
  <si>
    <t>Mouse</t>
  </si>
  <si>
    <t>Computador de escritorio SFF Tipo 1</t>
  </si>
  <si>
    <t>Procesador Intel Core i7-12700 (12cores/25MB/1.6 hasta 4.9GHz)
Chipset Intel Q670
Memoria 16 GB DDR4-3200 (1x16GB)
DD 512 SSD M.2
Mouse y Teclado USB
2 Ranuras DIMM
8 Puertos USB (Tipo A 2.0 - 3.0 - Tipo C)
Puertos de video HDMI y DisplayPort
Windows 11 Pro OEM
Garantía 3 años</t>
  </si>
  <si>
    <t>HP  SFF
Lenovo SFF
DELL  SFF</t>
  </si>
  <si>
    <t>Software Microsoft Office</t>
  </si>
  <si>
    <t>Cloud computing - Office LTSC Professional Plus 2021</t>
  </si>
  <si>
    <t>Monitor 23,8"</t>
  </si>
  <si>
    <t>Pantalla 23,8" Resolución  1920 x 1080 full hd
Conectores : VGA, DisplayPort, HDMI (incluye los 3 cables)
Garantía 3 años</t>
  </si>
  <si>
    <t>HP
LENOVO
DELL</t>
  </si>
  <si>
    <t>Computador escritorio Intel Core i9</t>
  </si>
  <si>
    <t>Procesador Intel Core i9-12900 (16cores/30MB/2.4 GHz)
Memoria 16 GB DDR5-4800 (1x16GB)
DD 1TB SSD M.2
Mouse y Teclado USB
2 Ranuras DIMM
8 Puertos USB (Tipo A 2.0 - 3.0 - Tipo C)
Puertos de video HDMI y DisplayPort
Wi-Fi 6 +Bluetooth5.3 WW WLAN
Windows 11 Pro OEM
INCLUYE OFFICE LTSC 2021 PRO PLUS
Garantía 3 años</t>
  </si>
  <si>
    <t>Adaptador</t>
  </si>
  <si>
    <t>Raton Magic Blanco Cable USB-C a Lightning</t>
  </si>
  <si>
    <t>Computador Apple Mac Studio M2</t>
  </si>
  <si>
    <t>Apple Mac Studio /12C CPU/30C GPU/32G/512GB Chip M2 Max de Apple con CPU de 12 nucleos, GPU de 30 nucleos, 512 GB Almacenamiento, memoria 32 GB unificada</t>
  </si>
  <si>
    <t>CUADRO COMPARATIVO</t>
  </si>
  <si>
    <t>EMPRESA</t>
  </si>
  <si>
    <t>3 AÑOS</t>
  </si>
  <si>
    <t>60 DIAS</t>
  </si>
  <si>
    <t>1 AÑO</t>
  </si>
  <si>
    <t>Procesador Intel Core i9-12900 (16cores/30MB/2.4 GHz)
Memoria 16 GB DDR5-4800 (1x16GB)
DD 1TB SSD M.2
Mouse y Teclado USB
2 Ranuras DIMM
8 Puertos USB (Tipo A 2.0 - 3.0 - Tipo C)
Puertos de video HDMI y DisplayPort
Wi-Fi 6 +Bluetooth5.2 WW WLAN
Windows 11 Pro OEM
INCLUYE OFFICE LTSC 2021 PRO PLUS
Garantía 3 años</t>
  </si>
  <si>
    <t>Apple Mac Studio /12C CPU/30C GPU/32G/512GB Chip M2 Max de Apple con CPU de 12 nucleos, GPU de 30 nucleos, 512 GB Almacenamiento, memoria 32 GB unificada. No incluye Teclado ni Mouse, ni monitor</t>
  </si>
  <si>
    <t>GTI ALBERTO ALVAREZ LOPEZ SAS
NIT: 901.039.927-1</t>
  </si>
  <si>
    <t>90 días</t>
  </si>
  <si>
    <t>3 años</t>
  </si>
  <si>
    <t>15 días</t>
  </si>
  <si>
    <t>NA</t>
  </si>
  <si>
    <t>60 días</t>
  </si>
  <si>
    <t>1 año</t>
  </si>
  <si>
    <t>INFORTEC SOLUCIONES S.A.S. 
NIT. 900.991.717-8</t>
  </si>
  <si>
    <t>Cloud computing - Office LTSC Professional Plus 2021 - Educativo</t>
  </si>
  <si>
    <t>DELL OptiPlex Small Form Factor Plus 7010                   
Procesador Intel Core i7-13700  (30 MB de caché, 16 núcleos, 24 subprocesos, 2,10 GHz a 5,10 GHz Turbo, 65 W)
Chipset Intel Q670
Memoria 16 GB, 1 x 16 GB, DDR5, 4400 MHz,
512 GB, M.2 2230, PCIe NVMe, SSD, Class 35
Mouse y Teclado USB DELL
10 Puertos USB (Tipo A 2.0 - 3.0 - 3.2 - Tipo C)
Puertos de video HDMI y DisplayPort
Windows 11 Pro OEM
Garantía 3 años</t>
  </si>
  <si>
    <t>45 a 60 dias</t>
  </si>
  <si>
    <t>3 años de garantía básica con servicio de hardware en el sitio después del diagnóstico remoto</t>
  </si>
  <si>
    <t>Cinco años de soporte estándar por fabricante</t>
  </si>
  <si>
    <t>JM MULTISISTEMAS S.A.S. 
 NIT 900462285-9</t>
  </si>
  <si>
    <t>Microsoft Cloud computing - Office LTSC Professional Plus 2021</t>
  </si>
  <si>
    <t>Monitor HP P24 G5 FHD
Pantalla 23,8" Resolución  1920 x 1080 full hd
Conectores : VGA, DisplayPort, HDMI (incluye los 3 cables)
Garantía 3 años</t>
  </si>
  <si>
    <t>Magic Keyboard con tecladonumerico - EspanolCable de conector Lightning aUSB - (MQ052E/A)</t>
  </si>
  <si>
    <t>Apple Thunderbolt 3 (USB-C)to Thunderbolt 2 Adapter (MMEL2AM/A)</t>
  </si>
  <si>
    <t>5 DIAS</t>
  </si>
  <si>
    <t>LIC PERPETUA</t>
  </si>
  <si>
    <t>90 DIAS</t>
  </si>
  <si>
    <t>MICRONET S.A.S.</t>
  </si>
  <si>
    <t>MARCA: HP REFERENCIA: HP Pro 400 G9 SFF 
Procesador Intel Core i7-12700 (12cores/25MB/1.6 hasta 4.9GHz)
Chipset Intel Q670
Memoria 16 GB DDR4-3200 (1x16GB)
DD 512 SSD M.2
Mouse y Teclado USB
2 Ranuras DIMM
8 Puertos USB (Tipo A 2.0 - 3.0 - Tipo C)
Puertos de video HDMI y DisplayPort
Windows 11 Pro OEM
Garantía 3 años</t>
  </si>
  <si>
    <t>MICROSOFT 
Cloud computing - Office LTSC Professional Plus 2021</t>
  </si>
  <si>
    <t>MARCA: HP - 
REFENCIA  Monitor FHD HP P24 G5
Pantalla 23,8" Resolución  1920 x 1080 full hd
Conectores : VGA, DisplayPort, HDMI (incluye los 3 cables)
Garantía 3 años</t>
  </si>
  <si>
    <t>8 días calendario</t>
  </si>
  <si>
    <t>5 días calendario</t>
  </si>
  <si>
    <t>75 días Calendario</t>
  </si>
  <si>
    <t>QUANTYC SAS 
NIT. 901.387.835-2</t>
  </si>
  <si>
    <t>REDCOMPUTO LTDA - NIT. 830.016.004-0</t>
  </si>
  <si>
    <t>DELL OptiPlex Small Form Factor (Plus 7010)                                   Intel® Core™ i7-13700 de 13.ª generación (30 MB de caché, 16 núcleos, 24 subprocesos, 2,10 GHz a 5,10 GHz Turbo, 65 W)
Chipset Intel Q670
Memoria 16 GB DDR5-4800 (1x16GB)
DD 512 SSD M.2
Mouse y Teclado USB
2 Ranuras DIMM
8 Puertos USB (Tipo A 2.0 - 3.0 - Tipo C)
Puertos de video HDMI y DisplayPort
Windows 11 Pro OEM
Garantía 3 años</t>
  </si>
  <si>
    <t>Dell 24 Monitor - E2424HS, 60.47cm (23.8")                                     Pantalla 23,8" Resolución  1920 x 1080 full hd
Conectores : VGA, DisplayPort, HDMI (incluye los 3 cables)
Garantía 3 años</t>
  </si>
  <si>
    <t>DELL OptiPlex Small Form Factor (Plus 7010)                                      Intel® Core™ i9-13900 de 13.ª generación (36 MB de caché, 24 núcleos, 32 subprocesos, de 2,00 GHz a 5,20 GHz Turbo, 65 W)
Memoria 16 GB DDR5-4800 (1x16GB)
DD 1TB SSD M.2
Mouse y Teclado USB
2 Ranuras DIMM
8 Puertos USB (Tipo A 2.0 - 3.0 - Tipo C)
Puertos de video HDMI y DisplayPort
Wi-Fi 6 +Bluetooth5.2 WW WLAN
Windows 11 Pro OEM
INCLUYE OFFICE LTSC 2021 PRO PLUS
Garantía 3 años</t>
  </si>
  <si>
    <t>SISTETRONICS SAS 
 NIT.800.230.829-7</t>
  </si>
  <si>
    <t>OptiPlex 7010 SFF Plus
Intel® Core™ i7-13700 de 13.ª generación (30 MB de caché, 16 núcleos, 24 subprocesos, 2,10 GHz a 5,10 GHz Turbo, 65 W)
Windows 11 Pro, 
16 GB, 1 × 16 GB, DDR5
512 GB, M.2 2230, PCIe NVMe, SSD, Class 35
Teclado con cable Dell KB216, español
Dell MS116 Wired Mouse Black
Optional HDMI Port
3Y Basic Onsite Service after remote diagnosis with Hardware-Only Support</t>
  </si>
  <si>
    <t>Monitor Dell 24- P2422H
23.8"
Full HD (1080p) 1920 x 1080 a 60 Hz
DisplayPort
VGA
HDMI
3 años de servicio de intercambio avanzado y garantía de hardware limitada</t>
  </si>
  <si>
    <t>OptiPlex 7010 SFF Plus
Intel® Core™ i9-13900 de 13.ª generación (36 MB de caché, 24 núcleos, 32 subprocesos, de 2,00 GHz a 5,20 GHz Turbo, 65 W)
Windows 11 Pro
OFFICE LTSC 2021 PRO PLUS
16 GB, 1 × 16 GB, DDR5
1 TB, M.2 2230, PCIe NVMe, SSD, Class 35
Teclado con cable Dell KB216, español
Dell MS116 Wired Mouse Black
Realtek Wi-Fi 6 RTL8852BE, 2x2, 802.11ax, MU-MIMO, Bluetooth® wireless card, internal antenna
Optional HDMI Port
3Y Basic Onsite Service after remote diagnosis with Hardware-Only Support</t>
  </si>
  <si>
    <t>SUMIMAS SAS 
NIT. 830.001.338-1</t>
  </si>
  <si>
    <t>Marca: HP
Referencia: Pro 400 G9 SFF
Procesador Intel Core i7-12700 (12cores/25MB/1.6 hasta 4.9GHz)
Chipset Intel Q670
Memoria 16 GB DDR4-3200 (1x16GB)
DD 512 SSD M.2
Mouse y Teclado USB
2 Ranuras DIMM
8 Puertos USB (Tipo A 2.0 - 3.0 - Tipo C)
Puertos de video HDMI y DisplayPort
Windows 11 Pro OEM
Garantía 3 años</t>
  </si>
  <si>
    <t>Marca: HP
Referencia: Monitor FHD HP P24 G5
Pantalla 23,8" Resolución  1920 x 1080 full hd
Conectores : VGA, DisplayPort, HDMI (incluye los 3 cables)
Garantía 3 años</t>
  </si>
  <si>
    <t>Marca: HP
Referencia: Elite SFF 800 G9 Desktop PC
Procesador Intel Core i9-12900 (16cores/30MB/2.4 GHz)
Memoria 16 GB DDR5-4800 (1x16GB)
DD 1TB SSD M.2
Mouse y Teclado USB
2 Ranuras DIMM
8 Puertos USB (Tipo A 2.0 - 3.0 - Tipo C)
Puertos de video HDMI y DisplayPort
Wi-Fi 6 +Bluetooth5.2 WW WLAN
Windows 11 Pro OEM
INCLUYE OFFICE LTSC 2021 PRO PLUS
Garantía 3 años</t>
  </si>
  <si>
    <t>MINIMO VALOR UNITARIO</t>
  </si>
  <si>
    <t>PROVEEDOR</t>
  </si>
  <si>
    <t xml:space="preserve">PRESUPUESTO </t>
  </si>
  <si>
    <t>DIFERENCIA</t>
  </si>
  <si>
    <t xml:space="preserve">VALOR TOTAL </t>
  </si>
  <si>
    <t>SI CUMPLE/NO CUMPLE</t>
  </si>
  <si>
    <t>NO OFERTA</t>
  </si>
  <si>
    <t>SI CUMPLE</t>
  </si>
  <si>
    <t>NO CUMPLE (Garantía)</t>
  </si>
  <si>
    <t>NO CUMPLE (Garantía Pliego de Condiciones 1.5.1.10)</t>
  </si>
  <si>
    <t>NO CUMPLE No especifica modelo referencia ni especificaciones técnicas de lo ofertado</t>
  </si>
  <si>
    <t>NO CUMPLE (No especifica modelo referencia ni especificaciones técnicas de lo ofertado No ofrece Garantía)</t>
  </si>
  <si>
    <t>Comité Técnico:</t>
  </si>
  <si>
    <t>DIANA PATRICIA JURADO RAMIREZ</t>
  </si>
  <si>
    <t>IVAN ALEXANDER LAVERDE GAVIRIA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</si>
</sst>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quot;$&quot;\ * #,##0_-;\-&quot;$&quot;\ * #,##0_-;_-&quot;$&quot;\ * &quot;-&quot;_-;_-@_-"/>
    <numFmt numFmtId="43" formatCode="_-* #,##0.00_-;\-* #,##0.00_-;_-* &quot;-&quot;??_-;_-@_-"/>
  </numFmts>
  <fonts count="15" x14ac:knownFonts="1">
    <font>
      <sz val="11"/>
      <color theme="1"/>
      <name val="Calibri"/>
      <family val="2"/>
      <scheme val="minor"/>
    </font>
    <font>
      <sz val="11"/>
      <color theme="1"/>
      <name val="Calibri"/>
      <family val="2"/>
      <scheme val="minor"/>
    </font>
    <font>
      <b/>
      <sz val="10"/>
      <color theme="1"/>
      <name val="Calibri"/>
      <family val="2"/>
      <scheme val="minor"/>
    </font>
    <font>
      <sz val="10"/>
      <color rgb="FF000000"/>
      <name val="Calibri"/>
      <family val="2"/>
    </font>
    <font>
      <sz val="10"/>
      <color theme="1"/>
      <name val="Calibri"/>
      <family val="2"/>
      <scheme val="minor"/>
    </font>
    <font>
      <sz val="11"/>
      <color indexed="8"/>
      <name val="Calibri"/>
      <family val="2"/>
      <charset val="1"/>
    </font>
    <font>
      <b/>
      <sz val="9"/>
      <name val="Arial"/>
      <family val="2"/>
      <charset val="1"/>
    </font>
    <font>
      <sz val="10"/>
      <name val="Calibri"/>
      <family val="2"/>
      <scheme val="minor"/>
    </font>
    <font>
      <b/>
      <sz val="10"/>
      <color rgb="FF000000"/>
      <name val="Calibri"/>
      <family val="2"/>
      <scheme val="minor"/>
    </font>
    <font>
      <sz val="10"/>
      <color rgb="FF000000"/>
      <name val="Calibri"/>
      <family val="2"/>
      <scheme val="minor"/>
    </font>
    <font>
      <sz val="10"/>
      <color theme="0"/>
      <name val="Calibri"/>
      <family val="2"/>
    </font>
    <font>
      <b/>
      <sz val="10"/>
      <color rgb="FF000000"/>
      <name val="Calibri"/>
      <family val="2"/>
    </font>
    <font>
      <sz val="12"/>
      <color rgb="FF006100"/>
      <name val="Calibri"/>
      <family val="2"/>
      <scheme val="minor"/>
    </font>
    <font>
      <sz val="12"/>
      <color rgb="FF9C0006"/>
      <name val="Calibri"/>
      <family val="2"/>
      <scheme val="minor"/>
    </font>
    <font>
      <sz val="12"/>
      <color rgb="FF9C57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0"/>
        <bgColor theme="0"/>
      </patternFill>
    </fill>
    <fill>
      <patternFill patternType="solid">
        <fgColor rgb="FFC6EFCE"/>
      </patternFill>
    </fill>
    <fill>
      <patternFill patternType="solid">
        <fgColor rgb="FFFFC7CE"/>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42" fontId="1" fillId="0" borderId="0" applyFont="0" applyFill="0" applyBorder="0" applyAlignment="0" applyProtection="0"/>
    <xf numFmtId="9" fontId="1" fillId="0" borderId="0" applyFont="0" applyFill="0" applyBorder="0" applyAlignment="0" applyProtection="0"/>
    <xf numFmtId="0" fontId="5" fillId="0" borderId="0"/>
    <xf numFmtId="43" fontId="1" fillId="0" borderId="0" applyFont="0" applyFill="0" applyBorder="0" applyAlignment="0" applyProtection="0"/>
    <xf numFmtId="0" fontId="12" fillId="5" borderId="0" applyNumberFormat="0" applyBorder="0" applyAlignment="0" applyProtection="0"/>
    <xf numFmtId="0" fontId="13" fillId="6" borderId="0" applyNumberFormat="0" applyBorder="0" applyAlignment="0" applyProtection="0"/>
    <xf numFmtId="0" fontId="14" fillId="7" borderId="0" applyNumberFormat="0" applyBorder="0" applyAlignment="0" applyProtection="0"/>
  </cellStyleXfs>
  <cellXfs count="52">
    <xf numFmtId="0" fontId="0" fillId="0" borderId="0" xfId="0"/>
    <xf numFmtId="0" fontId="3" fillId="0" borderId="0" xfId="0" applyFont="1"/>
    <xf numFmtId="0" fontId="2" fillId="2" borderId="0" xfId="0" applyFont="1" applyFill="1" applyAlignment="1" applyProtection="1">
      <alignment horizontal="center"/>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3" fontId="2" fillId="0" borderId="1" xfId="0" applyNumberFormat="1" applyFont="1" applyBorder="1" applyAlignment="1" applyProtection="1">
      <alignment horizontal="center" vertical="center" wrapText="1"/>
      <protection locked="0"/>
    </xf>
    <xf numFmtId="3" fontId="6" fillId="0" borderId="1" xfId="3"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7" fillId="4" borderId="3" xfId="0" applyFont="1" applyFill="1" applyBorder="1" applyAlignment="1">
      <alignment horizontal="left" vertical="center" wrapText="1"/>
    </xf>
    <xf numFmtId="3" fontId="4" fillId="0" borderId="1" xfId="0" applyNumberFormat="1" applyFont="1" applyBorder="1" applyAlignment="1" applyProtection="1">
      <alignment horizontal="center" vertical="center" wrapText="1"/>
      <protection locked="0"/>
    </xf>
    <xf numFmtId="42" fontId="4" fillId="0" borderId="1" xfId="1" applyFont="1" applyFill="1" applyBorder="1" applyAlignment="1" applyProtection="1">
      <alignment horizontal="center" vertical="center" wrapText="1"/>
      <protection locked="0"/>
    </xf>
    <xf numFmtId="9" fontId="4" fillId="0" borderId="1" xfId="2" applyFont="1" applyFill="1" applyBorder="1" applyAlignment="1" applyProtection="1">
      <alignment horizontal="center" vertical="center" wrapText="1"/>
      <protection locked="0"/>
    </xf>
    <xf numFmtId="0" fontId="3" fillId="0" borderId="1" xfId="0" applyFont="1" applyBorder="1"/>
    <xf numFmtId="42" fontId="8" fillId="0" borderId="1" xfId="1" applyFont="1" applyBorder="1" applyAlignment="1">
      <alignment vertical="center"/>
    </xf>
    <xf numFmtId="0" fontId="3" fillId="0" borderId="0" xfId="0" applyFont="1" applyAlignment="1">
      <alignment vertical="center"/>
    </xf>
    <xf numFmtId="0" fontId="9" fillId="0" borderId="0" xfId="0" applyFont="1" applyAlignment="1">
      <alignment horizontal="left" wrapText="1"/>
    </xf>
    <xf numFmtId="9" fontId="10" fillId="0" borderId="0" xfId="2" applyFont="1" applyAlignment="1"/>
    <xf numFmtId="0" fontId="3" fillId="0" borderId="0" xfId="0" applyFont="1" applyAlignment="1">
      <alignment horizontal="left"/>
    </xf>
    <xf numFmtId="0" fontId="7" fillId="0" borderId="3" xfId="0" applyFont="1" applyBorder="1" applyAlignment="1">
      <alignment horizontal="left" vertical="center" wrapText="1"/>
    </xf>
    <xf numFmtId="0" fontId="4" fillId="0" borderId="2" xfId="0" applyFont="1" applyBorder="1" applyAlignment="1">
      <alignment horizontal="center" vertical="center" wrapText="1"/>
    </xf>
    <xf numFmtId="0" fontId="2" fillId="2" borderId="0" xfId="0" applyFont="1" applyFill="1" applyAlignment="1" applyProtection="1">
      <alignment horizontal="center" vertical="center"/>
      <protection locked="0"/>
    </xf>
    <xf numFmtId="0" fontId="9" fillId="0" borderId="0" xfId="0" applyFont="1" applyAlignment="1">
      <alignment horizontal="center" vertical="center" wrapText="1"/>
    </xf>
    <xf numFmtId="0" fontId="3" fillId="0" borderId="0" xfId="0" applyFont="1" applyAlignment="1">
      <alignment horizontal="center" vertical="center"/>
    </xf>
    <xf numFmtId="0" fontId="7" fillId="4" borderId="5" xfId="0" applyFont="1" applyFill="1" applyBorder="1" applyAlignment="1">
      <alignment horizontal="center" vertical="center" wrapText="1"/>
    </xf>
    <xf numFmtId="0" fontId="8" fillId="0" borderId="1" xfId="0" applyFont="1" applyBorder="1" applyAlignment="1">
      <alignment horizontal="center" vertical="center"/>
    </xf>
    <xf numFmtId="0" fontId="3" fillId="0" borderId="0" xfId="0" applyFont="1" applyAlignment="1">
      <alignment horizontal="center"/>
    </xf>
    <xf numFmtId="0" fontId="8" fillId="0" borderId="1" xfId="0" applyFont="1" applyBorder="1" applyAlignment="1">
      <alignment vertical="center"/>
    </xf>
    <xf numFmtId="0" fontId="2" fillId="2" borderId="1"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3" fontId="4" fillId="0" borderId="1" xfId="0" applyNumberFormat="1" applyFont="1" applyBorder="1" applyAlignment="1" applyProtection="1">
      <alignment horizontal="left" vertical="center" wrapText="1"/>
      <protection locked="0"/>
    </xf>
    <xf numFmtId="42" fontId="4" fillId="0" borderId="1" xfId="1" applyFont="1" applyFill="1" applyBorder="1" applyAlignment="1" applyProtection="1">
      <alignment horizontal="left" vertical="center" wrapText="1"/>
      <protection locked="0"/>
    </xf>
    <xf numFmtId="9" fontId="4" fillId="0" borderId="1" xfId="2" applyFont="1" applyFill="1" applyBorder="1" applyAlignment="1" applyProtection="1">
      <alignment horizontal="left" vertical="center" wrapText="1"/>
      <protection locked="0"/>
    </xf>
    <xf numFmtId="0" fontId="3" fillId="0" borderId="1" xfId="0" applyFont="1" applyBorder="1" applyAlignment="1">
      <alignment horizontal="center" vertical="center" wrapText="1"/>
    </xf>
    <xf numFmtId="42" fontId="3" fillId="0" borderId="1" xfId="0" applyNumberFormat="1" applyFont="1" applyBorder="1" applyAlignment="1">
      <alignment horizontal="center" vertical="center"/>
    </xf>
    <xf numFmtId="42" fontId="3" fillId="0" borderId="1" xfId="0" applyNumberFormat="1" applyFont="1" applyBorder="1" applyAlignment="1">
      <alignment vertical="center"/>
    </xf>
    <xf numFmtId="43" fontId="3" fillId="0" borderId="1" xfId="4" applyFont="1" applyBorder="1" applyAlignment="1">
      <alignment horizontal="center" vertical="center"/>
    </xf>
    <xf numFmtId="43" fontId="11" fillId="0" borderId="1" xfId="0" applyNumberFormat="1" applyFont="1" applyBorder="1" applyAlignment="1">
      <alignment vertical="center"/>
    </xf>
    <xf numFmtId="3" fontId="12" fillId="5" borderId="1" xfId="5" applyNumberFormat="1" applyBorder="1" applyAlignment="1">
      <alignment horizontal="center" vertical="center" wrapText="1"/>
    </xf>
    <xf numFmtId="0" fontId="14" fillId="7" borderId="1" xfId="7" applyBorder="1" applyAlignment="1">
      <alignment horizontal="center" vertical="center"/>
    </xf>
    <xf numFmtId="0" fontId="12" fillId="5" borderId="1" xfId="5" applyBorder="1" applyAlignment="1">
      <alignment horizontal="center" vertical="center"/>
    </xf>
    <xf numFmtId="0" fontId="13" fillId="6" borderId="1" xfId="6" applyBorder="1" applyAlignment="1">
      <alignment horizontal="center" vertical="center" wrapText="1"/>
    </xf>
    <xf numFmtId="0" fontId="3" fillId="0" borderId="0" xfId="0" applyFont="1" applyAlignment="1">
      <alignment horizontal="left" vertical="center"/>
    </xf>
    <xf numFmtId="0" fontId="3" fillId="0" borderId="0" xfId="0" applyFont="1" applyBorder="1" applyAlignment="1">
      <alignment horizontal="left"/>
    </xf>
    <xf numFmtId="0" fontId="3" fillId="0" borderId="4" xfId="0" applyFont="1" applyBorder="1" applyAlignment="1">
      <alignment horizontal="left" vertical="center"/>
    </xf>
    <xf numFmtId="0" fontId="3" fillId="0" borderId="4" xfId="0" applyFont="1" applyBorder="1"/>
    <xf numFmtId="0" fontId="2" fillId="2" borderId="0" xfId="0" applyFont="1" applyFill="1" applyAlignment="1" applyProtection="1">
      <alignment horizontal="center"/>
      <protection locked="0"/>
    </xf>
    <xf numFmtId="0" fontId="9" fillId="0" borderId="0" xfId="0" applyFont="1" applyAlignment="1">
      <alignment horizontal="left" wrapText="1"/>
    </xf>
    <xf numFmtId="0" fontId="2" fillId="2" borderId="1" xfId="0" applyFont="1" applyFill="1" applyBorder="1" applyAlignment="1" applyProtection="1">
      <alignment horizontal="center" vertical="center"/>
      <protection locked="0"/>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2" fillId="2" borderId="1" xfId="0" applyFont="1" applyFill="1" applyBorder="1" applyAlignment="1" applyProtection="1">
      <alignment horizontal="center" vertical="center" wrapText="1"/>
      <protection locked="0"/>
    </xf>
  </cellXfs>
  <cellStyles count="8">
    <cellStyle name="Bueno" xfId="5" builtinId="26"/>
    <cellStyle name="Excel Built-in Normal" xfId="3"/>
    <cellStyle name="Incorrecto" xfId="6" builtinId="27"/>
    <cellStyle name="Millares" xfId="4" builtinId="3"/>
    <cellStyle name="Moneda [0]" xfId="1" builtinId="7"/>
    <cellStyle name="Neutral" xfId="7" builtinId="2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33"/>
  <sheetViews>
    <sheetView tabSelected="1" zoomScale="80" zoomScaleNormal="80" workbookViewId="0">
      <pane xSplit="6" ySplit="7" topLeftCell="BT17" activePane="bottomRight" state="frozen"/>
      <selection pane="topRight" activeCell="G1" sqref="G1"/>
      <selection pane="bottomLeft" activeCell="A8" sqref="A8"/>
      <selection pane="bottomRight" activeCell="CE11" sqref="CE11"/>
    </sheetView>
  </sheetViews>
  <sheetFormatPr baseColWidth="10" defaultColWidth="11.42578125" defaultRowHeight="12.75" x14ac:dyDescent="0.2"/>
  <cols>
    <col min="1" max="1" width="4.7109375" style="1" bestFit="1" customWidth="1"/>
    <col min="2" max="2" width="19.140625" style="22" customWidth="1"/>
    <col min="3" max="3" width="63.7109375" style="17" customWidth="1"/>
    <col min="4" max="4" width="13.7109375" style="1" customWidth="1"/>
    <col min="5" max="5" width="9.7109375" style="1" bestFit="1" customWidth="1"/>
    <col min="6" max="6" width="9.140625" style="1" bestFit="1" customWidth="1"/>
    <col min="7" max="7" width="54.7109375" style="1" bestFit="1" customWidth="1"/>
    <col min="8" max="8" width="12.28515625" style="1" bestFit="1" customWidth="1"/>
    <col min="9" max="9" width="11.42578125" style="1"/>
    <col min="10" max="10" width="12" style="1" bestFit="1" customWidth="1"/>
    <col min="11" max="11" width="15.28515625" style="1" bestFit="1" customWidth="1"/>
    <col min="12" max="12" width="14.42578125" style="1" bestFit="1" customWidth="1"/>
    <col min="13" max="15" width="11.42578125" style="1"/>
    <col min="16" max="16" width="64.140625" style="1" customWidth="1"/>
    <col min="17" max="17" width="12.28515625" style="1" bestFit="1" customWidth="1"/>
    <col min="18" max="19" width="11.42578125" style="1"/>
    <col min="20" max="20" width="12.7109375" style="1" bestFit="1" customWidth="1"/>
    <col min="21" max="21" width="14.42578125" style="1" bestFit="1" customWidth="1"/>
    <col min="22" max="22" width="11.42578125" style="1"/>
    <col min="23" max="23" width="20.42578125" style="1" customWidth="1"/>
    <col min="24" max="24" width="12.42578125" style="1" customWidth="1"/>
    <col min="25" max="25" width="35.42578125" style="1" customWidth="1"/>
    <col min="26" max="28" width="11.42578125" style="1"/>
    <col min="29" max="29" width="12.42578125" style="1" bestFit="1" customWidth="1"/>
    <col min="30" max="30" width="12.7109375" style="1" bestFit="1" customWidth="1"/>
    <col min="31" max="33" width="11.42578125" style="1"/>
    <col min="34" max="34" width="38.28515625" style="1" customWidth="1"/>
    <col min="35" max="35" width="12.28515625" style="1" bestFit="1" customWidth="1"/>
    <col min="36" max="36" width="11.42578125" style="25"/>
    <col min="37" max="37" width="11.42578125" style="1"/>
    <col min="38" max="38" width="12.42578125" style="1" bestFit="1" customWidth="1"/>
    <col min="39" max="39" width="14.42578125" style="1" bestFit="1" customWidth="1"/>
    <col min="40" max="42" width="11.42578125" style="1"/>
    <col min="43" max="43" width="24" style="1" customWidth="1"/>
    <col min="44" max="47" width="11.42578125" style="1"/>
    <col min="48" max="48" width="13.42578125" style="1" bestFit="1" customWidth="1"/>
    <col min="49" max="50" width="11.42578125" style="1"/>
    <col min="51" max="51" width="31.28515625" style="1" customWidth="1"/>
    <col min="52" max="52" width="37.7109375" style="1" customWidth="1"/>
    <col min="53" max="53" width="12.28515625" style="1" bestFit="1" customWidth="1"/>
    <col min="54" max="55" width="11.42578125" style="1"/>
    <col min="56" max="56" width="12.7109375" style="1" bestFit="1" customWidth="1"/>
    <col min="57" max="57" width="13.7109375" style="1" bestFit="1" customWidth="1"/>
    <col min="58" max="60" width="11.42578125" style="1"/>
    <col min="61" max="61" width="36.7109375" style="1" bestFit="1" customWidth="1"/>
    <col min="62" max="64" width="11.42578125" style="1"/>
    <col min="65" max="65" width="13.42578125" style="1" customWidth="1"/>
    <col min="66" max="66" width="13.7109375" style="1" bestFit="1" customWidth="1"/>
    <col min="67" max="69" width="11.42578125" style="1"/>
    <col min="70" max="70" width="32.42578125" style="1" bestFit="1" customWidth="1"/>
    <col min="71" max="71" width="12.28515625" style="1" bestFit="1" customWidth="1"/>
    <col min="72" max="73" width="11.42578125" style="1"/>
    <col min="74" max="74" width="12.7109375" style="1" bestFit="1" customWidth="1"/>
    <col min="75" max="75" width="14.42578125" style="1" bestFit="1" customWidth="1"/>
    <col min="76" max="78" width="11.42578125" style="1"/>
    <col min="79" max="79" width="12.42578125" style="1" bestFit="1" customWidth="1"/>
    <col min="80" max="80" width="14.42578125" style="1" bestFit="1" customWidth="1"/>
    <col min="81" max="81" width="16.28515625" style="1" customWidth="1"/>
    <col min="82" max="82" width="15.7109375" style="1" bestFit="1" customWidth="1"/>
    <col min="83" max="83" width="13.42578125" style="1" bestFit="1" customWidth="1"/>
    <col min="84" max="16384" width="11.42578125" style="1"/>
  </cols>
  <sheetData>
    <row r="1" spans="1:83" x14ac:dyDescent="0.2">
      <c r="A1" s="45" t="s">
        <v>0</v>
      </c>
      <c r="B1" s="45"/>
      <c r="C1" s="45"/>
      <c r="D1" s="45"/>
      <c r="E1" s="45"/>
      <c r="F1" s="45"/>
    </row>
    <row r="2" spans="1:83" x14ac:dyDescent="0.2">
      <c r="A2" s="45" t="s">
        <v>16</v>
      </c>
      <c r="B2" s="45"/>
      <c r="C2" s="45"/>
      <c r="D2" s="45"/>
      <c r="E2" s="45"/>
      <c r="F2" s="45"/>
    </row>
    <row r="3" spans="1:83" ht="12.75" customHeight="1" x14ac:dyDescent="0.2">
      <c r="A3" s="45" t="s">
        <v>13</v>
      </c>
      <c r="B3" s="45"/>
      <c r="C3" s="45"/>
      <c r="D3" s="45"/>
      <c r="E3" s="45"/>
      <c r="F3" s="45"/>
    </row>
    <row r="4" spans="1:83" x14ac:dyDescent="0.2">
      <c r="A4" s="45" t="s">
        <v>39</v>
      </c>
      <c r="B4" s="45"/>
      <c r="C4" s="45"/>
      <c r="D4" s="45"/>
      <c r="E4" s="45"/>
      <c r="F4" s="45"/>
    </row>
    <row r="5" spans="1:83" x14ac:dyDescent="0.2">
      <c r="A5" s="2"/>
      <c r="B5" s="20"/>
      <c r="C5" s="2"/>
      <c r="D5" s="2"/>
      <c r="E5" s="2"/>
      <c r="F5" s="2"/>
    </row>
    <row r="6" spans="1:83" x14ac:dyDescent="0.2">
      <c r="A6" s="45"/>
      <c r="B6" s="45"/>
      <c r="C6" s="2"/>
      <c r="D6" s="2"/>
      <c r="E6" s="2"/>
      <c r="F6" s="2"/>
    </row>
    <row r="7" spans="1:83" ht="35.25" customHeight="1" x14ac:dyDescent="0.2">
      <c r="A7" s="47" t="s">
        <v>40</v>
      </c>
      <c r="B7" s="47"/>
      <c r="C7" s="47"/>
      <c r="D7" s="47"/>
      <c r="E7" s="47"/>
      <c r="F7" s="47"/>
      <c r="G7" s="51" t="s">
        <v>46</v>
      </c>
      <c r="H7" s="47"/>
      <c r="I7" s="47"/>
      <c r="J7" s="47"/>
      <c r="K7" s="47"/>
      <c r="L7" s="47"/>
      <c r="M7" s="47"/>
      <c r="N7" s="47"/>
      <c r="O7" s="27"/>
      <c r="P7" s="51" t="s">
        <v>53</v>
      </c>
      <c r="Q7" s="47"/>
      <c r="R7" s="47"/>
      <c r="S7" s="47"/>
      <c r="T7" s="47"/>
      <c r="U7" s="47"/>
      <c r="V7" s="47"/>
      <c r="W7" s="47"/>
      <c r="X7" s="27"/>
      <c r="Y7" s="51" t="s">
        <v>59</v>
      </c>
      <c r="Z7" s="47"/>
      <c r="AA7" s="47"/>
      <c r="AB7" s="47"/>
      <c r="AC7" s="47"/>
      <c r="AD7" s="47"/>
      <c r="AE7" s="47"/>
      <c r="AF7" s="47"/>
      <c r="AG7" s="27"/>
      <c r="AH7" s="47" t="s">
        <v>67</v>
      </c>
      <c r="AI7" s="47"/>
      <c r="AJ7" s="47"/>
      <c r="AK7" s="47"/>
      <c r="AL7" s="47"/>
      <c r="AM7" s="47"/>
      <c r="AN7" s="47"/>
      <c r="AO7" s="47"/>
      <c r="AP7" s="27"/>
      <c r="AQ7" s="51" t="s">
        <v>74</v>
      </c>
      <c r="AR7" s="47"/>
      <c r="AS7" s="47"/>
      <c r="AT7" s="47"/>
      <c r="AU7" s="47"/>
      <c r="AV7" s="47"/>
      <c r="AW7" s="47"/>
      <c r="AX7" s="47"/>
      <c r="AY7" s="27"/>
      <c r="AZ7" s="47" t="s">
        <v>75</v>
      </c>
      <c r="BA7" s="47"/>
      <c r="BB7" s="47"/>
      <c r="BC7" s="47"/>
      <c r="BD7" s="47"/>
      <c r="BE7" s="47"/>
      <c r="BF7" s="47"/>
      <c r="BG7" s="47"/>
      <c r="BH7" s="27"/>
      <c r="BI7" s="51" t="s">
        <v>79</v>
      </c>
      <c r="BJ7" s="47"/>
      <c r="BK7" s="47"/>
      <c r="BL7" s="47"/>
      <c r="BM7" s="47"/>
      <c r="BN7" s="47"/>
      <c r="BO7" s="47"/>
      <c r="BP7" s="47"/>
      <c r="BQ7" s="27"/>
      <c r="BR7" s="51" t="s">
        <v>83</v>
      </c>
      <c r="BS7" s="47"/>
      <c r="BT7" s="47"/>
      <c r="BU7" s="47"/>
      <c r="BV7" s="47"/>
      <c r="BW7" s="47"/>
      <c r="BX7" s="47"/>
      <c r="BY7" s="47"/>
      <c r="BZ7" s="20"/>
    </row>
    <row r="8" spans="1:83" ht="60.75" customHeight="1" x14ac:dyDescent="0.2">
      <c r="A8" s="3" t="s">
        <v>12</v>
      </c>
      <c r="B8" s="3" t="s">
        <v>14</v>
      </c>
      <c r="C8" s="3" t="s">
        <v>15</v>
      </c>
      <c r="D8" s="3" t="s">
        <v>18</v>
      </c>
      <c r="E8" s="3" t="s">
        <v>19</v>
      </c>
      <c r="F8" s="4" t="s">
        <v>1</v>
      </c>
      <c r="G8" s="5" t="s">
        <v>2</v>
      </c>
      <c r="H8" s="5" t="s">
        <v>3</v>
      </c>
      <c r="I8" s="5" t="s">
        <v>4</v>
      </c>
      <c r="J8" s="5" t="s">
        <v>5</v>
      </c>
      <c r="K8" s="5" t="s">
        <v>6</v>
      </c>
      <c r="L8" s="6" t="s">
        <v>7</v>
      </c>
      <c r="M8" s="6" t="s">
        <v>8</v>
      </c>
      <c r="N8" s="6" t="s">
        <v>9</v>
      </c>
      <c r="O8" s="37" t="s">
        <v>92</v>
      </c>
      <c r="P8" s="5" t="s">
        <v>2</v>
      </c>
      <c r="Q8" s="5" t="s">
        <v>3</v>
      </c>
      <c r="R8" s="5" t="s">
        <v>4</v>
      </c>
      <c r="S8" s="5" t="s">
        <v>5</v>
      </c>
      <c r="T8" s="5" t="s">
        <v>6</v>
      </c>
      <c r="U8" s="6" t="s">
        <v>7</v>
      </c>
      <c r="V8" s="6" t="s">
        <v>8</v>
      </c>
      <c r="W8" s="6" t="s">
        <v>9</v>
      </c>
      <c r="X8" s="37" t="s">
        <v>92</v>
      </c>
      <c r="Y8" s="5" t="s">
        <v>2</v>
      </c>
      <c r="Z8" s="5" t="s">
        <v>3</v>
      </c>
      <c r="AA8" s="5" t="s">
        <v>4</v>
      </c>
      <c r="AB8" s="5" t="s">
        <v>5</v>
      </c>
      <c r="AC8" s="5" t="s">
        <v>6</v>
      </c>
      <c r="AD8" s="6" t="s">
        <v>7</v>
      </c>
      <c r="AE8" s="6" t="s">
        <v>8</v>
      </c>
      <c r="AF8" s="6" t="s">
        <v>9</v>
      </c>
      <c r="AG8" s="37" t="s">
        <v>92</v>
      </c>
      <c r="AH8" s="5" t="s">
        <v>2</v>
      </c>
      <c r="AI8" s="5" t="s">
        <v>3</v>
      </c>
      <c r="AJ8" s="5" t="s">
        <v>4</v>
      </c>
      <c r="AK8" s="5" t="s">
        <v>5</v>
      </c>
      <c r="AL8" s="5" t="s">
        <v>6</v>
      </c>
      <c r="AM8" s="6" t="s">
        <v>7</v>
      </c>
      <c r="AN8" s="6" t="s">
        <v>8</v>
      </c>
      <c r="AO8" s="6" t="s">
        <v>9</v>
      </c>
      <c r="AP8" s="37" t="s">
        <v>92</v>
      </c>
      <c r="AQ8" s="5" t="s">
        <v>2</v>
      </c>
      <c r="AR8" s="5" t="s">
        <v>3</v>
      </c>
      <c r="AS8" s="5" t="s">
        <v>4</v>
      </c>
      <c r="AT8" s="5" t="s">
        <v>5</v>
      </c>
      <c r="AU8" s="5" t="s">
        <v>6</v>
      </c>
      <c r="AV8" s="6" t="s">
        <v>7</v>
      </c>
      <c r="AW8" s="6" t="s">
        <v>8</v>
      </c>
      <c r="AX8" s="6" t="s">
        <v>9</v>
      </c>
      <c r="AY8" s="37" t="s">
        <v>92</v>
      </c>
      <c r="AZ8" s="5" t="s">
        <v>2</v>
      </c>
      <c r="BA8" s="5" t="s">
        <v>3</v>
      </c>
      <c r="BB8" s="5" t="s">
        <v>4</v>
      </c>
      <c r="BC8" s="5" t="s">
        <v>5</v>
      </c>
      <c r="BD8" s="5" t="s">
        <v>6</v>
      </c>
      <c r="BE8" s="6" t="s">
        <v>7</v>
      </c>
      <c r="BF8" s="6" t="s">
        <v>8</v>
      </c>
      <c r="BG8" s="6" t="s">
        <v>9</v>
      </c>
      <c r="BH8" s="37" t="s">
        <v>92</v>
      </c>
      <c r="BI8" s="5" t="s">
        <v>2</v>
      </c>
      <c r="BJ8" s="5" t="s">
        <v>3</v>
      </c>
      <c r="BK8" s="5" t="s">
        <v>4</v>
      </c>
      <c r="BL8" s="5" t="s">
        <v>5</v>
      </c>
      <c r="BM8" s="5" t="s">
        <v>6</v>
      </c>
      <c r="BN8" s="6" t="s">
        <v>7</v>
      </c>
      <c r="BO8" s="6" t="s">
        <v>8</v>
      </c>
      <c r="BP8" s="6" t="s">
        <v>9</v>
      </c>
      <c r="BQ8" s="37" t="s">
        <v>92</v>
      </c>
      <c r="BR8" s="5" t="s">
        <v>2</v>
      </c>
      <c r="BS8" s="5" t="s">
        <v>3</v>
      </c>
      <c r="BT8" s="5" t="s">
        <v>4</v>
      </c>
      <c r="BU8" s="5" t="s">
        <v>5</v>
      </c>
      <c r="BV8" s="5" t="s">
        <v>6</v>
      </c>
      <c r="BW8" s="6" t="s">
        <v>7</v>
      </c>
      <c r="BX8" s="6" t="s">
        <v>8</v>
      </c>
      <c r="BY8" s="6" t="s">
        <v>9</v>
      </c>
      <c r="BZ8" s="37" t="s">
        <v>92</v>
      </c>
      <c r="CA8" s="6" t="s">
        <v>87</v>
      </c>
      <c r="CB8" s="6" t="s">
        <v>91</v>
      </c>
      <c r="CC8" s="6" t="s">
        <v>88</v>
      </c>
      <c r="CD8" s="6" t="s">
        <v>89</v>
      </c>
      <c r="CE8" s="6" t="s">
        <v>90</v>
      </c>
    </row>
    <row r="9" spans="1:83" ht="171.75" customHeight="1" x14ac:dyDescent="0.2">
      <c r="A9" s="7">
        <v>1</v>
      </c>
      <c r="B9" s="18" t="s">
        <v>25</v>
      </c>
      <c r="C9" s="18" t="s">
        <v>26</v>
      </c>
      <c r="D9" s="23" t="s">
        <v>27</v>
      </c>
      <c r="E9" s="7" t="s">
        <v>10</v>
      </c>
      <c r="F9" s="19">
        <v>100</v>
      </c>
      <c r="G9" s="29" t="s">
        <v>26</v>
      </c>
      <c r="H9" s="30">
        <v>3369474</v>
      </c>
      <c r="I9" s="11">
        <v>0.19</v>
      </c>
      <c r="J9" s="10">
        <f t="shared" ref="J9:J17" si="0">H9*I9</f>
        <v>640200.06000000006</v>
      </c>
      <c r="K9" s="10">
        <f t="shared" ref="K9:K17" si="1">ROUND(H9+J9,0)</f>
        <v>4009674</v>
      </c>
      <c r="L9" s="10">
        <f t="shared" ref="L9:L17" si="2">K9*F9</f>
        <v>400967400</v>
      </c>
      <c r="M9" s="28" t="s">
        <v>47</v>
      </c>
      <c r="N9" s="28" t="s">
        <v>48</v>
      </c>
      <c r="O9" s="39" t="s">
        <v>94</v>
      </c>
      <c r="P9" s="29" t="s">
        <v>55</v>
      </c>
      <c r="Q9" s="30">
        <v>3423500</v>
      </c>
      <c r="R9" s="11">
        <v>0.19</v>
      </c>
      <c r="S9" s="10">
        <f t="shared" ref="S9:S10" si="3">Q9*R9</f>
        <v>650465</v>
      </c>
      <c r="T9" s="10">
        <f t="shared" ref="T9:T10" si="4">ROUND(Q9+S9,0)</f>
        <v>4073965</v>
      </c>
      <c r="U9" s="10">
        <f>T9*F9</f>
        <v>407396500</v>
      </c>
      <c r="V9" s="32" t="s">
        <v>56</v>
      </c>
      <c r="W9" s="32" t="s">
        <v>57</v>
      </c>
      <c r="X9" s="39" t="s">
        <v>94</v>
      </c>
      <c r="Y9" s="9"/>
      <c r="Z9" s="10"/>
      <c r="AA9" s="11"/>
      <c r="AB9" s="10"/>
      <c r="AC9" s="10"/>
      <c r="AD9" s="10"/>
      <c r="AE9" s="28"/>
      <c r="AF9" s="28"/>
      <c r="AG9" s="38" t="s">
        <v>93</v>
      </c>
      <c r="AH9" s="29" t="s">
        <v>68</v>
      </c>
      <c r="AI9" s="30">
        <v>3043000</v>
      </c>
      <c r="AJ9" s="11">
        <v>0.19</v>
      </c>
      <c r="AK9" s="10">
        <f t="shared" ref="AK9:AK11" si="5">AI9*AJ9</f>
        <v>578170</v>
      </c>
      <c r="AL9" s="10">
        <f t="shared" ref="AL9:AL11" si="6">ROUND(AI9+AK9,0)</f>
        <v>3621170</v>
      </c>
      <c r="AM9" s="10">
        <f>AL9*F9</f>
        <v>362117000</v>
      </c>
      <c r="AN9" s="32" t="s">
        <v>71</v>
      </c>
      <c r="AO9" s="32" t="s">
        <v>41</v>
      </c>
      <c r="AP9" s="39" t="s">
        <v>94</v>
      </c>
      <c r="AQ9" s="9"/>
      <c r="AR9" s="10"/>
      <c r="AS9" s="11"/>
      <c r="AT9" s="10"/>
      <c r="AU9" s="10"/>
      <c r="AV9" s="10"/>
      <c r="AW9" s="28"/>
      <c r="AX9" s="28"/>
      <c r="AY9" s="40" t="s">
        <v>97</v>
      </c>
      <c r="AZ9" s="29" t="s">
        <v>76</v>
      </c>
      <c r="BA9" s="30">
        <v>3284408.6021505375</v>
      </c>
      <c r="BB9" s="11">
        <v>0.19</v>
      </c>
      <c r="BC9" s="10">
        <f t="shared" ref="BC9:BC13" si="7">BA9*BB9</f>
        <v>624037.63440860214</v>
      </c>
      <c r="BD9" s="10">
        <f t="shared" ref="BD9:BD13" si="8">ROUND(BA9+BC9,0)</f>
        <v>3908446</v>
      </c>
      <c r="BE9" s="10">
        <f>BD9*F9</f>
        <v>390844600</v>
      </c>
      <c r="BF9" s="28" t="s">
        <v>42</v>
      </c>
      <c r="BG9" s="28" t="s">
        <v>41</v>
      </c>
      <c r="BH9" s="39" t="s">
        <v>94</v>
      </c>
      <c r="BI9" s="29" t="s">
        <v>80</v>
      </c>
      <c r="BJ9" s="30"/>
      <c r="BK9" s="11"/>
      <c r="BL9" s="10"/>
      <c r="BM9" s="10"/>
      <c r="BN9" s="10"/>
      <c r="BO9" s="28"/>
      <c r="BP9" s="28"/>
      <c r="BQ9" s="40" t="s">
        <v>95</v>
      </c>
      <c r="BR9" s="9" t="s">
        <v>84</v>
      </c>
      <c r="BS9" s="10">
        <v>3406000</v>
      </c>
      <c r="BT9" s="11">
        <v>0.19</v>
      </c>
      <c r="BU9" s="10">
        <f t="shared" ref="BU9:BU13" si="9">BS9*BT9</f>
        <v>647140</v>
      </c>
      <c r="BV9" s="10">
        <f t="shared" ref="BV9:BV13" si="10">ROUND(BS9+BU9,0)</f>
        <v>4053140</v>
      </c>
      <c r="BW9" s="10">
        <f>BV9*F9</f>
        <v>405314000</v>
      </c>
      <c r="BX9" s="28" t="s">
        <v>47</v>
      </c>
      <c r="BY9" s="28" t="s">
        <v>48</v>
      </c>
      <c r="BZ9" s="39" t="s">
        <v>94</v>
      </c>
      <c r="CA9" s="33">
        <f t="shared" ref="CA9:CA17" si="11">MIN(K9,T9,AC9,AL9,AU9,BD9,BM9,BV9)</f>
        <v>3621170</v>
      </c>
      <c r="CB9" s="34">
        <f t="shared" ref="CB9:CB17" si="12">CA9*F9</f>
        <v>362117000</v>
      </c>
      <c r="CC9" s="32" t="str">
        <f>IF(CA9=K9,$G$7,IF(CA9=T9,$P$7,IF(CA9=AC9,$Y$7,IF(CA9=AL9,$AH$7,IF(CA9=AU9,$AQ$7,IF(CA9=BD9,$AZ$7,IF(CA9=BM9,$BI$7,IF(CA9=BV9,$BR$7,""))))))))</f>
        <v>MICRONET S.A.S.</v>
      </c>
      <c r="CD9" s="35">
        <v>416851880</v>
      </c>
      <c r="CE9" s="34">
        <f>+CD9-CB9</f>
        <v>54734880</v>
      </c>
    </row>
    <row r="10" spans="1:83" ht="46.5" customHeight="1" x14ac:dyDescent="0.2">
      <c r="A10" s="7">
        <v>2</v>
      </c>
      <c r="B10" s="8" t="s">
        <v>28</v>
      </c>
      <c r="C10" s="8" t="s">
        <v>29</v>
      </c>
      <c r="D10" s="23" t="s">
        <v>17</v>
      </c>
      <c r="E10" s="7" t="s">
        <v>10</v>
      </c>
      <c r="F10" s="19">
        <v>100</v>
      </c>
      <c r="G10" s="29" t="s">
        <v>29</v>
      </c>
      <c r="H10" s="30">
        <v>398475</v>
      </c>
      <c r="I10" s="11">
        <v>0</v>
      </c>
      <c r="J10" s="10">
        <f t="shared" si="0"/>
        <v>0</v>
      </c>
      <c r="K10" s="10">
        <f t="shared" si="1"/>
        <v>398475</v>
      </c>
      <c r="L10" s="10">
        <f t="shared" si="2"/>
        <v>39847500</v>
      </c>
      <c r="M10" s="28" t="s">
        <v>49</v>
      </c>
      <c r="N10" s="28" t="s">
        <v>50</v>
      </c>
      <c r="O10" s="39" t="s">
        <v>94</v>
      </c>
      <c r="P10" s="29" t="s">
        <v>54</v>
      </c>
      <c r="Q10" s="30">
        <v>385400</v>
      </c>
      <c r="R10" s="31"/>
      <c r="S10" s="10">
        <f t="shared" si="3"/>
        <v>0</v>
      </c>
      <c r="T10" s="10">
        <f t="shared" si="4"/>
        <v>385400</v>
      </c>
      <c r="U10" s="10">
        <f>T10*F10</f>
        <v>38540000</v>
      </c>
      <c r="V10" s="32">
        <v>3</v>
      </c>
      <c r="W10" s="32" t="s">
        <v>58</v>
      </c>
      <c r="X10" s="39" t="s">
        <v>94</v>
      </c>
      <c r="Y10" s="9" t="s">
        <v>60</v>
      </c>
      <c r="Z10" s="10">
        <v>389000</v>
      </c>
      <c r="AA10" s="11">
        <v>0</v>
      </c>
      <c r="AB10" s="10">
        <f t="shared" ref="AB10:AB15" si="13">Z10*AA10</f>
        <v>0</v>
      </c>
      <c r="AC10" s="10">
        <f t="shared" ref="AC10:AC15" si="14">ROUND(Z10+AB10,0)</f>
        <v>389000</v>
      </c>
      <c r="AD10" s="10">
        <f>AC10*F10</f>
        <v>38900000</v>
      </c>
      <c r="AE10" s="28" t="s">
        <v>64</v>
      </c>
      <c r="AF10" s="28" t="s">
        <v>65</v>
      </c>
      <c r="AG10" s="39" t="s">
        <v>94</v>
      </c>
      <c r="AH10" s="29" t="s">
        <v>69</v>
      </c>
      <c r="AI10" s="30">
        <v>388000</v>
      </c>
      <c r="AJ10" s="11">
        <v>0</v>
      </c>
      <c r="AK10" s="10">
        <f t="shared" si="5"/>
        <v>0</v>
      </c>
      <c r="AL10" s="10">
        <f t="shared" si="6"/>
        <v>388000</v>
      </c>
      <c r="AM10" s="10">
        <f>AL10*F10</f>
        <v>38800000</v>
      </c>
      <c r="AN10" s="32" t="s">
        <v>72</v>
      </c>
      <c r="AO10" s="32"/>
      <c r="AP10" s="39" t="s">
        <v>94</v>
      </c>
      <c r="AQ10" s="9"/>
      <c r="AR10" s="10"/>
      <c r="AS10" s="11"/>
      <c r="AT10" s="10"/>
      <c r="AU10" s="10"/>
      <c r="AV10" s="10"/>
      <c r="AW10" s="28"/>
      <c r="AX10" s="28"/>
      <c r="AY10" s="38" t="s">
        <v>93</v>
      </c>
      <c r="AZ10" s="29" t="s">
        <v>29</v>
      </c>
      <c r="BA10" s="30">
        <v>311956.52173913043</v>
      </c>
      <c r="BB10" s="11">
        <v>0.19</v>
      </c>
      <c r="BC10" s="10">
        <f t="shared" si="7"/>
        <v>59271.739130434784</v>
      </c>
      <c r="BD10" s="10">
        <f t="shared" si="8"/>
        <v>371228</v>
      </c>
      <c r="BE10" s="10">
        <f>BD10*F10</f>
        <v>37122800</v>
      </c>
      <c r="BF10" s="28" t="s">
        <v>42</v>
      </c>
      <c r="BG10" s="28" t="s">
        <v>41</v>
      </c>
      <c r="BH10" s="39" t="s">
        <v>94</v>
      </c>
      <c r="BI10" s="29" t="s">
        <v>29</v>
      </c>
      <c r="BJ10" s="30"/>
      <c r="BK10" s="11"/>
      <c r="BL10" s="10"/>
      <c r="BM10" s="10"/>
      <c r="BN10" s="10"/>
      <c r="BO10" s="28"/>
      <c r="BP10" s="28"/>
      <c r="BQ10" s="40" t="s">
        <v>95</v>
      </c>
      <c r="BR10" s="9"/>
      <c r="BS10" s="10"/>
      <c r="BT10" s="11"/>
      <c r="BU10" s="10"/>
      <c r="BV10" s="10"/>
      <c r="BW10" s="10"/>
      <c r="BX10" s="28"/>
      <c r="BY10" s="28"/>
      <c r="BZ10" s="28"/>
      <c r="CA10" s="33">
        <f t="shared" si="11"/>
        <v>371228</v>
      </c>
      <c r="CB10" s="34">
        <f t="shared" si="12"/>
        <v>37122800</v>
      </c>
      <c r="CC10" s="32" t="str">
        <f t="shared" ref="CC10:CC17" si="15">IF(CA10=K10,$G$7,IF(CA10=T10,$P$7,IF(CA10=AC10,$Y$7,IF(CA10=AL10,$AH$7,IF(CA10=AU10,$AQ$7,IF(CA10=BD10,$AZ$7,IF(CA10=BM10,$BI$7,IF(CA10=BV10,$BR$7,""))))))))</f>
        <v>REDCOMPUTO LTDA - NIT. 830.016.004-0</v>
      </c>
      <c r="CD10" s="35">
        <v>41035900</v>
      </c>
      <c r="CE10" s="34">
        <f t="shared" ref="CE10:CE17" si="16">+CD10-CB10</f>
        <v>3913100</v>
      </c>
    </row>
    <row r="11" spans="1:83" ht="102" x14ac:dyDescent="0.2">
      <c r="A11" s="7">
        <v>3</v>
      </c>
      <c r="B11" s="8" t="s">
        <v>30</v>
      </c>
      <c r="C11" s="8" t="s">
        <v>31</v>
      </c>
      <c r="D11" s="23" t="s">
        <v>32</v>
      </c>
      <c r="E11" s="23" t="s">
        <v>10</v>
      </c>
      <c r="F11" s="19">
        <v>50</v>
      </c>
      <c r="G11" s="29" t="s">
        <v>31</v>
      </c>
      <c r="H11" s="30">
        <v>580125</v>
      </c>
      <c r="I11" s="11">
        <v>0.19</v>
      </c>
      <c r="J11" s="10">
        <f t="shared" si="0"/>
        <v>110223.75</v>
      </c>
      <c r="K11" s="10">
        <f t="shared" si="1"/>
        <v>690349</v>
      </c>
      <c r="L11" s="10">
        <f t="shared" si="2"/>
        <v>34517450</v>
      </c>
      <c r="M11" s="28" t="s">
        <v>47</v>
      </c>
      <c r="N11" s="28" t="s">
        <v>48</v>
      </c>
      <c r="O11" s="39" t="s">
        <v>94</v>
      </c>
      <c r="P11" s="29"/>
      <c r="Q11" s="30"/>
      <c r="R11" s="31"/>
      <c r="S11" s="10"/>
      <c r="T11" s="10"/>
      <c r="U11" s="10"/>
      <c r="V11" s="12"/>
      <c r="W11" s="12"/>
      <c r="X11" s="38" t="s">
        <v>93</v>
      </c>
      <c r="Y11" s="29" t="s">
        <v>61</v>
      </c>
      <c r="Z11" s="10">
        <v>545000</v>
      </c>
      <c r="AA11" s="11">
        <v>0.19</v>
      </c>
      <c r="AB11" s="10">
        <f t="shared" si="13"/>
        <v>103550</v>
      </c>
      <c r="AC11" s="10">
        <f t="shared" si="14"/>
        <v>648550</v>
      </c>
      <c r="AD11" s="10">
        <f>AC11*F11</f>
        <v>32427500</v>
      </c>
      <c r="AE11" s="28" t="s">
        <v>42</v>
      </c>
      <c r="AF11" s="28" t="s">
        <v>41</v>
      </c>
      <c r="AG11" s="39" t="s">
        <v>94</v>
      </c>
      <c r="AH11" s="29" t="s">
        <v>70</v>
      </c>
      <c r="AI11" s="30">
        <v>547300</v>
      </c>
      <c r="AJ11" s="11">
        <v>0.19</v>
      </c>
      <c r="AK11" s="10">
        <f t="shared" si="5"/>
        <v>103987</v>
      </c>
      <c r="AL11" s="10">
        <f t="shared" si="6"/>
        <v>651287</v>
      </c>
      <c r="AM11" s="10">
        <f>AL11*F11</f>
        <v>32564350</v>
      </c>
      <c r="AN11" s="32" t="s">
        <v>73</v>
      </c>
      <c r="AO11" s="32" t="s">
        <v>41</v>
      </c>
      <c r="AP11" s="39" t="s">
        <v>94</v>
      </c>
      <c r="AQ11" s="9"/>
      <c r="AR11" s="10"/>
      <c r="AS11" s="11"/>
      <c r="AT11" s="10"/>
      <c r="AU11" s="10"/>
      <c r="AV11" s="10"/>
      <c r="AW11" s="28"/>
      <c r="AX11" s="28"/>
      <c r="AY11" s="38" t="s">
        <v>93</v>
      </c>
      <c r="AZ11" s="29" t="s">
        <v>77</v>
      </c>
      <c r="BA11" s="30">
        <v>619857.6086956521</v>
      </c>
      <c r="BB11" s="11">
        <v>0.19</v>
      </c>
      <c r="BC11" s="10">
        <f t="shared" si="7"/>
        <v>117772.9456521739</v>
      </c>
      <c r="BD11" s="10">
        <f t="shared" si="8"/>
        <v>737631</v>
      </c>
      <c r="BE11" s="10">
        <f>BD11*F11</f>
        <v>36881550</v>
      </c>
      <c r="BF11" s="28" t="s">
        <v>42</v>
      </c>
      <c r="BG11" s="28" t="s">
        <v>41</v>
      </c>
      <c r="BH11" s="39" t="s">
        <v>94</v>
      </c>
      <c r="BI11" s="29" t="s">
        <v>81</v>
      </c>
      <c r="BJ11" s="30"/>
      <c r="BK11" s="11"/>
      <c r="BL11" s="10"/>
      <c r="BM11" s="10"/>
      <c r="BN11" s="10"/>
      <c r="BO11" s="28"/>
      <c r="BP11" s="28"/>
      <c r="BQ11" s="40" t="s">
        <v>95</v>
      </c>
      <c r="BR11" s="9" t="s">
        <v>85</v>
      </c>
      <c r="BS11" s="10">
        <v>518350</v>
      </c>
      <c r="BT11" s="11">
        <v>0.19</v>
      </c>
      <c r="BU11" s="10">
        <f t="shared" si="9"/>
        <v>98486.5</v>
      </c>
      <c r="BV11" s="10">
        <f t="shared" si="10"/>
        <v>616837</v>
      </c>
      <c r="BW11" s="10">
        <f>BV11*F11</f>
        <v>30841850</v>
      </c>
      <c r="BX11" s="28" t="s">
        <v>47</v>
      </c>
      <c r="BY11" s="28" t="s">
        <v>48</v>
      </c>
      <c r="BZ11" s="39" t="s">
        <v>94</v>
      </c>
      <c r="CA11" s="33">
        <f t="shared" si="11"/>
        <v>616837</v>
      </c>
      <c r="CB11" s="34">
        <f t="shared" si="12"/>
        <v>30841850</v>
      </c>
      <c r="CC11" s="32" t="str">
        <f t="shared" si="15"/>
        <v>SUMIMAS SAS 
NIT. 830.001.338-1</v>
      </c>
      <c r="CD11" s="35">
        <v>39561135</v>
      </c>
      <c r="CE11" s="34">
        <f t="shared" si="16"/>
        <v>8719285</v>
      </c>
    </row>
    <row r="12" spans="1:83" ht="216.75" x14ac:dyDescent="0.2">
      <c r="A12" s="7">
        <v>4</v>
      </c>
      <c r="B12" s="8" t="s">
        <v>33</v>
      </c>
      <c r="C12" s="8" t="s">
        <v>34</v>
      </c>
      <c r="D12" s="23" t="s">
        <v>27</v>
      </c>
      <c r="E12" s="23" t="s">
        <v>10</v>
      </c>
      <c r="F12" s="19">
        <v>25</v>
      </c>
      <c r="G12" s="29" t="s">
        <v>44</v>
      </c>
      <c r="H12" s="30">
        <v>4488738</v>
      </c>
      <c r="I12" s="11">
        <v>0.19</v>
      </c>
      <c r="J12" s="10">
        <v>777150</v>
      </c>
      <c r="K12" s="10">
        <f t="shared" si="1"/>
        <v>5265888</v>
      </c>
      <c r="L12" s="10">
        <f t="shared" si="2"/>
        <v>131647200</v>
      </c>
      <c r="M12" s="28" t="s">
        <v>47</v>
      </c>
      <c r="N12" s="28" t="s">
        <v>48</v>
      </c>
      <c r="O12" s="39" t="s">
        <v>94</v>
      </c>
      <c r="P12" s="29"/>
      <c r="Q12" s="30"/>
      <c r="R12" s="31"/>
      <c r="S12" s="10"/>
      <c r="T12" s="10"/>
      <c r="U12" s="10"/>
      <c r="V12" s="12"/>
      <c r="W12" s="12"/>
      <c r="X12" s="38" t="s">
        <v>93</v>
      </c>
      <c r="Y12" s="9"/>
      <c r="Z12" s="10"/>
      <c r="AA12" s="11"/>
      <c r="AB12" s="10"/>
      <c r="AC12" s="10"/>
      <c r="AD12" s="10"/>
      <c r="AE12" s="28"/>
      <c r="AF12" s="28"/>
      <c r="AG12" s="38" t="s">
        <v>93</v>
      </c>
      <c r="AH12" s="29"/>
      <c r="AI12" s="30"/>
      <c r="AJ12" s="11"/>
      <c r="AK12" s="10"/>
      <c r="AL12" s="10"/>
      <c r="AM12" s="10"/>
      <c r="AN12" s="32"/>
      <c r="AO12" s="32"/>
      <c r="AP12" s="38" t="s">
        <v>93</v>
      </c>
      <c r="AQ12" s="9"/>
      <c r="AR12" s="10"/>
      <c r="AS12" s="11"/>
      <c r="AT12" s="10"/>
      <c r="AU12" s="10"/>
      <c r="AV12" s="10"/>
      <c r="AW12" s="28"/>
      <c r="AX12" s="28"/>
      <c r="AY12" s="38" t="s">
        <v>93</v>
      </c>
      <c r="AZ12" s="29" t="s">
        <v>78</v>
      </c>
      <c r="BA12" s="30">
        <v>4302548.9130434785</v>
      </c>
      <c r="BB12" s="11">
        <v>0.19</v>
      </c>
      <c r="BC12" s="10">
        <f t="shared" si="7"/>
        <v>817484.29347826098</v>
      </c>
      <c r="BD12" s="10">
        <f t="shared" si="8"/>
        <v>5120033</v>
      </c>
      <c r="BE12" s="10">
        <f>BD12*F12</f>
        <v>128000825</v>
      </c>
      <c r="BF12" s="28" t="s">
        <v>42</v>
      </c>
      <c r="BG12" s="28" t="s">
        <v>41</v>
      </c>
      <c r="BH12" s="39" t="s">
        <v>94</v>
      </c>
      <c r="BI12" s="29" t="s">
        <v>82</v>
      </c>
      <c r="BJ12" s="30"/>
      <c r="BK12" s="11"/>
      <c r="BL12" s="10"/>
      <c r="BM12" s="10"/>
      <c r="BN12" s="10"/>
      <c r="BO12" s="28"/>
      <c r="BP12" s="28"/>
      <c r="BQ12" s="40" t="s">
        <v>95</v>
      </c>
      <c r="BR12" s="9" t="s">
        <v>86</v>
      </c>
      <c r="BS12" s="10">
        <v>4436500</v>
      </c>
      <c r="BT12" s="11">
        <v>0.19</v>
      </c>
      <c r="BU12" s="10">
        <f t="shared" si="9"/>
        <v>842935</v>
      </c>
      <c r="BV12" s="10">
        <f t="shared" si="10"/>
        <v>5279435</v>
      </c>
      <c r="BW12" s="10">
        <f>BV12*F12</f>
        <v>131985875</v>
      </c>
      <c r="BX12" s="28" t="s">
        <v>47</v>
      </c>
      <c r="BY12" s="28" t="s">
        <v>48</v>
      </c>
      <c r="BZ12" s="39" t="s">
        <v>94</v>
      </c>
      <c r="CA12" s="33">
        <f t="shared" si="11"/>
        <v>5120033</v>
      </c>
      <c r="CB12" s="34">
        <f t="shared" si="12"/>
        <v>128000825</v>
      </c>
      <c r="CC12" s="32" t="str">
        <f t="shared" si="15"/>
        <v>REDCOMPUTO LTDA - NIT. 830.016.004-0</v>
      </c>
      <c r="CD12" s="35">
        <v>132644538</v>
      </c>
      <c r="CE12" s="34">
        <f t="shared" si="16"/>
        <v>4643713</v>
      </c>
    </row>
    <row r="13" spans="1:83" ht="102" x14ac:dyDescent="0.2">
      <c r="A13" s="7">
        <v>5</v>
      </c>
      <c r="B13" s="8" t="s">
        <v>30</v>
      </c>
      <c r="C13" s="8" t="s">
        <v>31</v>
      </c>
      <c r="D13" s="23" t="s">
        <v>32</v>
      </c>
      <c r="E13" s="23" t="s">
        <v>10</v>
      </c>
      <c r="F13" s="19">
        <v>5</v>
      </c>
      <c r="G13" s="29" t="s">
        <v>31</v>
      </c>
      <c r="H13" s="30">
        <v>503124</v>
      </c>
      <c r="I13" s="11">
        <v>0.19</v>
      </c>
      <c r="J13" s="10">
        <f t="shared" si="0"/>
        <v>95593.56</v>
      </c>
      <c r="K13" s="10">
        <f t="shared" si="1"/>
        <v>598718</v>
      </c>
      <c r="L13" s="10">
        <f t="shared" si="2"/>
        <v>2993590</v>
      </c>
      <c r="M13" s="28" t="s">
        <v>47</v>
      </c>
      <c r="N13" s="28" t="s">
        <v>48</v>
      </c>
      <c r="O13" s="39" t="s">
        <v>94</v>
      </c>
      <c r="P13" s="29"/>
      <c r="Q13" s="30"/>
      <c r="R13" s="31"/>
      <c r="S13" s="10"/>
      <c r="T13" s="10"/>
      <c r="U13" s="10"/>
      <c r="V13" s="12"/>
      <c r="W13" s="12"/>
      <c r="X13" s="38" t="s">
        <v>93</v>
      </c>
      <c r="Y13" s="9"/>
      <c r="Z13" s="10"/>
      <c r="AA13" s="11"/>
      <c r="AB13" s="10"/>
      <c r="AC13" s="10"/>
      <c r="AD13" s="10"/>
      <c r="AE13" s="28"/>
      <c r="AF13" s="28"/>
      <c r="AG13" s="38" t="s">
        <v>93</v>
      </c>
      <c r="AH13" s="29"/>
      <c r="AI13" s="30"/>
      <c r="AJ13" s="11"/>
      <c r="AK13" s="10"/>
      <c r="AL13" s="10"/>
      <c r="AM13" s="10"/>
      <c r="AN13" s="32"/>
      <c r="AO13" s="32"/>
      <c r="AP13" s="38" t="s">
        <v>93</v>
      </c>
      <c r="AQ13" s="9"/>
      <c r="AR13" s="10"/>
      <c r="AS13" s="11"/>
      <c r="AT13" s="10"/>
      <c r="AU13" s="10"/>
      <c r="AV13" s="10"/>
      <c r="AW13" s="28"/>
      <c r="AX13" s="28"/>
      <c r="AY13" s="38" t="s">
        <v>93</v>
      </c>
      <c r="AZ13" s="29" t="s">
        <v>77</v>
      </c>
      <c r="BA13" s="30">
        <v>619857.6086956521</v>
      </c>
      <c r="BB13" s="11">
        <v>0.19</v>
      </c>
      <c r="BC13" s="10">
        <f t="shared" si="7"/>
        <v>117772.9456521739</v>
      </c>
      <c r="BD13" s="10">
        <f t="shared" si="8"/>
        <v>737631</v>
      </c>
      <c r="BE13" s="10">
        <f>BD13*F13</f>
        <v>3688155</v>
      </c>
      <c r="BF13" s="28" t="s">
        <v>42</v>
      </c>
      <c r="BG13" s="28" t="s">
        <v>41</v>
      </c>
      <c r="BH13" s="39" t="s">
        <v>94</v>
      </c>
      <c r="BI13" s="29" t="s">
        <v>81</v>
      </c>
      <c r="BJ13" s="30"/>
      <c r="BK13" s="11"/>
      <c r="BL13" s="10"/>
      <c r="BM13" s="10"/>
      <c r="BN13" s="10"/>
      <c r="BO13" s="28"/>
      <c r="BP13" s="28"/>
      <c r="BQ13" s="40" t="s">
        <v>95</v>
      </c>
      <c r="BR13" s="9" t="s">
        <v>85</v>
      </c>
      <c r="BS13" s="10">
        <v>503124</v>
      </c>
      <c r="BT13" s="11">
        <v>0.19</v>
      </c>
      <c r="BU13" s="10">
        <f t="shared" si="9"/>
        <v>95593.56</v>
      </c>
      <c r="BV13" s="10">
        <f t="shared" si="10"/>
        <v>598718</v>
      </c>
      <c r="BW13" s="10">
        <f>BV13*F13</f>
        <v>2993590</v>
      </c>
      <c r="BX13" s="28" t="s">
        <v>47</v>
      </c>
      <c r="BY13" s="28" t="s">
        <v>48</v>
      </c>
      <c r="BZ13" s="39" t="s">
        <v>94</v>
      </c>
      <c r="CA13" s="33">
        <f t="shared" si="11"/>
        <v>598718</v>
      </c>
      <c r="CB13" s="34">
        <f t="shared" si="12"/>
        <v>2993590</v>
      </c>
      <c r="CC13" s="32" t="str">
        <f t="shared" si="15"/>
        <v>GTI ALBERTO ALVAREZ LOPEZ SAS
NIT: 901.039.927-1</v>
      </c>
      <c r="CD13" s="35">
        <v>2993594</v>
      </c>
      <c r="CE13" s="34">
        <f t="shared" si="16"/>
        <v>4</v>
      </c>
    </row>
    <row r="14" spans="1:83" ht="63" x14ac:dyDescent="0.2">
      <c r="A14" s="7">
        <v>6</v>
      </c>
      <c r="B14" s="8" t="s">
        <v>20</v>
      </c>
      <c r="C14" s="8" t="s">
        <v>21</v>
      </c>
      <c r="D14" s="23" t="s">
        <v>22</v>
      </c>
      <c r="E14" s="23" t="s">
        <v>10</v>
      </c>
      <c r="F14" s="19">
        <v>1</v>
      </c>
      <c r="G14" s="29" t="s">
        <v>21</v>
      </c>
      <c r="H14" s="30">
        <v>617260</v>
      </c>
      <c r="I14" s="11">
        <v>0.19</v>
      </c>
      <c r="J14" s="10">
        <f t="shared" si="0"/>
        <v>117279.4</v>
      </c>
      <c r="K14" s="10">
        <f t="shared" si="1"/>
        <v>734539</v>
      </c>
      <c r="L14" s="10">
        <f t="shared" si="2"/>
        <v>734539</v>
      </c>
      <c r="M14" s="28" t="s">
        <v>51</v>
      </c>
      <c r="N14" s="28" t="s">
        <v>52</v>
      </c>
      <c r="O14" s="39" t="s">
        <v>94</v>
      </c>
      <c r="P14" s="29"/>
      <c r="Q14" s="30"/>
      <c r="R14" s="31"/>
      <c r="S14" s="10"/>
      <c r="T14" s="10"/>
      <c r="U14" s="10"/>
      <c r="V14" s="12"/>
      <c r="W14" s="12"/>
      <c r="X14" s="38" t="s">
        <v>93</v>
      </c>
      <c r="Y14" s="9" t="s">
        <v>62</v>
      </c>
      <c r="Z14" s="10">
        <v>650000</v>
      </c>
      <c r="AA14" s="11">
        <v>0.19</v>
      </c>
      <c r="AB14" s="10">
        <f t="shared" si="13"/>
        <v>123500</v>
      </c>
      <c r="AC14" s="10">
        <f t="shared" si="14"/>
        <v>773500</v>
      </c>
      <c r="AD14" s="10">
        <f>AC14*F14</f>
        <v>773500</v>
      </c>
      <c r="AE14" s="28" t="s">
        <v>66</v>
      </c>
      <c r="AF14" s="28" t="s">
        <v>43</v>
      </c>
      <c r="AG14" s="39" t="s">
        <v>94</v>
      </c>
      <c r="AH14" s="29"/>
      <c r="AI14" s="30"/>
      <c r="AJ14" s="11"/>
      <c r="AK14" s="10"/>
      <c r="AL14" s="10"/>
      <c r="AM14" s="10"/>
      <c r="AN14" s="32"/>
      <c r="AO14" s="32"/>
      <c r="AP14" s="38" t="s">
        <v>93</v>
      </c>
      <c r="AQ14" s="9"/>
      <c r="AR14" s="10"/>
      <c r="AS14" s="11"/>
      <c r="AT14" s="10"/>
      <c r="AU14" s="10"/>
      <c r="AV14" s="10"/>
      <c r="AW14" s="9"/>
      <c r="AX14" s="28"/>
      <c r="AY14" s="40" t="s">
        <v>98</v>
      </c>
      <c r="AZ14" s="29"/>
      <c r="BA14" s="30"/>
      <c r="BB14" s="11"/>
      <c r="BC14" s="10"/>
      <c r="BD14" s="10"/>
      <c r="BE14" s="10"/>
      <c r="BF14" s="28"/>
      <c r="BG14" s="28"/>
      <c r="BH14" s="38" t="s">
        <v>93</v>
      </c>
      <c r="BI14" s="29" t="s">
        <v>21</v>
      </c>
      <c r="BJ14" s="30"/>
      <c r="BK14" s="11"/>
      <c r="BL14" s="10"/>
      <c r="BM14" s="10"/>
      <c r="BN14" s="10"/>
      <c r="BO14" s="28"/>
      <c r="BP14" s="28"/>
      <c r="BQ14" s="40" t="s">
        <v>95</v>
      </c>
      <c r="BR14" s="9"/>
      <c r="BS14" s="10"/>
      <c r="BT14" s="11"/>
      <c r="BU14" s="10"/>
      <c r="BV14" s="10"/>
      <c r="BW14" s="10"/>
      <c r="BX14" s="28"/>
      <c r="BY14" s="28"/>
      <c r="BZ14" s="38" t="s">
        <v>93</v>
      </c>
      <c r="CA14" s="33">
        <f t="shared" si="11"/>
        <v>734539</v>
      </c>
      <c r="CB14" s="34">
        <f t="shared" si="12"/>
        <v>734539</v>
      </c>
      <c r="CC14" s="32" t="str">
        <f t="shared" si="15"/>
        <v>GTI ALBERTO ALVAREZ LOPEZ SAS
NIT: 901.039.927-1</v>
      </c>
      <c r="CD14" s="35">
        <v>831618</v>
      </c>
      <c r="CE14" s="34">
        <f t="shared" si="16"/>
        <v>97079</v>
      </c>
    </row>
    <row r="15" spans="1:83" ht="63" x14ac:dyDescent="0.2">
      <c r="A15" s="7">
        <v>7</v>
      </c>
      <c r="B15" s="8" t="s">
        <v>35</v>
      </c>
      <c r="C15" s="8" t="s">
        <v>23</v>
      </c>
      <c r="D15" s="23" t="s">
        <v>22</v>
      </c>
      <c r="E15" s="23" t="s">
        <v>10</v>
      </c>
      <c r="F15" s="19">
        <v>1</v>
      </c>
      <c r="G15" s="29" t="s">
        <v>23</v>
      </c>
      <c r="H15" s="30">
        <v>224459</v>
      </c>
      <c r="I15" s="11">
        <v>0.19</v>
      </c>
      <c r="J15" s="10">
        <f t="shared" si="0"/>
        <v>42647.21</v>
      </c>
      <c r="K15" s="10">
        <f t="shared" si="1"/>
        <v>267106</v>
      </c>
      <c r="L15" s="10">
        <f t="shared" si="2"/>
        <v>267106</v>
      </c>
      <c r="M15" s="28" t="s">
        <v>51</v>
      </c>
      <c r="N15" s="28" t="s">
        <v>52</v>
      </c>
      <c r="O15" s="39" t="s">
        <v>94</v>
      </c>
      <c r="P15" s="29"/>
      <c r="Q15" s="30"/>
      <c r="R15" s="31"/>
      <c r="S15" s="10"/>
      <c r="T15" s="10"/>
      <c r="U15" s="10"/>
      <c r="V15" s="12"/>
      <c r="W15" s="12"/>
      <c r="X15" s="38" t="s">
        <v>93</v>
      </c>
      <c r="Y15" s="9" t="s">
        <v>63</v>
      </c>
      <c r="Z15" s="10">
        <v>250000</v>
      </c>
      <c r="AA15" s="11">
        <v>0.19</v>
      </c>
      <c r="AB15" s="10">
        <f t="shared" si="13"/>
        <v>47500</v>
      </c>
      <c r="AC15" s="10">
        <f t="shared" si="14"/>
        <v>297500</v>
      </c>
      <c r="AD15" s="10">
        <f>AC15*F15</f>
        <v>297500</v>
      </c>
      <c r="AE15" s="28" t="s">
        <v>66</v>
      </c>
      <c r="AF15" s="28" t="s">
        <v>43</v>
      </c>
      <c r="AG15" s="39" t="s">
        <v>94</v>
      </c>
      <c r="AH15" s="29"/>
      <c r="AI15" s="30"/>
      <c r="AJ15" s="11"/>
      <c r="AK15" s="10"/>
      <c r="AL15" s="10"/>
      <c r="AM15" s="10"/>
      <c r="AN15" s="32"/>
      <c r="AO15" s="32"/>
      <c r="AP15" s="38" t="s">
        <v>93</v>
      </c>
      <c r="AQ15" s="9"/>
      <c r="AR15" s="10"/>
      <c r="AS15" s="11"/>
      <c r="AT15" s="10"/>
      <c r="AU15" s="10"/>
      <c r="AV15" s="10"/>
      <c r="AW15" s="9"/>
      <c r="AX15" s="28"/>
      <c r="AY15" s="40" t="s">
        <v>98</v>
      </c>
      <c r="AZ15" s="29"/>
      <c r="BA15" s="30"/>
      <c r="BB15" s="11"/>
      <c r="BC15" s="10"/>
      <c r="BD15" s="10"/>
      <c r="BE15" s="10"/>
      <c r="BF15" s="28"/>
      <c r="BG15" s="28"/>
      <c r="BH15" s="38" t="s">
        <v>93</v>
      </c>
      <c r="BI15" s="29" t="s">
        <v>23</v>
      </c>
      <c r="BJ15" s="30"/>
      <c r="BK15" s="11"/>
      <c r="BL15" s="10"/>
      <c r="BM15" s="10"/>
      <c r="BN15" s="10"/>
      <c r="BO15" s="28"/>
      <c r="BP15" s="28"/>
      <c r="BQ15" s="40" t="s">
        <v>95</v>
      </c>
      <c r="BR15" s="9"/>
      <c r="BS15" s="10"/>
      <c r="BT15" s="11"/>
      <c r="BU15" s="10"/>
      <c r="BV15" s="10"/>
      <c r="BW15" s="10"/>
      <c r="BX15" s="28"/>
      <c r="BY15" s="28"/>
      <c r="BZ15" s="38" t="s">
        <v>93</v>
      </c>
      <c r="CA15" s="33">
        <f t="shared" si="11"/>
        <v>267106</v>
      </c>
      <c r="CB15" s="34">
        <f t="shared" si="12"/>
        <v>267106</v>
      </c>
      <c r="CC15" s="32" t="str">
        <f t="shared" si="15"/>
        <v>GTI ALBERTO ALVAREZ LOPEZ SAS
NIT: 901.039.927-1</v>
      </c>
      <c r="CD15" s="35">
        <v>318573</v>
      </c>
      <c r="CE15" s="34">
        <f t="shared" si="16"/>
        <v>51467</v>
      </c>
    </row>
    <row r="16" spans="1:83" ht="94.5" x14ac:dyDescent="0.2">
      <c r="A16" s="7">
        <v>8</v>
      </c>
      <c r="B16" s="8" t="s">
        <v>37</v>
      </c>
      <c r="C16" s="8" t="s">
        <v>38</v>
      </c>
      <c r="D16" s="23" t="s">
        <v>22</v>
      </c>
      <c r="E16" s="23" t="s">
        <v>10</v>
      </c>
      <c r="F16" s="19">
        <v>1</v>
      </c>
      <c r="G16" s="29" t="s">
        <v>45</v>
      </c>
      <c r="H16" s="30">
        <v>9821973</v>
      </c>
      <c r="I16" s="11">
        <v>0.19</v>
      </c>
      <c r="J16" s="10">
        <f t="shared" si="0"/>
        <v>1866174.87</v>
      </c>
      <c r="K16" s="10">
        <f t="shared" si="1"/>
        <v>11688148</v>
      </c>
      <c r="L16" s="10">
        <f t="shared" si="2"/>
        <v>11688148</v>
      </c>
      <c r="M16" s="28" t="s">
        <v>51</v>
      </c>
      <c r="N16" s="28" t="s">
        <v>48</v>
      </c>
      <c r="O16" s="39" t="s">
        <v>94</v>
      </c>
      <c r="P16" s="29"/>
      <c r="Q16" s="30"/>
      <c r="R16" s="31"/>
      <c r="S16" s="10"/>
      <c r="T16" s="10"/>
      <c r="U16" s="10"/>
      <c r="V16" s="12"/>
      <c r="W16" s="12"/>
      <c r="X16" s="38" t="s">
        <v>93</v>
      </c>
      <c r="Y16" s="9"/>
      <c r="Z16" s="10"/>
      <c r="AA16" s="11"/>
      <c r="AB16" s="10"/>
      <c r="AC16" s="10"/>
      <c r="AD16" s="10"/>
      <c r="AE16" s="28"/>
      <c r="AF16" s="28"/>
      <c r="AG16" s="40" t="s">
        <v>96</v>
      </c>
      <c r="AH16" s="29"/>
      <c r="AI16" s="30"/>
      <c r="AJ16" s="11"/>
      <c r="AK16" s="10"/>
      <c r="AL16" s="10"/>
      <c r="AM16" s="10"/>
      <c r="AN16" s="32"/>
      <c r="AO16" s="32"/>
      <c r="AP16" s="40" t="s">
        <v>96</v>
      </c>
      <c r="AQ16" s="9"/>
      <c r="AR16" s="10"/>
      <c r="AS16" s="11"/>
      <c r="AT16" s="10"/>
      <c r="AU16" s="10"/>
      <c r="AV16" s="10"/>
      <c r="AW16" s="9"/>
      <c r="AX16" s="28"/>
      <c r="AY16" s="40" t="s">
        <v>98</v>
      </c>
      <c r="AZ16" s="29"/>
      <c r="BA16" s="30"/>
      <c r="BB16" s="11"/>
      <c r="BC16" s="10"/>
      <c r="BD16" s="10"/>
      <c r="BE16" s="10"/>
      <c r="BF16" s="28"/>
      <c r="BG16" s="28"/>
      <c r="BH16" s="38" t="s">
        <v>93</v>
      </c>
      <c r="BI16" s="29" t="s">
        <v>38</v>
      </c>
      <c r="BJ16" s="30"/>
      <c r="BK16" s="11"/>
      <c r="BL16" s="10"/>
      <c r="BM16" s="10"/>
      <c r="BN16" s="10"/>
      <c r="BO16" s="28"/>
      <c r="BP16" s="28"/>
      <c r="BQ16" s="40" t="s">
        <v>95</v>
      </c>
      <c r="BR16" s="9"/>
      <c r="BS16" s="10"/>
      <c r="BT16" s="11"/>
      <c r="BU16" s="10"/>
      <c r="BV16" s="10"/>
      <c r="BW16" s="10"/>
      <c r="BX16" s="28"/>
      <c r="BY16" s="28"/>
      <c r="BZ16" s="38" t="s">
        <v>93</v>
      </c>
      <c r="CA16" s="33">
        <f t="shared" si="11"/>
        <v>11688148</v>
      </c>
      <c r="CB16" s="34">
        <f t="shared" si="12"/>
        <v>11688148</v>
      </c>
      <c r="CC16" s="32" t="str">
        <f t="shared" si="15"/>
        <v>GTI ALBERTO ALVAREZ LOPEZ SAS
NIT: 901.039.927-1</v>
      </c>
      <c r="CD16" s="35">
        <v>12400832</v>
      </c>
      <c r="CE16" s="34">
        <f t="shared" si="16"/>
        <v>712684</v>
      </c>
    </row>
    <row r="17" spans="1:83" ht="63" x14ac:dyDescent="0.2">
      <c r="A17" s="7">
        <v>9</v>
      </c>
      <c r="B17" s="8" t="s">
        <v>24</v>
      </c>
      <c r="C17" s="8" t="s">
        <v>36</v>
      </c>
      <c r="D17" s="23" t="s">
        <v>22</v>
      </c>
      <c r="E17" s="23" t="s">
        <v>10</v>
      </c>
      <c r="F17" s="19">
        <v>1</v>
      </c>
      <c r="G17" s="29" t="s">
        <v>36</v>
      </c>
      <c r="H17" s="30">
        <v>384785</v>
      </c>
      <c r="I17" s="11">
        <v>0.19</v>
      </c>
      <c r="J17" s="10">
        <f t="shared" si="0"/>
        <v>73109.149999999994</v>
      </c>
      <c r="K17" s="10">
        <f t="shared" si="1"/>
        <v>457894</v>
      </c>
      <c r="L17" s="10">
        <f t="shared" si="2"/>
        <v>457894</v>
      </c>
      <c r="M17" s="28" t="s">
        <v>51</v>
      </c>
      <c r="N17" s="28" t="s">
        <v>52</v>
      </c>
      <c r="O17" s="39" t="s">
        <v>94</v>
      </c>
      <c r="P17" s="29"/>
      <c r="Q17" s="30"/>
      <c r="R17" s="31"/>
      <c r="S17" s="10"/>
      <c r="T17" s="10"/>
      <c r="U17" s="10"/>
      <c r="V17" s="12"/>
      <c r="W17" s="12"/>
      <c r="X17" s="38" t="s">
        <v>93</v>
      </c>
      <c r="Y17" s="9"/>
      <c r="Z17" s="10"/>
      <c r="AA17" s="11"/>
      <c r="AB17" s="10"/>
      <c r="AC17" s="10"/>
      <c r="AD17" s="10"/>
      <c r="AE17" s="28"/>
      <c r="AF17" s="28"/>
      <c r="AG17" s="38" t="s">
        <v>93</v>
      </c>
      <c r="AH17" s="29"/>
      <c r="AI17" s="30"/>
      <c r="AJ17" s="11"/>
      <c r="AK17" s="10"/>
      <c r="AL17" s="10"/>
      <c r="AM17" s="10"/>
      <c r="AN17" s="32"/>
      <c r="AO17" s="32"/>
      <c r="AP17" s="38" t="s">
        <v>93</v>
      </c>
      <c r="AQ17" s="9"/>
      <c r="AR17" s="10"/>
      <c r="AS17" s="11"/>
      <c r="AT17" s="10"/>
      <c r="AU17" s="10"/>
      <c r="AV17" s="10"/>
      <c r="AW17" s="9"/>
      <c r="AX17" s="28"/>
      <c r="AY17" s="40" t="s">
        <v>98</v>
      </c>
      <c r="AZ17" s="29"/>
      <c r="BA17" s="30"/>
      <c r="BB17" s="11"/>
      <c r="BC17" s="10"/>
      <c r="BD17" s="10"/>
      <c r="BE17" s="10"/>
      <c r="BF17" s="28"/>
      <c r="BG17" s="28"/>
      <c r="BH17" s="38" t="s">
        <v>93</v>
      </c>
      <c r="BI17" s="29" t="s">
        <v>36</v>
      </c>
      <c r="BJ17" s="30"/>
      <c r="BK17" s="11"/>
      <c r="BL17" s="10"/>
      <c r="BM17" s="10"/>
      <c r="BN17" s="10"/>
      <c r="BO17" s="28"/>
      <c r="BP17" s="28"/>
      <c r="BQ17" s="40" t="s">
        <v>95</v>
      </c>
      <c r="BR17" s="9"/>
      <c r="BS17" s="10"/>
      <c r="BT17" s="11"/>
      <c r="BU17" s="10"/>
      <c r="BV17" s="10"/>
      <c r="BW17" s="10"/>
      <c r="BX17" s="28"/>
      <c r="BY17" s="28"/>
      <c r="BZ17" s="38" t="s">
        <v>93</v>
      </c>
      <c r="CA17" s="33">
        <f t="shared" si="11"/>
        <v>457894</v>
      </c>
      <c r="CB17" s="34">
        <f t="shared" si="12"/>
        <v>457894</v>
      </c>
      <c r="CC17" s="32" t="str">
        <f t="shared" si="15"/>
        <v>GTI ALBERTO ALVAREZ LOPEZ SAS
NIT: 901.039.927-1</v>
      </c>
      <c r="CD17" s="35">
        <v>511764</v>
      </c>
      <c r="CE17" s="34">
        <f t="shared" si="16"/>
        <v>53870</v>
      </c>
    </row>
    <row r="18" spans="1:83" s="14" customFormat="1" ht="27.75" customHeight="1" x14ac:dyDescent="0.25">
      <c r="A18" s="48" t="s">
        <v>11</v>
      </c>
      <c r="B18" s="49"/>
      <c r="C18" s="49"/>
      <c r="D18" s="49"/>
      <c r="E18" s="49"/>
      <c r="F18" s="50"/>
      <c r="G18" s="26"/>
      <c r="H18" s="26"/>
      <c r="I18" s="24"/>
      <c r="J18" s="26"/>
      <c r="K18" s="26"/>
      <c r="L18" s="13">
        <f>SUM(L9:L17)</f>
        <v>623120827</v>
      </c>
      <c r="P18" s="26"/>
      <c r="Q18" s="26"/>
      <c r="R18" s="26"/>
      <c r="S18" s="26"/>
      <c r="T18" s="26"/>
      <c r="U18" s="13">
        <f>SUM(U9:U17)</f>
        <v>445936500</v>
      </c>
      <c r="Y18" s="26"/>
      <c r="Z18" s="26"/>
      <c r="AA18" s="26"/>
      <c r="AB18" s="26"/>
      <c r="AC18" s="26"/>
      <c r="AD18" s="13">
        <f>SUM(AD9:AD17)</f>
        <v>72398500</v>
      </c>
      <c r="AH18" s="26"/>
      <c r="AI18" s="26"/>
      <c r="AJ18" s="24"/>
      <c r="AK18" s="26"/>
      <c r="AL18" s="26"/>
      <c r="AM18" s="13">
        <f t="shared" ref="AM18" si="17">SUM(AM9:AM17)</f>
        <v>433481350</v>
      </c>
      <c r="AQ18" s="26"/>
      <c r="AR18" s="26"/>
      <c r="AS18" s="26"/>
      <c r="AT18" s="26"/>
      <c r="AU18" s="26"/>
      <c r="AV18" s="13">
        <f t="shared" ref="AV18" si="18">SUM(AV9:AV17)</f>
        <v>0</v>
      </c>
      <c r="AZ18" s="26"/>
      <c r="BA18" s="26"/>
      <c r="BB18" s="24"/>
      <c r="BC18" s="26"/>
      <c r="BD18" s="26"/>
      <c r="BE18" s="13">
        <f>SUM(BE9:BE17)</f>
        <v>596537930</v>
      </c>
      <c r="BI18" s="26"/>
      <c r="BJ18" s="26"/>
      <c r="BK18" s="24"/>
      <c r="BL18" s="26"/>
      <c r="BM18" s="26"/>
      <c r="BN18" s="13">
        <f>SUM(BN9:BN17)</f>
        <v>0</v>
      </c>
      <c r="BR18" s="26"/>
      <c r="BS18" s="26"/>
      <c r="BT18" s="26"/>
      <c r="BU18" s="26"/>
      <c r="BV18" s="26"/>
      <c r="BW18" s="13">
        <f t="shared" ref="BW18" si="19">SUM(BW9:BW17)</f>
        <v>571135315</v>
      </c>
      <c r="CD18" s="36">
        <f>SUM(CD9:CD17)</f>
        <v>647149834</v>
      </c>
      <c r="CE18" s="34">
        <f>SUM(CE9:CE17)</f>
        <v>72926082</v>
      </c>
    </row>
    <row r="19" spans="1:83" x14ac:dyDescent="0.2">
      <c r="A19" s="46"/>
      <c r="B19" s="46"/>
      <c r="C19" s="46"/>
      <c r="D19" s="46"/>
      <c r="E19" s="46"/>
      <c r="F19" s="46"/>
    </row>
    <row r="20" spans="1:83" x14ac:dyDescent="0.2">
      <c r="A20" s="15"/>
      <c r="B20" s="21"/>
      <c r="C20" s="15"/>
      <c r="D20" s="15"/>
      <c r="E20" s="15"/>
      <c r="F20" s="15"/>
    </row>
    <row r="21" spans="1:83" x14ac:dyDescent="0.2">
      <c r="A21" s="15"/>
      <c r="B21" s="21" t="s">
        <v>99</v>
      </c>
      <c r="C21" s="15"/>
      <c r="D21" s="15"/>
      <c r="E21" s="15"/>
      <c r="F21" s="15"/>
    </row>
    <row r="23" spans="1:83" x14ac:dyDescent="0.2">
      <c r="B23" s="41"/>
      <c r="C23" s="43" t="s">
        <v>100</v>
      </c>
      <c r="D23" s="44"/>
      <c r="E23" s="44"/>
      <c r="F23" s="44"/>
    </row>
    <row r="24" spans="1:83" x14ac:dyDescent="0.2">
      <c r="B24" s="41"/>
    </row>
    <row r="25" spans="1:83" x14ac:dyDescent="0.2">
      <c r="B25" s="41"/>
    </row>
    <row r="26" spans="1:83" x14ac:dyDescent="0.2">
      <c r="B26" s="41"/>
    </row>
    <row r="27" spans="1:83" x14ac:dyDescent="0.2">
      <c r="C27" s="43" t="s">
        <v>101</v>
      </c>
      <c r="D27" s="44"/>
      <c r="E27" s="44"/>
      <c r="F27" s="44"/>
    </row>
    <row r="28" spans="1:83" x14ac:dyDescent="0.2">
      <c r="B28" s="41"/>
    </row>
    <row r="29" spans="1:83" x14ac:dyDescent="0.2">
      <c r="B29" s="41"/>
    </row>
    <row r="30" spans="1:83" x14ac:dyDescent="0.2">
      <c r="A30" s="16">
        <v>0</v>
      </c>
      <c r="B30" s="41"/>
    </row>
    <row r="31" spans="1:83" x14ac:dyDescent="0.2">
      <c r="A31" s="16">
        <v>0.05</v>
      </c>
      <c r="B31" s="41"/>
      <c r="C31" s="42"/>
    </row>
    <row r="32" spans="1:83" x14ac:dyDescent="0.2">
      <c r="A32" s="16">
        <v>0.1</v>
      </c>
    </row>
    <row r="33" spans="1:1" x14ac:dyDescent="0.2">
      <c r="A33" s="16">
        <v>0.19</v>
      </c>
    </row>
  </sheetData>
  <mergeCells count="16">
    <mergeCell ref="AQ7:AX7"/>
    <mergeCell ref="AZ7:BG7"/>
    <mergeCell ref="BI7:BP7"/>
    <mergeCell ref="BR7:BY7"/>
    <mergeCell ref="G7:N7"/>
    <mergeCell ref="P7:W7"/>
    <mergeCell ref="Y7:AF7"/>
    <mergeCell ref="AH7:AO7"/>
    <mergeCell ref="A6:B6"/>
    <mergeCell ref="A19:F19"/>
    <mergeCell ref="A1:F1"/>
    <mergeCell ref="A2:F2"/>
    <mergeCell ref="A3:F3"/>
    <mergeCell ref="A4:F4"/>
    <mergeCell ref="A7:F7"/>
    <mergeCell ref="A18:F18"/>
  </mergeCells>
  <dataValidations count="1">
    <dataValidation type="list" allowBlank="1" showInputMessage="1" showErrorMessage="1" sqref="I9:I17 R9:R17 AA9:AA17 AJ9:AJ17 AS9:AS17 BB9:BB17 BK9:BK17 BT9:BT17">
      <formula1>$A$30:$A$33</formula1>
    </dataValidation>
  </dataValidations>
  <pageMargins left="0.7" right="0.7" top="0.75" bottom="0.75" header="0.3" footer="0.3"/>
  <pageSetup paperSize="9" orientation="portrait" r:id="rId1"/>
  <ignoredErrors>
    <ignoredError sqref="J9:L9 J10:L11 J13:L17 K12:L12 S9:U10 AB10:AD10 AB11:AD11 AB14:AD15 AK9:AM9 AK10:AM11 BC9:BE13 BU9:BW9 BU11:BW1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2022-11-10T20:04:45Z</dcterms:created>
  <dcterms:modified xsi:type="dcterms:W3CDTF">2023-12-18T19:27:27Z</dcterms:modified>
</cp:coreProperties>
</file>