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SWITCHES DE RED\"/>
    </mc:Choice>
  </mc:AlternateContent>
  <bookViews>
    <workbookView xWindow="0" yWindow="0" windowWidth="28800" windowHeight="11100"/>
  </bookViews>
  <sheets>
    <sheet name="ANEXO 1 modificado" sheetId="2" r:id="rId1"/>
  </sheets>
  <definedNames>
    <definedName name="_xlnm._FilterDatabase" localSheetId="0" hidden="1">'ANEXO 1 modificado'!$A$9:$N$18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18" i="2" l="1"/>
  <c r="Z18" i="2"/>
  <c r="W18" i="2"/>
  <c r="Z11" i="2"/>
  <c r="Z12" i="2"/>
  <c r="Z13" i="2"/>
  <c r="Z14" i="2"/>
  <c r="Z15" i="2"/>
  <c r="Z16" i="2"/>
  <c r="Z17" i="2"/>
  <c r="Z10" i="2"/>
  <c r="X11" i="2" l="1"/>
  <c r="X12" i="2"/>
  <c r="X13" i="2"/>
  <c r="X14" i="2"/>
  <c r="X15" i="2"/>
  <c r="X16" i="2"/>
  <c r="X17" i="2"/>
  <c r="X10" i="2"/>
  <c r="W11" i="2"/>
  <c r="W12" i="2"/>
  <c r="W13" i="2"/>
  <c r="W14" i="2"/>
  <c r="W15" i="2"/>
  <c r="W16" i="2"/>
  <c r="W17" i="2"/>
  <c r="W10" i="2"/>
  <c r="T18" i="2" l="1"/>
  <c r="R10" i="2" l="1"/>
  <c r="S10" i="2" s="1"/>
  <c r="T10" i="2" s="1"/>
  <c r="R11" i="2"/>
  <c r="S11" i="2" s="1"/>
  <c r="T11" i="2" s="1"/>
  <c r="R12" i="2"/>
  <c r="S12" i="2" s="1"/>
  <c r="T12" i="2" s="1"/>
  <c r="R13" i="2"/>
  <c r="S13" i="2"/>
  <c r="T13" i="2" s="1"/>
  <c r="R14" i="2"/>
  <c r="S14" i="2" s="1"/>
  <c r="T14" i="2" s="1"/>
  <c r="R15" i="2"/>
  <c r="S15" i="2"/>
  <c r="T15" i="2" s="1"/>
  <c r="R16" i="2"/>
  <c r="S16" i="2" s="1"/>
  <c r="T16" i="2" s="1"/>
  <c r="R17" i="2"/>
  <c r="S17" i="2"/>
  <c r="T17" i="2" s="1"/>
  <c r="J17" i="2" l="1"/>
  <c r="K17" i="2" s="1"/>
  <c r="L17" i="2" s="1"/>
  <c r="J11" i="2" l="1"/>
  <c r="K11" i="2" s="1"/>
  <c r="L11" i="2" s="1"/>
  <c r="J12" i="2"/>
  <c r="K12" i="2" s="1"/>
  <c r="L12" i="2" s="1"/>
  <c r="J13" i="2"/>
  <c r="K13" i="2"/>
  <c r="L13" i="2" s="1"/>
  <c r="J14" i="2"/>
  <c r="K14" i="2" s="1"/>
  <c r="L14" i="2" s="1"/>
  <c r="J15" i="2"/>
  <c r="K15" i="2" s="1"/>
  <c r="L15" i="2" s="1"/>
  <c r="J16" i="2"/>
  <c r="K16" i="2" s="1"/>
  <c r="L16" i="2" s="1"/>
  <c r="J10" i="2"/>
  <c r="K10" i="2" s="1"/>
  <c r="L10" i="2" s="1"/>
  <c r="L18" i="2" l="1"/>
</calcChain>
</file>

<file path=xl/sharedStrings.xml><?xml version="1.0" encoding="utf-8"?>
<sst xmlns="http://schemas.openxmlformats.org/spreadsheetml/2006/main" count="105" uniqueCount="56">
  <si>
    <t xml:space="preserve">UNIVERSIDAD TECNOLÓGICA DE PEREIRA </t>
  </si>
  <si>
    <t>NOMBRE DEL ELEMENTO</t>
  </si>
  <si>
    <t>REFERENCIA O DESCRIPCION</t>
  </si>
  <si>
    <t>MARCA</t>
  </si>
  <si>
    <t>UNIDAD DE MEDIDA</t>
  </si>
  <si>
    <t>CANTIDAD</t>
  </si>
  <si>
    <t>DESCRIPCION MARCA/ REFERENCIA/ESPECIFICACIONES OFERTADAS</t>
  </si>
  <si>
    <t>VALOR UNITARIO ANTES DE IVA</t>
  </si>
  <si>
    <t>PORCENTAJE IVA 
( % )</t>
  </si>
  <si>
    <t>VALOR IVA</t>
  </si>
  <si>
    <t>VALOR UNITARIO IVA INCLUIDO</t>
  </si>
  <si>
    <t>TOTAL IVA INCLUIDO</t>
  </si>
  <si>
    <t>TIEMPO DE ENTREGA
 (Días Calendario)</t>
  </si>
  <si>
    <t>TIEMPO DE GARANTIA</t>
  </si>
  <si>
    <t>Unidad</t>
  </si>
  <si>
    <t xml:space="preserve">VALOR TOTAL OFERTA </t>
  </si>
  <si>
    <t>ÍTEM</t>
  </si>
  <si>
    <t>INVITACIÓN PÚBLICA  BS 09 DE 2023</t>
  </si>
  <si>
    <t>COMPRA DE DIPOSITIVOS Y LICENCIAS PARA CONECTIVIDAD, CABLEADO ESTRUCTURADO Y SWITCHES</t>
  </si>
  <si>
    <t>Switch De Red</t>
  </si>
  <si>
    <t>Switche HPE 5710 24XGT 6QSFP+/2QSFP28 Switch, CANTIDAD 1, extension de garantia a 3 anos DESCRIPCION Aruba 3Y FC NBD OS FF 571024 SVC [for JL689A] CANTIDAD 1, HPE 5710 450W FB AC PSU, CANTIDAD 2, HPE X721 FB Fan Tray, CANTIDAD 4, HPE X130 10G SFP+ LC LR Transceiver, CANTIDAD 2, HPE QSFP/SFP+ Adapter Kit, CANTIDAD 1, PATCH CORD F.O DUPLEX SM9/125 3MM 100 MT LC/LC, CANTIDAD 1, INCLUDED: Power Cord - U.S. localization, CANTIDAD 2.</t>
  </si>
  <si>
    <t>HP</t>
  </si>
  <si>
    <t>Access Points</t>
  </si>
  <si>
    <t>-</t>
  </si>
  <si>
    <t>Transceiver Aruba</t>
  </si>
  <si>
    <t>Transceiver Aruba 10G SFP+ LC LR 10km SMF.</t>
  </si>
  <si>
    <t>Cable Dac Para Conexion Entre Switches</t>
  </si>
  <si>
    <t>Aruba 10G SFP + to SFP+ 3m DAC Cable (J9283D)</t>
  </si>
  <si>
    <t>Patch Cord 1.5m Rj45 Cat 6a Commscope</t>
  </si>
  <si>
    <t>Patch Cord RJ45 4P 1.5m Gris Categoria 6A Commscope</t>
  </si>
  <si>
    <t>Switch JL679A Aruba 6100 12G CL4 2SFP. Incluye cable de poder.</t>
  </si>
  <si>
    <t>Licenciamientos</t>
  </si>
  <si>
    <t xml:space="preserve">Cantidad 29 Licencias de: 
JW472AAE Aruba LIC-AP Controller per AP Capacity License E-LTU
H2YU4E Aruba 3Y FC SW Cntrl per AP Cpty E-L SVC [for JW472AAE]
JW473AAE Aruba LIC-PEF Controller Policy Enforcement Firewall Per AP License E-LTU
H2XX4E Aruba 3Y FC SW Lic PEF Cntlr SVC [for JW473AAE]
Cantidad 43 Licencias de:
JW546AAE Aruba LIC-AW Aruba Airwave with RAPIDS and VisualRF 1 Device License E-LTU
H2YV4E Aruba 3Y FC SW AW 1 Dev E-L SVC [for JW546AAE]
</t>
  </si>
  <si>
    <t xml:space="preserve">Access Point Aruba AP-535 (RW) Unified AP incluye para cada AP: R3J18A AP-MNT-D AP mount bracket individual D solid </t>
  </si>
  <si>
    <t>Dispositivo R8Q70A ARUBA 6200M 48G PoE 4SFP + 740W, fuente de alimentacion AC Aruba X372 54VDC 1050W, Cable de poder.</t>
  </si>
  <si>
    <t>Switch Aruba 48g Class4. Incluye Accesorios Para Correcta Instalación Y Funcionamiento.</t>
  </si>
  <si>
    <t>Switch Aruba 12 Puertos. Incluye Accesorios Para Correcta Instalación Y Funcionamiento.</t>
  </si>
  <si>
    <t>CUADRO COMPARATIVO</t>
  </si>
  <si>
    <t>EMPRESA</t>
  </si>
  <si>
    <t>GTI - ALBERTO ALVAREZ LOPEZ S.A.S.</t>
  </si>
  <si>
    <t>AXIS IT S.A.S.</t>
  </si>
  <si>
    <t>65 días</t>
  </si>
  <si>
    <t>3 años</t>
  </si>
  <si>
    <t>60 días</t>
  </si>
  <si>
    <t>85 días</t>
  </si>
  <si>
    <t>8días</t>
  </si>
  <si>
    <t>1 año</t>
  </si>
  <si>
    <t>8 días</t>
  </si>
  <si>
    <t>3 AÑOS BAJO CONTRATO DE SOPORTE DE FABRICA</t>
  </si>
  <si>
    <t>LIMITADA DE POR VIDA DIRECTO DE FABRICA</t>
  </si>
  <si>
    <t>1 AÑO</t>
  </si>
  <si>
    <t>3 MESES</t>
  </si>
  <si>
    <t>MINIMO</t>
  </si>
  <si>
    <t>PROVEEDOR</t>
  </si>
  <si>
    <t xml:space="preserve">PRESUPUESTO </t>
  </si>
  <si>
    <t>DIFERENCIA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</si>
</sst>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9"/>
      <name val="Arial"/>
      <family val="2"/>
      <charset val="1"/>
    </font>
    <font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/>
    <xf numFmtId="0" fontId="2" fillId="2" borderId="0" xfId="0" applyFont="1" applyFill="1" applyAlignment="1" applyProtection="1">
      <alignment horizontal="center"/>
      <protection locked="0"/>
    </xf>
    <xf numFmtId="0" fontId="4" fillId="2" borderId="0" xfId="0" applyFont="1" applyFill="1" applyProtection="1">
      <protection locked="0"/>
    </xf>
    <xf numFmtId="0" fontId="4" fillId="2" borderId="0" xfId="0" applyFont="1" applyFill="1" applyAlignment="1" applyProtection="1">
      <alignment horizontal="left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3" fontId="2" fillId="0" borderId="1" xfId="0" applyNumberFormat="1" applyFont="1" applyBorder="1" applyAlignment="1" applyProtection="1">
      <alignment horizontal="center" vertical="center" wrapText="1"/>
      <protection locked="0"/>
    </xf>
    <xf numFmtId="3" fontId="6" fillId="0" borderId="1" xfId="3" applyNumberFormat="1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3" fontId="4" fillId="0" borderId="1" xfId="0" applyNumberFormat="1" applyFont="1" applyBorder="1" applyAlignment="1" applyProtection="1">
      <alignment horizontal="center" vertical="center" wrapText="1"/>
      <protection locked="0"/>
    </xf>
    <xf numFmtId="42" fontId="4" fillId="0" borderId="1" xfId="1" applyFont="1" applyFill="1" applyBorder="1" applyAlignment="1" applyProtection="1">
      <alignment horizontal="center" vertical="center" wrapText="1"/>
      <protection locked="0"/>
    </xf>
    <xf numFmtId="9" fontId="4" fillId="0" borderId="1" xfId="2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vertical="center"/>
    </xf>
    <xf numFmtId="9" fontId="10" fillId="0" borderId="0" xfId="2" applyFont="1" applyAlignment="1"/>
    <xf numFmtId="0" fontId="3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42" fontId="8" fillId="0" borderId="3" xfId="1" applyFont="1" applyBorder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>
      <alignment horizontal="left" wrapText="1"/>
    </xf>
    <xf numFmtId="0" fontId="2" fillId="2" borderId="0" xfId="0" applyFont="1" applyFill="1" applyAlignment="1" applyProtection="1">
      <alignment horizontal="center"/>
      <protection locked="0"/>
    </xf>
    <xf numFmtId="0" fontId="8" fillId="0" borderId="3" xfId="0" applyFont="1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2" fontId="3" fillId="0" borderId="1" xfId="0" applyNumberFormat="1" applyFont="1" applyBorder="1" applyAlignment="1">
      <alignment horizontal="center" vertical="center"/>
    </xf>
    <xf numFmtId="44" fontId="3" fillId="0" borderId="1" xfId="4" applyFont="1" applyBorder="1" applyAlignment="1">
      <alignment horizontal="center" vertical="center"/>
    </xf>
    <xf numFmtId="42" fontId="3" fillId="0" borderId="1" xfId="0" applyNumberFormat="1" applyFont="1" applyBorder="1" applyAlignment="1">
      <alignment vertical="center"/>
    </xf>
    <xf numFmtId="44" fontId="3" fillId="0" borderId="1" xfId="0" applyNumberFormat="1" applyFont="1" applyBorder="1" applyAlignment="1">
      <alignment vertical="center"/>
    </xf>
  </cellXfs>
  <cellStyles count="5">
    <cellStyle name="Excel Built-in Normal" xfId="3"/>
    <cellStyle name="Moneda" xfId="4" builtinId="4"/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0"/>
  <sheetViews>
    <sheetView tabSelected="1" workbookViewId="0">
      <selection activeCell="W17" sqref="W17"/>
    </sheetView>
  </sheetViews>
  <sheetFormatPr baseColWidth="10" defaultColWidth="11.42578125" defaultRowHeight="12.75" x14ac:dyDescent="0.2"/>
  <cols>
    <col min="1" max="1" width="4.7109375" style="1" bestFit="1" customWidth="1"/>
    <col min="2" max="2" width="19.140625" style="18" customWidth="1"/>
    <col min="3" max="3" width="63.85546875" style="15" customWidth="1"/>
    <col min="4" max="5" width="9.7109375" style="1" bestFit="1" customWidth="1"/>
    <col min="6" max="6" width="9.140625" style="1" bestFit="1" customWidth="1"/>
    <col min="7" max="7" width="44" style="1" bestFit="1" customWidth="1"/>
    <col min="8" max="8" width="14.42578125" style="1" bestFit="1" customWidth="1"/>
    <col min="9" max="9" width="14" style="1" bestFit="1" customWidth="1"/>
    <col min="10" max="10" width="11.140625" style="1" bestFit="1" customWidth="1"/>
    <col min="11" max="11" width="14.42578125" style="1" bestFit="1" customWidth="1"/>
    <col min="12" max="12" width="13.42578125" style="1" bestFit="1" customWidth="1"/>
    <col min="13" max="13" width="10.28515625" style="1" bestFit="1" customWidth="1"/>
    <col min="14" max="14" width="9.85546875" style="1" bestFit="1" customWidth="1"/>
    <col min="15" max="15" width="44" style="1" bestFit="1" customWidth="1"/>
    <col min="16" max="16" width="14.42578125" style="1" bestFit="1" customWidth="1"/>
    <col min="17" max="17" width="14" style="1" bestFit="1" customWidth="1"/>
    <col min="18" max="19" width="12.140625" style="1" bestFit="1" customWidth="1"/>
    <col min="20" max="20" width="13.42578125" style="1" bestFit="1" customWidth="1"/>
    <col min="21" max="22" width="11.42578125" style="1"/>
    <col min="23" max="23" width="13.42578125" style="1" bestFit="1" customWidth="1"/>
    <col min="24" max="24" width="15.140625" style="1" customWidth="1"/>
    <col min="25" max="25" width="15.85546875" style="1" bestFit="1" customWidth="1"/>
    <col min="26" max="26" width="14.85546875" style="1" bestFit="1" customWidth="1"/>
    <col min="27" max="16384" width="11.42578125" style="1"/>
  </cols>
  <sheetData>
    <row r="1" spans="1:26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</row>
    <row r="2" spans="1:26" x14ac:dyDescent="0.2">
      <c r="A2" s="31" t="s">
        <v>17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</row>
    <row r="3" spans="1:26" ht="12.75" customHeight="1" x14ac:dyDescent="0.2">
      <c r="A3" s="31" t="s">
        <v>18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</row>
    <row r="4" spans="1:26" x14ac:dyDescent="0.2">
      <c r="A4" s="31" t="s">
        <v>37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</row>
    <row r="5" spans="1:26" x14ac:dyDescent="0.2">
      <c r="A5" s="2"/>
      <c r="B5" s="16"/>
      <c r="C5" s="2"/>
      <c r="D5" s="2"/>
      <c r="E5" s="2"/>
      <c r="F5" s="2"/>
      <c r="G5" s="2"/>
      <c r="H5" s="2"/>
      <c r="I5" s="2"/>
      <c r="J5" s="2"/>
      <c r="K5" s="2"/>
      <c r="L5" s="2"/>
    </row>
    <row r="6" spans="1:26" x14ac:dyDescent="0.2">
      <c r="A6" s="31"/>
      <c r="B6" s="31"/>
      <c r="C6" s="2"/>
      <c r="D6" s="2"/>
      <c r="E6" s="2"/>
      <c r="F6" s="2"/>
      <c r="G6" s="2"/>
      <c r="H6" s="2"/>
      <c r="I6" s="2"/>
      <c r="J6" s="2"/>
      <c r="K6" s="2"/>
      <c r="L6" s="2"/>
    </row>
    <row r="7" spans="1:26" x14ac:dyDescent="0.2">
      <c r="A7" s="3"/>
      <c r="B7" s="17"/>
      <c r="C7" s="4"/>
      <c r="D7" s="3"/>
      <c r="E7" s="3"/>
      <c r="F7" s="3"/>
      <c r="G7" s="3"/>
      <c r="H7" s="3"/>
      <c r="I7" s="3"/>
      <c r="J7" s="3"/>
      <c r="K7" s="3"/>
      <c r="L7" s="3"/>
    </row>
    <row r="8" spans="1:26" x14ac:dyDescent="0.2">
      <c r="A8" s="33" t="s">
        <v>38</v>
      </c>
      <c r="B8" s="33"/>
      <c r="C8" s="33"/>
      <c r="D8" s="33"/>
      <c r="E8" s="33"/>
      <c r="F8" s="33"/>
      <c r="G8" s="34" t="s">
        <v>39</v>
      </c>
      <c r="H8" s="34"/>
      <c r="I8" s="34"/>
      <c r="J8" s="34"/>
      <c r="K8" s="34"/>
      <c r="L8" s="34"/>
      <c r="M8" s="34"/>
      <c r="N8" s="34"/>
      <c r="O8" s="34" t="s">
        <v>40</v>
      </c>
      <c r="P8" s="34"/>
      <c r="Q8" s="34"/>
      <c r="R8" s="34"/>
      <c r="S8" s="34"/>
      <c r="T8" s="34"/>
      <c r="U8" s="34"/>
      <c r="V8" s="34"/>
    </row>
    <row r="9" spans="1:26" ht="60.75" customHeight="1" x14ac:dyDescent="0.2">
      <c r="A9" s="5" t="s">
        <v>16</v>
      </c>
      <c r="B9" s="5" t="s">
        <v>1</v>
      </c>
      <c r="C9" s="5" t="s">
        <v>2</v>
      </c>
      <c r="D9" s="5" t="s">
        <v>4</v>
      </c>
      <c r="E9" s="5" t="s">
        <v>3</v>
      </c>
      <c r="F9" s="6" t="s">
        <v>5</v>
      </c>
      <c r="G9" s="7" t="s">
        <v>6</v>
      </c>
      <c r="H9" s="7" t="s">
        <v>7</v>
      </c>
      <c r="I9" s="7" t="s">
        <v>8</v>
      </c>
      <c r="J9" s="7" t="s">
        <v>9</v>
      </c>
      <c r="K9" s="7" t="s">
        <v>10</v>
      </c>
      <c r="L9" s="8" t="s">
        <v>11</v>
      </c>
      <c r="M9" s="8" t="s">
        <v>12</v>
      </c>
      <c r="N9" s="8" t="s">
        <v>13</v>
      </c>
      <c r="O9" s="7" t="s">
        <v>6</v>
      </c>
      <c r="P9" s="7" t="s">
        <v>7</v>
      </c>
      <c r="Q9" s="7" t="s">
        <v>8</v>
      </c>
      <c r="R9" s="7" t="s">
        <v>9</v>
      </c>
      <c r="S9" s="7" t="s">
        <v>10</v>
      </c>
      <c r="T9" s="8" t="s">
        <v>11</v>
      </c>
      <c r="U9" s="8" t="s">
        <v>12</v>
      </c>
      <c r="V9" s="8" t="s">
        <v>13</v>
      </c>
      <c r="W9" s="8" t="s">
        <v>52</v>
      </c>
      <c r="X9" s="8" t="s">
        <v>53</v>
      </c>
      <c r="Y9" s="8" t="s">
        <v>54</v>
      </c>
      <c r="Z9" s="8" t="s">
        <v>55</v>
      </c>
    </row>
    <row r="10" spans="1:26" ht="127.5" x14ac:dyDescent="0.2">
      <c r="A10" s="9">
        <v>1</v>
      </c>
      <c r="B10" s="20" t="s">
        <v>19</v>
      </c>
      <c r="C10" s="21" t="s">
        <v>20</v>
      </c>
      <c r="D10" s="22" t="s">
        <v>21</v>
      </c>
      <c r="E10" s="9" t="s">
        <v>14</v>
      </c>
      <c r="F10" s="23">
        <v>1</v>
      </c>
      <c r="G10" s="10" t="s">
        <v>20</v>
      </c>
      <c r="H10" s="11">
        <v>44056136</v>
      </c>
      <c r="I10" s="12">
        <v>0.19</v>
      </c>
      <c r="J10" s="11">
        <f>H10*I10</f>
        <v>8370665.8399999999</v>
      </c>
      <c r="K10" s="11">
        <f>ROUND(H10+J10,0)</f>
        <v>52426802</v>
      </c>
      <c r="L10" s="11">
        <f>K10*F10</f>
        <v>52426802</v>
      </c>
      <c r="M10" s="37">
        <v>45</v>
      </c>
      <c r="N10" s="37" t="s">
        <v>48</v>
      </c>
      <c r="O10" s="21" t="s">
        <v>20</v>
      </c>
      <c r="P10" s="11">
        <v>56970968</v>
      </c>
      <c r="Q10" s="12">
        <v>0.19</v>
      </c>
      <c r="R10" s="11">
        <f t="shared" ref="R10:R17" si="0">P10*Q10</f>
        <v>10824483.92</v>
      </c>
      <c r="S10" s="11">
        <f t="shared" ref="S10:S17" si="1">ROUND(P10+R10,0)</f>
        <v>67795452</v>
      </c>
      <c r="T10" s="11">
        <f>S10*F10</f>
        <v>67795452</v>
      </c>
      <c r="U10" s="35" t="s">
        <v>41</v>
      </c>
      <c r="V10" s="35" t="s">
        <v>42</v>
      </c>
      <c r="W10" s="39">
        <f>MIN(L10,T10)</f>
        <v>52426802</v>
      </c>
      <c r="X10" s="37" t="str">
        <f>IF(L10=W10,$G$8,IF(W10=T10,$O$8,""))</f>
        <v>GTI - ALBERTO ALVAREZ LOPEZ S.A.S.</v>
      </c>
      <c r="Y10" s="40">
        <v>81400224</v>
      </c>
      <c r="Z10" s="40">
        <f>+Y10-W10</f>
        <v>28973422</v>
      </c>
    </row>
    <row r="11" spans="1:26" ht="138" customHeight="1" x14ac:dyDescent="0.2">
      <c r="A11" s="9">
        <v>2</v>
      </c>
      <c r="B11" s="20" t="s">
        <v>22</v>
      </c>
      <c r="C11" s="21" t="s">
        <v>33</v>
      </c>
      <c r="D11" s="22" t="s">
        <v>23</v>
      </c>
      <c r="E11" s="9" t="s">
        <v>14</v>
      </c>
      <c r="F11" s="23">
        <v>29</v>
      </c>
      <c r="G11" s="10" t="s">
        <v>33</v>
      </c>
      <c r="H11" s="11">
        <v>2968833</v>
      </c>
      <c r="I11" s="12">
        <v>0.19</v>
      </c>
      <c r="J11" s="11">
        <f t="shared" ref="J11:J16" si="2">H11*I11</f>
        <v>564078.27</v>
      </c>
      <c r="K11" s="11">
        <f t="shared" ref="K11:K16" si="3">ROUND(H11+J11,0)</f>
        <v>3532911</v>
      </c>
      <c r="L11" s="11">
        <f t="shared" ref="L11:L16" si="4">K11*F11</f>
        <v>102454419</v>
      </c>
      <c r="M11" s="37">
        <v>45</v>
      </c>
      <c r="N11" s="37" t="s">
        <v>49</v>
      </c>
      <c r="O11" s="21" t="s">
        <v>33</v>
      </c>
      <c r="P11" s="11">
        <v>3081700</v>
      </c>
      <c r="Q11" s="12">
        <v>0.19</v>
      </c>
      <c r="R11" s="11">
        <f t="shared" si="0"/>
        <v>585523</v>
      </c>
      <c r="S11" s="11">
        <f t="shared" si="1"/>
        <v>3667223</v>
      </c>
      <c r="T11" s="11">
        <f t="shared" ref="T11:T17" si="5">S11*F11</f>
        <v>106349467</v>
      </c>
      <c r="U11" s="35" t="s">
        <v>43</v>
      </c>
      <c r="V11" s="35" t="s">
        <v>42</v>
      </c>
      <c r="W11" s="39">
        <f t="shared" ref="W11:W17" si="6">MIN(L11,T11)</f>
        <v>102454419</v>
      </c>
      <c r="X11" s="37" t="str">
        <f t="shared" ref="X11:X18" si="7">IF(L11=W11,$G$8,IF(W11=T11,$O$8,""))</f>
        <v>GTI - ALBERTO ALVAREZ LOPEZ S.A.S.</v>
      </c>
      <c r="Y11" s="40">
        <v>106694602</v>
      </c>
      <c r="Z11" s="40">
        <f t="shared" ref="Z11:Z17" si="8">+Y11-W11</f>
        <v>4240183</v>
      </c>
    </row>
    <row r="12" spans="1:26" ht="43.5" customHeight="1" x14ac:dyDescent="0.2">
      <c r="A12" s="9">
        <v>3</v>
      </c>
      <c r="B12" s="20" t="s">
        <v>24</v>
      </c>
      <c r="C12" s="21" t="s">
        <v>25</v>
      </c>
      <c r="D12" s="22" t="s">
        <v>23</v>
      </c>
      <c r="E12" s="9" t="s">
        <v>14</v>
      </c>
      <c r="F12" s="23">
        <v>5</v>
      </c>
      <c r="G12" s="10" t="s">
        <v>25</v>
      </c>
      <c r="H12" s="11">
        <v>5063994</v>
      </c>
      <c r="I12" s="12">
        <v>0.19</v>
      </c>
      <c r="J12" s="11">
        <f t="shared" si="2"/>
        <v>962158.86</v>
      </c>
      <c r="K12" s="11">
        <f t="shared" si="3"/>
        <v>6026153</v>
      </c>
      <c r="L12" s="11">
        <f t="shared" si="4"/>
        <v>30130765</v>
      </c>
      <c r="M12" s="37">
        <v>45</v>
      </c>
      <c r="N12" s="37" t="s">
        <v>50</v>
      </c>
      <c r="O12" s="21" t="s">
        <v>25</v>
      </c>
      <c r="P12" s="11">
        <v>5600000</v>
      </c>
      <c r="Q12" s="12">
        <v>0.19</v>
      </c>
      <c r="R12" s="11">
        <f t="shared" si="0"/>
        <v>1064000</v>
      </c>
      <c r="S12" s="11">
        <f t="shared" si="1"/>
        <v>6664000</v>
      </c>
      <c r="T12" s="11">
        <f t="shared" si="5"/>
        <v>33320000</v>
      </c>
      <c r="U12" s="35" t="s">
        <v>43</v>
      </c>
      <c r="V12" s="35" t="s">
        <v>42</v>
      </c>
      <c r="W12" s="39">
        <f t="shared" si="6"/>
        <v>30130765</v>
      </c>
      <c r="X12" s="37" t="str">
        <f t="shared" si="7"/>
        <v>GTI - ALBERTO ALVAREZ LOPEZ S.A.S.</v>
      </c>
      <c r="Y12" s="40">
        <v>33643370</v>
      </c>
      <c r="Z12" s="40">
        <f t="shared" si="8"/>
        <v>3512605</v>
      </c>
    </row>
    <row r="13" spans="1:26" ht="38.25" x14ac:dyDescent="0.2">
      <c r="A13" s="9">
        <v>4</v>
      </c>
      <c r="B13" s="20" t="s">
        <v>26</v>
      </c>
      <c r="C13" s="21" t="s">
        <v>27</v>
      </c>
      <c r="D13" s="22" t="s">
        <v>23</v>
      </c>
      <c r="E13" s="9" t="s">
        <v>14</v>
      </c>
      <c r="F13" s="23">
        <v>3</v>
      </c>
      <c r="G13" s="10" t="s">
        <v>27</v>
      </c>
      <c r="H13" s="11">
        <v>448766</v>
      </c>
      <c r="I13" s="12">
        <v>0.19</v>
      </c>
      <c r="J13" s="11">
        <f t="shared" si="2"/>
        <v>85265.540000000008</v>
      </c>
      <c r="K13" s="11">
        <f t="shared" si="3"/>
        <v>534032</v>
      </c>
      <c r="L13" s="11">
        <f t="shared" si="4"/>
        <v>1602096</v>
      </c>
      <c r="M13" s="37">
        <v>45</v>
      </c>
      <c r="N13" s="37" t="s">
        <v>50</v>
      </c>
      <c r="O13" s="21" t="s">
        <v>27</v>
      </c>
      <c r="P13" s="11">
        <v>500000</v>
      </c>
      <c r="Q13" s="12">
        <v>0.19</v>
      </c>
      <c r="R13" s="11">
        <f t="shared" si="0"/>
        <v>95000</v>
      </c>
      <c r="S13" s="11">
        <f t="shared" si="1"/>
        <v>595000</v>
      </c>
      <c r="T13" s="11">
        <f t="shared" si="5"/>
        <v>1785000</v>
      </c>
      <c r="U13" s="35" t="s">
        <v>43</v>
      </c>
      <c r="V13" s="35" t="s">
        <v>42</v>
      </c>
      <c r="W13" s="39">
        <f t="shared" si="6"/>
        <v>1602096</v>
      </c>
      <c r="X13" s="37" t="str">
        <f t="shared" si="7"/>
        <v>GTI - ALBERTO ALVAREZ LOPEZ S.A.S.</v>
      </c>
      <c r="Y13" s="40">
        <v>1911671</v>
      </c>
      <c r="Z13" s="40">
        <f t="shared" si="8"/>
        <v>309575</v>
      </c>
    </row>
    <row r="14" spans="1:26" ht="79.5" customHeight="1" x14ac:dyDescent="0.2">
      <c r="A14" s="9">
        <v>5</v>
      </c>
      <c r="B14" s="20" t="s">
        <v>35</v>
      </c>
      <c r="C14" s="24" t="s">
        <v>34</v>
      </c>
      <c r="D14" s="22" t="s">
        <v>23</v>
      </c>
      <c r="E14" s="9" t="s">
        <v>14</v>
      </c>
      <c r="F14" s="23">
        <v>10</v>
      </c>
      <c r="G14" s="10" t="s">
        <v>34</v>
      </c>
      <c r="H14" s="11">
        <v>18442326</v>
      </c>
      <c r="I14" s="12">
        <v>0.19</v>
      </c>
      <c r="J14" s="11">
        <f t="shared" si="2"/>
        <v>3504041.94</v>
      </c>
      <c r="K14" s="11">
        <f t="shared" si="3"/>
        <v>21946368</v>
      </c>
      <c r="L14" s="11">
        <f t="shared" si="4"/>
        <v>219463680</v>
      </c>
      <c r="M14" s="37">
        <v>90</v>
      </c>
      <c r="N14" s="37" t="s">
        <v>49</v>
      </c>
      <c r="O14" s="24" t="s">
        <v>34</v>
      </c>
      <c r="P14" s="11">
        <v>19000000</v>
      </c>
      <c r="Q14" s="12">
        <v>0.19</v>
      </c>
      <c r="R14" s="11">
        <f t="shared" si="0"/>
        <v>3610000</v>
      </c>
      <c r="S14" s="11">
        <f t="shared" si="1"/>
        <v>22610000</v>
      </c>
      <c r="T14" s="11">
        <f t="shared" si="5"/>
        <v>226100000</v>
      </c>
      <c r="U14" s="35" t="s">
        <v>44</v>
      </c>
      <c r="V14" s="35" t="s">
        <v>42</v>
      </c>
      <c r="W14" s="39">
        <f t="shared" si="6"/>
        <v>219463680</v>
      </c>
      <c r="X14" s="37" t="str">
        <f t="shared" si="7"/>
        <v>GTI - ALBERTO ALVAREZ LOPEZ S.A.S.</v>
      </c>
      <c r="Y14" s="40">
        <v>227260080</v>
      </c>
      <c r="Z14" s="40">
        <f t="shared" si="8"/>
        <v>7796400</v>
      </c>
    </row>
    <row r="15" spans="1:26" ht="77.25" customHeight="1" x14ac:dyDescent="0.2">
      <c r="A15" s="9">
        <v>6</v>
      </c>
      <c r="B15" s="20" t="s">
        <v>36</v>
      </c>
      <c r="C15" s="25" t="s">
        <v>30</v>
      </c>
      <c r="D15" s="22" t="s">
        <v>23</v>
      </c>
      <c r="E15" s="9" t="s">
        <v>14</v>
      </c>
      <c r="F15" s="23">
        <v>4</v>
      </c>
      <c r="G15" s="10" t="s">
        <v>30</v>
      </c>
      <c r="H15" s="11">
        <v>2662749</v>
      </c>
      <c r="I15" s="12">
        <v>0.19</v>
      </c>
      <c r="J15" s="11">
        <f t="shared" si="2"/>
        <v>505922.31</v>
      </c>
      <c r="K15" s="11">
        <f t="shared" si="3"/>
        <v>3168671</v>
      </c>
      <c r="L15" s="11">
        <f t="shared" si="4"/>
        <v>12674684</v>
      </c>
      <c r="M15" s="37">
        <v>45</v>
      </c>
      <c r="N15" s="37" t="s">
        <v>49</v>
      </c>
      <c r="O15" s="25" t="s">
        <v>30</v>
      </c>
      <c r="P15" s="11">
        <v>2750000</v>
      </c>
      <c r="Q15" s="12">
        <v>0.19</v>
      </c>
      <c r="R15" s="11">
        <f t="shared" si="0"/>
        <v>522500</v>
      </c>
      <c r="S15" s="11">
        <f t="shared" si="1"/>
        <v>3272500</v>
      </c>
      <c r="T15" s="11">
        <f t="shared" si="5"/>
        <v>13090000</v>
      </c>
      <c r="U15" s="35" t="s">
        <v>43</v>
      </c>
      <c r="V15" s="35" t="s">
        <v>42</v>
      </c>
      <c r="W15" s="39">
        <f t="shared" si="6"/>
        <v>12674684</v>
      </c>
      <c r="X15" s="37" t="str">
        <f t="shared" si="7"/>
        <v>GTI - ALBERTO ALVAREZ LOPEZ S.A.S.</v>
      </c>
      <c r="Y15" s="40">
        <v>13359092</v>
      </c>
      <c r="Z15" s="40">
        <f t="shared" si="8"/>
        <v>684408</v>
      </c>
    </row>
    <row r="16" spans="1:26" ht="39" customHeight="1" x14ac:dyDescent="0.2">
      <c r="A16" s="9">
        <v>7</v>
      </c>
      <c r="B16" s="20" t="s">
        <v>28</v>
      </c>
      <c r="C16" s="21" t="s">
        <v>29</v>
      </c>
      <c r="D16" s="22" t="s">
        <v>23</v>
      </c>
      <c r="E16" s="9" t="s">
        <v>14</v>
      </c>
      <c r="F16" s="23">
        <v>223</v>
      </c>
      <c r="G16" s="10" t="s">
        <v>29</v>
      </c>
      <c r="H16" s="11">
        <v>24762</v>
      </c>
      <c r="I16" s="12">
        <v>0.19</v>
      </c>
      <c r="J16" s="11">
        <f t="shared" si="2"/>
        <v>4704.78</v>
      </c>
      <c r="K16" s="11">
        <f t="shared" si="3"/>
        <v>29467</v>
      </c>
      <c r="L16" s="11">
        <f t="shared" si="4"/>
        <v>6571141</v>
      </c>
      <c r="M16" s="37">
        <v>10</v>
      </c>
      <c r="N16" s="37" t="s">
        <v>51</v>
      </c>
      <c r="O16" s="21" t="s">
        <v>29</v>
      </c>
      <c r="P16" s="11">
        <v>34000</v>
      </c>
      <c r="Q16" s="12">
        <v>0.19</v>
      </c>
      <c r="R16" s="11">
        <f t="shared" si="0"/>
        <v>6460</v>
      </c>
      <c r="S16" s="11">
        <f t="shared" si="1"/>
        <v>40460</v>
      </c>
      <c r="T16" s="11">
        <f t="shared" si="5"/>
        <v>9022580</v>
      </c>
      <c r="U16" s="35" t="s">
        <v>45</v>
      </c>
      <c r="V16" s="35" t="s">
        <v>46</v>
      </c>
      <c r="W16" s="39">
        <f t="shared" si="6"/>
        <v>6571141</v>
      </c>
      <c r="X16" s="37" t="str">
        <f t="shared" si="7"/>
        <v>GTI - ALBERTO ALVAREZ LOPEZ S.A.S.</v>
      </c>
      <c r="Y16" s="40">
        <v>9078573</v>
      </c>
      <c r="Z16" s="40">
        <f t="shared" si="8"/>
        <v>2507432</v>
      </c>
    </row>
    <row r="17" spans="1:26" ht="191.25" x14ac:dyDescent="0.2">
      <c r="A17" s="28">
        <v>8</v>
      </c>
      <c r="B17" s="26" t="s">
        <v>31</v>
      </c>
      <c r="C17" s="26" t="s">
        <v>32</v>
      </c>
      <c r="D17" s="27"/>
      <c r="E17" s="28" t="s">
        <v>14</v>
      </c>
      <c r="F17" s="28">
        <v>1</v>
      </c>
      <c r="G17" s="29" t="s">
        <v>32</v>
      </c>
      <c r="H17" s="11">
        <v>41186879</v>
      </c>
      <c r="I17" s="12">
        <v>0.19</v>
      </c>
      <c r="J17" s="11">
        <f t="shared" ref="J17" si="9">H17*I17</f>
        <v>7825507.0099999998</v>
      </c>
      <c r="K17" s="11">
        <f t="shared" ref="K17" si="10">ROUND(H17+J17,0)</f>
        <v>49012386</v>
      </c>
      <c r="L17" s="11">
        <f t="shared" ref="L17" si="11">K17*F17</f>
        <v>49012386</v>
      </c>
      <c r="M17" s="38">
        <v>15</v>
      </c>
      <c r="N17" s="38" t="s">
        <v>48</v>
      </c>
      <c r="O17" s="21" t="s">
        <v>32</v>
      </c>
      <c r="P17" s="11">
        <v>42500000</v>
      </c>
      <c r="Q17" s="12">
        <v>0.19</v>
      </c>
      <c r="R17" s="11">
        <f t="shared" si="0"/>
        <v>8075000</v>
      </c>
      <c r="S17" s="11">
        <f t="shared" si="1"/>
        <v>50575000</v>
      </c>
      <c r="T17" s="11">
        <f t="shared" si="5"/>
        <v>50575000</v>
      </c>
      <c r="U17" s="36" t="s">
        <v>47</v>
      </c>
      <c r="V17" s="36" t="s">
        <v>42</v>
      </c>
      <c r="W17" s="39">
        <f t="shared" si="6"/>
        <v>49012386</v>
      </c>
      <c r="X17" s="37" t="str">
        <f t="shared" si="7"/>
        <v>GTI - ALBERTO ALVAREZ LOPEZ S.A.S.</v>
      </c>
      <c r="Y17" s="40">
        <v>50808103</v>
      </c>
      <c r="Z17" s="40">
        <f t="shared" si="8"/>
        <v>1795717</v>
      </c>
    </row>
    <row r="18" spans="1:26" s="13" customFormat="1" ht="27.75" customHeight="1" x14ac:dyDescent="0.25">
      <c r="A18" s="32" t="s">
        <v>15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19">
        <f>SUM(L10:L17)</f>
        <v>474335973</v>
      </c>
      <c r="T18" s="19">
        <f>SUM(T10:T17)</f>
        <v>508037499</v>
      </c>
      <c r="W18" s="41">
        <f>SUM(W10:W17)</f>
        <v>474335973</v>
      </c>
      <c r="Y18" s="42">
        <f>SUM(Y10:Y17)</f>
        <v>524155715</v>
      </c>
      <c r="Z18" s="42">
        <f>SUM(Z10:Z17)</f>
        <v>49819742</v>
      </c>
    </row>
    <row r="19" spans="1:26" x14ac:dyDescent="0.2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</row>
    <row r="27" spans="1:26" x14ac:dyDescent="0.2">
      <c r="A27" s="14">
        <v>0</v>
      </c>
    </row>
    <row r="28" spans="1:26" s="18" customFormat="1" x14ac:dyDescent="0.2">
      <c r="A28" s="14">
        <v>0.05</v>
      </c>
      <c r="C28" s="15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</row>
    <row r="29" spans="1:26" s="18" customFormat="1" x14ac:dyDescent="0.2">
      <c r="A29" s="14">
        <v>0.1</v>
      </c>
      <c r="C29" s="15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</row>
    <row r="30" spans="1:26" s="18" customFormat="1" x14ac:dyDescent="0.2">
      <c r="A30" s="14">
        <v>0.19</v>
      </c>
      <c r="C30" s="15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</row>
  </sheetData>
  <mergeCells count="10">
    <mergeCell ref="O8:V8"/>
    <mergeCell ref="A19:L19"/>
    <mergeCell ref="A1:N1"/>
    <mergeCell ref="A2:N2"/>
    <mergeCell ref="A3:N3"/>
    <mergeCell ref="A4:N4"/>
    <mergeCell ref="A6:B6"/>
    <mergeCell ref="A18:K18"/>
    <mergeCell ref="A8:F8"/>
    <mergeCell ref="G8:N8"/>
  </mergeCells>
  <dataValidations count="2">
    <dataValidation type="list" allowBlank="1" showInputMessage="1" showErrorMessage="1" sqref="I10:I17">
      <formula1>$A$27:$A$30</formula1>
    </dataValidation>
    <dataValidation type="list" allowBlank="1" showInputMessage="1" showErrorMessage="1" sqref="Q10:Q17">
      <formula1>$A$38:$A$41</formula1>
    </dataValidation>
  </dataValidations>
  <pageMargins left="0.7" right="0.7" top="0.75" bottom="0.75" header="0.3" footer="0.3"/>
  <pageSetup paperSize="9" orientation="portrait" r:id="rId1"/>
  <ignoredErrors>
    <ignoredError sqref="J10:L10 J11:L11 J12:L16 J17:L17 R10:T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modificado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2022-11-10T20:04:45Z</dcterms:created>
  <dcterms:modified xsi:type="dcterms:W3CDTF">2023-10-04T22:58:18Z</dcterms:modified>
</cp:coreProperties>
</file>