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COMPRAS 2023\INVITACIONES PÚBLICAS\CONTENEDORES\Evaluaciones\"/>
    </mc:Choice>
  </mc:AlternateContent>
  <bookViews>
    <workbookView xWindow="0" yWindow="0" windowWidth="11175" windowHeight="10830"/>
  </bookViews>
  <sheets>
    <sheet name="CUADRO COMPARATIVO" sheetId="1" r:id="rId1"/>
  </sheets>
  <definedNames>
    <definedName name="_xlnm._FilterDatabase" localSheetId="0" hidden="1">'CUADRO COMPARATIVO'!$V$8:$Y$17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0" i="1" l="1"/>
  <c r="R10" i="1" s="1"/>
  <c r="S10" i="1" s="1"/>
  <c r="Q11" i="1"/>
  <c r="R11" i="1" s="1"/>
  <c r="S11" i="1" s="1"/>
  <c r="Q12" i="1"/>
  <c r="R12" i="1" s="1"/>
  <c r="S12" i="1" s="1"/>
  <c r="Q13" i="1"/>
  <c r="R13" i="1" s="1"/>
  <c r="S13" i="1" s="1"/>
  <c r="Q9" i="1"/>
  <c r="R9" i="1" s="1"/>
  <c r="S9" i="1" s="1"/>
  <c r="S14" i="1" l="1"/>
  <c r="I9" i="1"/>
  <c r="I10" i="1"/>
  <c r="J9" i="1" l="1"/>
  <c r="J10" i="1"/>
  <c r="I12" i="1"/>
  <c r="J12" i="1" s="1"/>
  <c r="I13" i="1"/>
  <c r="J13" i="1" s="1"/>
  <c r="K12" i="1" l="1"/>
  <c r="V12" i="1"/>
  <c r="K13" i="1"/>
  <c r="V13" i="1"/>
  <c r="V11" i="1"/>
  <c r="K10" i="1"/>
  <c r="V10" i="1"/>
  <c r="K9" i="1"/>
  <c r="V9" i="1"/>
  <c r="X11" i="1" l="1"/>
  <c r="W11" i="1"/>
  <c r="Z11" i="1" s="1"/>
  <c r="W10" i="1"/>
  <c r="Z10" i="1" s="1"/>
  <c r="X10" i="1"/>
  <c r="X9" i="1"/>
  <c r="W9" i="1"/>
  <c r="W13" i="1"/>
  <c r="X13" i="1"/>
  <c r="W12" i="1"/>
  <c r="Z12" i="1" s="1"/>
  <c r="X12" i="1"/>
  <c r="K14" i="1"/>
  <c r="Z13" i="1" l="1"/>
  <c r="Z9" i="1"/>
  <c r="W14" i="1"/>
</calcChain>
</file>

<file path=xl/sharedStrings.xml><?xml version="1.0" encoding="utf-8"?>
<sst xmlns="http://schemas.openxmlformats.org/spreadsheetml/2006/main" count="66" uniqueCount="44">
  <si>
    <t xml:space="preserve">UNIVERSIDAD TECNOLÓGICA DE PEREIRA </t>
  </si>
  <si>
    <t>UNIDAD DE MEDIDA</t>
  </si>
  <si>
    <t>CANTIDAD</t>
  </si>
  <si>
    <t>DESCRIPCION MARCA/ REFERENCIA/ESPECIFICACIONES OFERTADAS</t>
  </si>
  <si>
    <t>VALOR UNITARIO ANTES DE IVA</t>
  </si>
  <si>
    <t>PORCENTAJE IVA 
( % )</t>
  </si>
  <si>
    <t>VALOR IVA</t>
  </si>
  <si>
    <t>VALOR UNITARIO IVA INCLUIDO</t>
  </si>
  <si>
    <t>TOTAL IVA INCLUIDO</t>
  </si>
  <si>
    <t>TIEMPO DE ENTREGA
 (Días Calendario)</t>
  </si>
  <si>
    <t>TIEMPO DE GARANTIA</t>
  </si>
  <si>
    <t xml:space="preserve">VALOR TOTAL OFERTA </t>
  </si>
  <si>
    <t>ÍTEM</t>
  </si>
  <si>
    <t>DESCRIPCIÓN ESPECIFICACIONES</t>
  </si>
  <si>
    <t xml:space="preserve">NOMBREL DEL EQUIPO </t>
  </si>
  <si>
    <t>unidad</t>
  </si>
  <si>
    <t>Contenedores Áreas externas de edificios</t>
  </si>
  <si>
    <t>Contenedores aulas de clase</t>
  </si>
  <si>
    <t>Contenedores restaurantes y/o cafeterias</t>
  </si>
  <si>
    <t xml:space="preserve">Puntos ecológicos de acero inoxidable
BASURERO AUTOSERVICIO DE UN PUESTO
-Elaborado en acero inoxidable AISI 304 calibre
- Tapa superior para bandejas tipo vaivén
-Puerta inferior frontal con manija para ingresar o retirar la caneca plástica
-Incluye caneca plástica en el interior
-Dimensiones generales: 58cm longitud x 60cm ancho x 112 cm altura.
</t>
  </si>
  <si>
    <t>Contenedores Baterías sanitarias (baños)</t>
  </si>
  <si>
    <t>COMPRA DE CONTENEDORES PARA CAMPUS UNIVERSITARIO</t>
  </si>
  <si>
    <t>INVITACIÓN PÚBLICA  BS 15 DE 2023</t>
  </si>
  <si>
    <t xml:space="preserve">Puntos ecológicos de acero inoxidable que consten de dos recipientes (aprovechable y no aprovechable) para residuos sólidos
Tanque cilíndrico fabricado en lámina perforada de acero inoxidable tipo AISI 304. 
Dimensiones del tanque: Diámetro de 0.40m y altura de 0.60m. 
Postes fabricados en tubo redondo de 2” en acero inoxidable tipo AISI 304. 
Pivotes para volteo en eje de acero inoxidable tipo AISI 304 con bujes en Empack. 
Asegurador en acero inoxidable AISI 304 con eje y resorte de presión ubicado en la parte inferior del tanque.                                                                                                                                                                                                                                                                                                           </t>
  </si>
  <si>
    <t>Contenedor para tratamiento de residuos sólidos  pequeño individual.
Basurero metálico de 36 cm de ancho x 30 cm de altura de acuerdo a fotografía suministrada, fabricado en lamina cold rolled C.20 negra y con pintura electroestática negra.</t>
  </si>
  <si>
    <t xml:space="preserve">Soporte, en varilla de un cuarto en acero inoxidable de 28 de diámetro para baño. </t>
  </si>
  <si>
    <t xml:space="preserve">Contenedores Áreas internas comunes de edificios y auditorios </t>
  </si>
  <si>
    <t>Basurero con techo de 2 contenedores
Tanque cilíndrico fabricado en lámina perforada de acero inoxidable tipo AISI 304. 
Dimensiones del tanque: Diámetro de 0.40m y altura de 0.60m. 
Postes fabricados en tubo redondo de 2” en acero inoxidable tipo AISI 304. 
Pivotes para volteo en eje de acero inoxidable tipo AISI 304 con bujes en Empack. 
Asegurador en acero inoxidable AISI 304 con eje y resorte de presión ubicado en la parte inferior del tanque.                                                                                         Con tapa para cada basurero.</t>
  </si>
  <si>
    <t>CUADRO COMPARATIVO</t>
  </si>
  <si>
    <t xml:space="preserve">Mismas especificaciones </t>
  </si>
  <si>
    <t>12 meses</t>
  </si>
  <si>
    <t>1 Año</t>
  </si>
  <si>
    <t>INVEIN/CONT 01/ MATERIAL DE CONSTRUCCION	Cilindro en lámina perforada de acero inoxidable tipo AISI 304 Calibre 20. Postes de soporte fabricados en tubo redondo de 2 pulgadas calibre 18. Cada Tapa en ace- ro inoxidable 304.DIMENSIONES DEL EQUIPO Cilindro con un diámetro de 0.40 metros y una altura de 0.60 metros, Altura Total de contenedor 1,20 m. ACCESORIOS - Pivotes para volteo fabricados en eje de acero inoxidable tipo AISI 304, con bujes en Empack. -	Bases de anclaje para postes. -	Asegurador fabricado en acero inoxidable AISI 304, dotado de un eje y resorte de presión. Este sistema está ubicado en la parte inferior del tanque, proporcionando estabilidad y seguridad en su uso.</t>
  </si>
  <si>
    <t>INVEIN/CONT 02/ MATERIAL DE CONSTRUCCION Cilindro en lámina perforada de acero inoxidable tipo AISI 304 Calibre 20. Postes de soporte están fabricados en tubo redondo de 2 pulgadas calibre 18. Tapa en acero inoxidable 304. DIMENSIONES DEL EQUIPO Cilindro con un diámetro de 0.40 metros y una altura de 0.60 metros, Altura Total de contenedor 1,40 m. Separación entre contenedor y tapa 30 cm. ACCESORIOS - Pivotes para volteo fabricados en eje de acero inoxidable tipo AISI 304, con bujes en Empack. - Bases de anclaje para postes. - Asegurador fabricado en acero inoxidable AISI 304, dotado de un eje y resorte de presión. Este sistema está ubicado en la parte inferior del tanque, proporcionando estabilidad y seguridad en su uso.</t>
  </si>
  <si>
    <t>INVEIN/CONT 03 /MATERIAL DE CONSTRUCCION Cuerpo en lámina cold rolled C.20 Negra, Con pintura electroestática negra. DIMENSIONES DEL PRODUCTO Canasta de 36 cm de ancho x 30 cm de altura</t>
  </si>
  <si>
    <t>INVEIN/CONT 04/ MATERIAL DE CONSTRUCCION Cuerpo en lámina de acero inoxidable tipo AISI 304 Calibre 20. DIMENSIONES DEL PRODUCTO Caja Metálica con 58 cm de longitud x 60 cm de ancho x 112 cm altura total. ACCESORIOS - Incluye caneca para respectivas dimensiones. - Sistema de vaivén y puerta inferior frontal con manija.</t>
  </si>
  <si>
    <t>INVEIN/CONT 05/ MATERIAL DE CONSTRUCCION Varilla de 1/4 en acero inoxidable. DIMENSIONES DEL PRODUCTO Diámetro de aro 280 mm ACCESORIOS - Barra en Matriz - Anclaje en superficie Vertical.</t>
  </si>
  <si>
    <t>INGENIERÍA E INVERSIONES INDUSTRIALES SAS
NIT.900.360.797-1</t>
  </si>
  <si>
    <t>INGENIAR INOX SAS
NIT. 900.053.090-5</t>
  </si>
  <si>
    <t>PROVEEDOR</t>
  </si>
  <si>
    <t>MINIMO VALOR UNITARIO IVA INCLUIDO</t>
  </si>
  <si>
    <t xml:space="preserve">MINIMO VALOR TOTAL </t>
  </si>
  <si>
    <t>PRESUPUESTO</t>
  </si>
  <si>
    <t>DIFERENCIA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</si>
</sst>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2" formatCode="_-&quot;$&quot;\ * #,##0_-;\-&quot;$&quot;\ * #,##0_-;_-&quot;$&quot;\ * &quot;-&quot;_-;_-@_-"/>
  </numFmts>
  <fonts count="11" x14ac:knownFonts="1">
    <font>
      <sz val="11"/>
      <color theme="1"/>
      <name val="Calibri"/>
      <family val="2"/>
      <scheme val="minor"/>
    </font>
    <font>
      <sz val="11"/>
      <color theme="1"/>
      <name val="Calibri"/>
      <family val="2"/>
      <scheme val="minor"/>
    </font>
    <font>
      <b/>
      <sz val="10"/>
      <color theme="1"/>
      <name val="Calibri"/>
      <family val="2"/>
      <scheme val="minor"/>
    </font>
    <font>
      <sz val="10"/>
      <color rgb="FF000000"/>
      <name val="Calibri"/>
      <family val="2"/>
    </font>
    <font>
      <sz val="10"/>
      <color theme="1"/>
      <name val="Calibri"/>
      <family val="2"/>
      <scheme val="minor"/>
    </font>
    <font>
      <sz val="11"/>
      <color indexed="8"/>
      <name val="Calibri"/>
      <family val="2"/>
      <charset val="1"/>
    </font>
    <font>
      <b/>
      <sz val="9"/>
      <name val="Arial"/>
      <family val="2"/>
      <charset val="1"/>
    </font>
    <font>
      <sz val="10"/>
      <name val="Calibri"/>
      <family val="2"/>
      <scheme val="minor"/>
    </font>
    <font>
      <b/>
      <sz val="10"/>
      <color rgb="FF000000"/>
      <name val="Calibri"/>
      <family val="2"/>
      <scheme val="minor"/>
    </font>
    <font>
      <sz val="10"/>
      <color rgb="FF000000"/>
      <name val="Calibri"/>
      <family val="2"/>
      <scheme val="minor"/>
    </font>
    <font>
      <sz val="10"/>
      <color theme="0"/>
      <name val="Calibri"/>
      <family val="2"/>
    </font>
  </fonts>
  <fills count="6">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theme="0"/>
        <bgColor theme="0"/>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2" fontId="1" fillId="0" borderId="0" applyFont="0" applyFill="0" applyBorder="0" applyAlignment="0" applyProtection="0"/>
    <xf numFmtId="9" fontId="1" fillId="0" borderId="0" applyFont="0" applyFill="0" applyBorder="0" applyAlignment="0" applyProtection="0"/>
    <xf numFmtId="0" fontId="5" fillId="0" borderId="0"/>
  </cellStyleXfs>
  <cellXfs count="38">
    <xf numFmtId="0" fontId="0" fillId="0" borderId="0" xfId="0"/>
    <xf numFmtId="0" fontId="3" fillId="0" borderId="0" xfId="0" applyFont="1"/>
    <xf numFmtId="0" fontId="2" fillId="2" borderId="0" xfId="0" applyFont="1" applyFill="1" applyAlignment="1" applyProtection="1">
      <alignment horizontal="center"/>
      <protection locked="0"/>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3" fontId="2" fillId="0" borderId="1" xfId="0" applyNumberFormat="1" applyFont="1" applyBorder="1" applyAlignment="1" applyProtection="1">
      <alignment horizontal="center" vertical="center" wrapText="1"/>
      <protection locked="0"/>
    </xf>
    <xf numFmtId="3" fontId="6" fillId="0" borderId="1" xfId="3" applyNumberFormat="1" applyFont="1" applyBorder="1" applyAlignment="1">
      <alignment horizontal="center" vertical="center" wrapText="1"/>
    </xf>
    <xf numFmtId="0" fontId="3" fillId="0" borderId="0" xfId="0" applyFont="1" applyAlignment="1">
      <alignment vertical="center"/>
    </xf>
    <xf numFmtId="9" fontId="10" fillId="0" borderId="0" xfId="2" applyFont="1" applyAlignment="1"/>
    <xf numFmtId="0" fontId="3" fillId="0" borderId="0" xfId="0" applyFont="1" applyAlignment="1">
      <alignment horizontal="left"/>
    </xf>
    <xf numFmtId="0" fontId="2" fillId="2" borderId="0" xfId="0" applyFont="1" applyFill="1" applyAlignment="1" applyProtection="1">
      <alignment horizontal="center" vertical="center"/>
      <protection locked="0"/>
    </xf>
    <xf numFmtId="0" fontId="3" fillId="0" borderId="0" xfId="0" applyFont="1" applyAlignment="1">
      <alignment horizontal="center" vertical="center"/>
    </xf>
    <xf numFmtId="0" fontId="4"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top" wrapText="1"/>
    </xf>
    <xf numFmtId="42" fontId="8" fillId="0" borderId="3" xfId="1" applyFont="1" applyBorder="1" applyAlignment="1">
      <alignment vertical="center"/>
    </xf>
    <xf numFmtId="0" fontId="7" fillId="4" borderId="1" xfId="0" applyFont="1" applyFill="1" applyBorder="1" applyAlignment="1">
      <alignment horizontal="center" vertical="center" wrapText="1"/>
    </xf>
    <xf numFmtId="3" fontId="4"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left" vertical="center" wrapText="1"/>
    </xf>
    <xf numFmtId="0" fontId="2" fillId="2" borderId="0" xfId="0" applyFont="1" applyFill="1" applyAlignment="1" applyProtection="1">
      <alignment horizontal="center"/>
      <protection locked="0"/>
    </xf>
    <xf numFmtId="0" fontId="9" fillId="0" borderId="0" xfId="0" applyFont="1" applyAlignment="1">
      <alignment horizontal="left" wrapText="1"/>
    </xf>
    <xf numFmtId="0" fontId="4" fillId="2" borderId="1" xfId="0" applyFont="1" applyFill="1" applyBorder="1" applyAlignment="1" applyProtection="1">
      <alignment horizontal="center"/>
      <protection locked="0"/>
    </xf>
    <xf numFmtId="9" fontId="2" fillId="2" borderId="0" xfId="2" applyFont="1" applyFill="1" applyAlignment="1" applyProtection="1">
      <alignment horizontal="center"/>
      <protection locked="0"/>
    </xf>
    <xf numFmtId="9" fontId="2" fillId="0" borderId="1" xfId="2" applyFont="1" applyBorder="1" applyAlignment="1" applyProtection="1">
      <alignment horizontal="center" vertical="center" wrapText="1"/>
      <protection locked="0"/>
    </xf>
    <xf numFmtId="9" fontId="4" fillId="0" borderId="1" xfId="2" applyFont="1" applyBorder="1" applyAlignment="1" applyProtection="1">
      <alignment horizontal="center" vertical="center" wrapText="1"/>
      <protection locked="0"/>
    </xf>
    <xf numFmtId="9" fontId="3" fillId="0" borderId="0" xfId="2" applyFont="1"/>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protection locked="0"/>
    </xf>
    <xf numFmtId="0" fontId="8" fillId="0" borderId="3" xfId="0" applyFont="1" applyBorder="1" applyAlignment="1">
      <alignment vertical="center"/>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3" fontId="4" fillId="5" borderId="1" xfId="0" applyNumberFormat="1" applyFont="1" applyFill="1" applyBorder="1" applyAlignment="1" applyProtection="1">
      <alignment horizontal="center" vertical="center" wrapText="1"/>
      <protection locked="0"/>
    </xf>
    <xf numFmtId="9" fontId="4" fillId="5" borderId="1" xfId="2" applyFont="1" applyFill="1" applyBorder="1" applyAlignment="1" applyProtection="1">
      <alignment horizontal="center" vertical="center" wrapText="1"/>
      <protection locked="0"/>
    </xf>
    <xf numFmtId="3" fontId="3" fillId="0" borderId="0" xfId="0" applyNumberFormat="1" applyFont="1"/>
    <xf numFmtId="3" fontId="4" fillId="0" borderId="0" xfId="0" applyNumberFormat="1" applyFont="1" applyBorder="1" applyAlignment="1" applyProtection="1">
      <alignment horizontal="center" vertical="center" wrapText="1"/>
      <protection locked="0"/>
    </xf>
    <xf numFmtId="0" fontId="3" fillId="0" borderId="0" xfId="0" applyFont="1" applyBorder="1" applyAlignment="1">
      <alignment vertical="center"/>
    </xf>
    <xf numFmtId="0" fontId="3" fillId="0" borderId="0" xfId="0" applyFont="1" applyBorder="1"/>
  </cellXfs>
  <cellStyles count="4">
    <cellStyle name="Excel Built-in Normal" xfId="3"/>
    <cellStyle name="Moneda [0]" xfId="1" builtinId="7"/>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5"/>
  <sheetViews>
    <sheetView tabSelected="1" zoomScale="98" zoomScaleNormal="98" workbookViewId="0">
      <selection activeCell="V12" sqref="V12"/>
    </sheetView>
  </sheetViews>
  <sheetFormatPr baseColWidth="10" defaultColWidth="11.42578125" defaultRowHeight="12.75" x14ac:dyDescent="0.2"/>
  <cols>
    <col min="1" max="1" width="4.7109375" style="1" bestFit="1" customWidth="1"/>
    <col min="2" max="2" width="17.42578125" style="11" customWidth="1"/>
    <col min="3" max="3" width="63.85546875" style="9" customWidth="1"/>
    <col min="4" max="4" width="9.85546875" style="1" bestFit="1" customWidth="1"/>
    <col min="5" max="5" width="9.28515625" style="1" bestFit="1" customWidth="1"/>
    <col min="6" max="6" width="36.140625" style="1" customWidth="1"/>
    <col min="7" max="7" width="14.42578125" style="1" customWidth="1"/>
    <col min="8" max="8" width="14" style="25" customWidth="1"/>
    <col min="9" max="9" width="9.42578125" style="1" customWidth="1"/>
    <col min="10" max="10" width="14.42578125" style="1" customWidth="1"/>
    <col min="11" max="11" width="15.42578125" style="1" customWidth="1"/>
    <col min="12" max="12" width="13.42578125" style="1" customWidth="1"/>
    <col min="13" max="13" width="15.85546875" style="1" customWidth="1"/>
    <col min="14" max="14" width="50.42578125" style="1" customWidth="1"/>
    <col min="15" max="18" width="11.42578125" style="1" customWidth="1"/>
    <col min="19" max="19" width="13.7109375" style="1" customWidth="1"/>
    <col min="20" max="21" width="11.42578125" style="1" customWidth="1"/>
    <col min="22" max="22" width="14.7109375" style="1" customWidth="1"/>
    <col min="23" max="23" width="17.42578125" style="1" customWidth="1"/>
    <col min="24" max="24" width="16.140625" style="1" customWidth="1"/>
    <col min="25" max="25" width="15.7109375" style="1" customWidth="1"/>
    <col min="26" max="16384" width="11.42578125" style="1"/>
  </cols>
  <sheetData>
    <row r="1" spans="1:27" x14ac:dyDescent="0.2">
      <c r="A1" s="19" t="s">
        <v>0</v>
      </c>
      <c r="B1" s="19"/>
      <c r="C1" s="19"/>
      <c r="D1" s="19"/>
      <c r="E1" s="19"/>
      <c r="F1" s="19"/>
      <c r="G1" s="19"/>
      <c r="H1" s="19"/>
      <c r="I1" s="19"/>
      <c r="J1" s="19"/>
      <c r="K1" s="19"/>
      <c r="L1" s="19"/>
      <c r="M1" s="19"/>
    </row>
    <row r="2" spans="1:27" x14ac:dyDescent="0.2">
      <c r="A2" s="19" t="s">
        <v>22</v>
      </c>
      <c r="B2" s="19"/>
      <c r="C2" s="19"/>
      <c r="D2" s="19"/>
      <c r="E2" s="19"/>
      <c r="F2" s="19"/>
      <c r="G2" s="19"/>
      <c r="H2" s="19"/>
      <c r="I2" s="19"/>
      <c r="J2" s="19"/>
      <c r="K2" s="19"/>
      <c r="L2" s="19"/>
      <c r="M2" s="19"/>
    </row>
    <row r="3" spans="1:27" ht="12.75" customHeight="1" x14ac:dyDescent="0.2">
      <c r="A3" s="19" t="s">
        <v>21</v>
      </c>
      <c r="B3" s="19"/>
      <c r="C3" s="19"/>
      <c r="D3" s="19"/>
      <c r="E3" s="19"/>
      <c r="F3" s="19"/>
      <c r="G3" s="19"/>
      <c r="H3" s="19"/>
      <c r="I3" s="19"/>
      <c r="J3" s="19"/>
      <c r="K3" s="19"/>
      <c r="L3" s="19"/>
      <c r="M3" s="19"/>
    </row>
    <row r="4" spans="1:27" x14ac:dyDescent="0.2">
      <c r="A4" s="19" t="s">
        <v>28</v>
      </c>
      <c r="B4" s="19"/>
      <c r="C4" s="19"/>
      <c r="D4" s="19"/>
      <c r="E4" s="19"/>
      <c r="F4" s="19"/>
      <c r="G4" s="19"/>
      <c r="H4" s="19"/>
      <c r="I4" s="19"/>
      <c r="J4" s="19"/>
      <c r="K4" s="19"/>
      <c r="L4" s="19"/>
      <c r="M4" s="19"/>
    </row>
    <row r="5" spans="1:27" x14ac:dyDescent="0.2">
      <c r="A5" s="2"/>
      <c r="B5" s="10"/>
      <c r="C5" s="2"/>
      <c r="D5" s="2"/>
      <c r="E5" s="2"/>
      <c r="F5" s="2"/>
      <c r="G5" s="2"/>
      <c r="H5" s="22"/>
      <c r="I5" s="2"/>
      <c r="J5" s="2"/>
      <c r="K5" s="2"/>
    </row>
    <row r="6" spans="1:27" x14ac:dyDescent="0.2">
      <c r="A6" s="19"/>
      <c r="B6" s="19"/>
      <c r="C6" s="2"/>
      <c r="D6" s="2"/>
      <c r="E6" s="2"/>
      <c r="F6" s="2"/>
      <c r="G6" s="2"/>
      <c r="H6" s="22"/>
      <c r="I6" s="2"/>
      <c r="J6" s="2"/>
      <c r="K6" s="2"/>
    </row>
    <row r="7" spans="1:27" ht="33.75" customHeight="1" x14ac:dyDescent="0.2">
      <c r="A7" s="21"/>
      <c r="B7" s="21"/>
      <c r="C7" s="21"/>
      <c r="D7" s="21"/>
      <c r="E7" s="21"/>
      <c r="F7" s="26" t="s">
        <v>38</v>
      </c>
      <c r="G7" s="27"/>
      <c r="H7" s="27"/>
      <c r="I7" s="27"/>
      <c r="J7" s="27"/>
      <c r="K7" s="27"/>
      <c r="L7" s="27"/>
      <c r="M7" s="27"/>
      <c r="N7" s="26" t="s">
        <v>37</v>
      </c>
      <c r="O7" s="27"/>
      <c r="P7" s="27"/>
      <c r="Q7" s="27"/>
      <c r="R7" s="27"/>
      <c r="S7" s="27"/>
      <c r="T7" s="27"/>
      <c r="U7" s="27"/>
    </row>
    <row r="8" spans="1:27" ht="60.75" customHeight="1" x14ac:dyDescent="0.2">
      <c r="A8" s="3" t="s">
        <v>12</v>
      </c>
      <c r="B8" s="3" t="s">
        <v>14</v>
      </c>
      <c r="C8" s="3" t="s">
        <v>13</v>
      </c>
      <c r="D8" s="3" t="s">
        <v>1</v>
      </c>
      <c r="E8" s="4" t="s">
        <v>2</v>
      </c>
      <c r="F8" s="5" t="s">
        <v>3</v>
      </c>
      <c r="G8" s="5" t="s">
        <v>4</v>
      </c>
      <c r="H8" s="23" t="s">
        <v>5</v>
      </c>
      <c r="I8" s="5" t="s">
        <v>6</v>
      </c>
      <c r="J8" s="5" t="s">
        <v>7</v>
      </c>
      <c r="K8" s="6" t="s">
        <v>8</v>
      </c>
      <c r="L8" s="6" t="s">
        <v>9</v>
      </c>
      <c r="M8" s="6" t="s">
        <v>10</v>
      </c>
      <c r="N8" s="5" t="s">
        <v>3</v>
      </c>
      <c r="O8" s="5" t="s">
        <v>4</v>
      </c>
      <c r="P8" s="23" t="s">
        <v>5</v>
      </c>
      <c r="Q8" s="5" t="s">
        <v>6</v>
      </c>
      <c r="R8" s="5" t="s">
        <v>7</v>
      </c>
      <c r="S8" s="6" t="s">
        <v>8</v>
      </c>
      <c r="T8" s="6" t="s">
        <v>9</v>
      </c>
      <c r="U8" s="6" t="s">
        <v>10</v>
      </c>
      <c r="V8" s="6" t="s">
        <v>40</v>
      </c>
      <c r="W8" s="6" t="s">
        <v>41</v>
      </c>
      <c r="X8" s="6" t="s">
        <v>39</v>
      </c>
      <c r="Y8" s="6" t="s">
        <v>42</v>
      </c>
      <c r="Z8" s="6" t="s">
        <v>43</v>
      </c>
    </row>
    <row r="9" spans="1:27" ht="165.75" x14ac:dyDescent="0.2">
      <c r="A9" s="12">
        <v>1</v>
      </c>
      <c r="B9" s="13" t="s">
        <v>26</v>
      </c>
      <c r="C9" s="14" t="s">
        <v>23</v>
      </c>
      <c r="D9" s="16" t="s">
        <v>15</v>
      </c>
      <c r="E9" s="12">
        <v>60</v>
      </c>
      <c r="F9" s="17" t="s">
        <v>29</v>
      </c>
      <c r="G9" s="17">
        <v>1600000</v>
      </c>
      <c r="H9" s="24">
        <v>0.19</v>
      </c>
      <c r="I9" s="17">
        <f>G9*H9</f>
        <v>304000</v>
      </c>
      <c r="J9" s="17">
        <f>ROUND(G9+I9,0)</f>
        <v>1904000</v>
      </c>
      <c r="K9" s="17">
        <f>E9*J9</f>
        <v>114240000</v>
      </c>
      <c r="L9" s="17">
        <v>45</v>
      </c>
      <c r="M9" s="17" t="s">
        <v>30</v>
      </c>
      <c r="N9" s="17" t="s">
        <v>32</v>
      </c>
      <c r="O9" s="17">
        <v>1606320</v>
      </c>
      <c r="P9" s="24">
        <v>0.19</v>
      </c>
      <c r="Q9" s="17">
        <f>O9*P9</f>
        <v>305200.8</v>
      </c>
      <c r="R9" s="17">
        <f>ROUND(O9+Q9,0)</f>
        <v>1911521</v>
      </c>
      <c r="S9" s="17">
        <f>E9*R9</f>
        <v>114691260</v>
      </c>
      <c r="T9" s="17">
        <v>90</v>
      </c>
      <c r="U9" s="17" t="s">
        <v>31</v>
      </c>
      <c r="V9" s="17">
        <f>MIN(J9,R9)</f>
        <v>1904000</v>
      </c>
      <c r="W9" s="17">
        <f>E9*V9</f>
        <v>114240000</v>
      </c>
      <c r="X9" s="17" t="str">
        <f>IF(V9=J9,$F$7,IF(V9=R9,$N$7,""))</f>
        <v>INGENIAR INOX SAS
NIT. 900.053.090-5</v>
      </c>
      <c r="Y9" s="17">
        <v>124664400</v>
      </c>
      <c r="Z9" s="17">
        <f>+Y9-W9</f>
        <v>10424400</v>
      </c>
    </row>
    <row r="10" spans="1:27" ht="165.75" x14ac:dyDescent="0.2">
      <c r="A10" s="12">
        <v>2</v>
      </c>
      <c r="B10" s="13" t="s">
        <v>16</v>
      </c>
      <c r="C10" s="18" t="s">
        <v>27</v>
      </c>
      <c r="D10" s="16" t="s">
        <v>15</v>
      </c>
      <c r="E10" s="12">
        <v>50</v>
      </c>
      <c r="F10" s="17" t="s">
        <v>29</v>
      </c>
      <c r="G10" s="17">
        <v>1340000</v>
      </c>
      <c r="H10" s="24">
        <v>0.19</v>
      </c>
      <c r="I10" s="17">
        <f t="shared" ref="I10:I13" si="0">G10*H10</f>
        <v>254600</v>
      </c>
      <c r="J10" s="17">
        <f t="shared" ref="J10:J13" si="1">ROUND(G10+I10,0)</f>
        <v>1594600</v>
      </c>
      <c r="K10" s="17">
        <f t="shared" ref="K10:K13" si="2">E10*J10</f>
        <v>79730000</v>
      </c>
      <c r="L10" s="17">
        <v>45</v>
      </c>
      <c r="M10" s="17" t="s">
        <v>30</v>
      </c>
      <c r="N10" s="17" t="s">
        <v>33</v>
      </c>
      <c r="O10" s="17">
        <v>1251200</v>
      </c>
      <c r="P10" s="24">
        <v>0.19</v>
      </c>
      <c r="Q10" s="17">
        <f t="shared" ref="Q10:Q13" si="3">O10*P10</f>
        <v>237728</v>
      </c>
      <c r="R10" s="17">
        <f t="shared" ref="R10:R13" si="4">ROUND(O10+Q10,0)</f>
        <v>1488928</v>
      </c>
      <c r="S10" s="17">
        <f t="shared" ref="S10:S13" si="5">E10*R10</f>
        <v>74446400</v>
      </c>
      <c r="T10" s="17">
        <v>90</v>
      </c>
      <c r="U10" s="17" t="s">
        <v>31</v>
      </c>
      <c r="V10" s="17">
        <f t="shared" ref="V10:V13" si="6">MIN(J10,R10)</f>
        <v>1488928</v>
      </c>
      <c r="W10" s="17">
        <f t="shared" ref="W10:W13" si="7">E10*V10</f>
        <v>74446400</v>
      </c>
      <c r="X10" s="17" t="str">
        <f t="shared" ref="X10:X13" si="8">IF(V10=J10,$F$7,IF(V10=R10,$N$7,""))</f>
        <v>INGENIERÍA E INVERSIONES INDUSTRIALES SAS
NIT.900.360.797-1</v>
      </c>
      <c r="Y10" s="17">
        <v>80920000</v>
      </c>
      <c r="Z10" s="17">
        <f t="shared" ref="Z10:Z16" si="9">+Y10-W10</f>
        <v>6473600</v>
      </c>
    </row>
    <row r="11" spans="1:27" ht="108" customHeight="1" x14ac:dyDescent="0.2">
      <c r="A11" s="12">
        <v>3</v>
      </c>
      <c r="B11" s="13" t="s">
        <v>17</v>
      </c>
      <c r="C11" s="18" t="s">
        <v>24</v>
      </c>
      <c r="D11" s="16" t="s">
        <v>15</v>
      </c>
      <c r="E11" s="12">
        <v>100</v>
      </c>
      <c r="F11" s="32"/>
      <c r="G11" s="32"/>
      <c r="H11" s="33"/>
      <c r="I11" s="32"/>
      <c r="J11" s="32"/>
      <c r="K11" s="32"/>
      <c r="L11" s="32"/>
      <c r="M11" s="32"/>
      <c r="N11" s="17" t="s">
        <v>34</v>
      </c>
      <c r="O11" s="17">
        <v>124470.58823529413</v>
      </c>
      <c r="P11" s="24">
        <v>0.19</v>
      </c>
      <c r="Q11" s="17">
        <f t="shared" si="3"/>
        <v>23649.411764705885</v>
      </c>
      <c r="R11" s="17">
        <f t="shared" si="4"/>
        <v>148120</v>
      </c>
      <c r="S11" s="17">
        <f t="shared" si="5"/>
        <v>14812000</v>
      </c>
      <c r="T11" s="17">
        <v>90</v>
      </c>
      <c r="U11" s="17" t="s">
        <v>31</v>
      </c>
      <c r="V11" s="17">
        <f t="shared" si="6"/>
        <v>148120</v>
      </c>
      <c r="W11" s="17">
        <f t="shared" si="7"/>
        <v>14812000</v>
      </c>
      <c r="X11" s="17" t="str">
        <f t="shared" si="8"/>
        <v>INGENIERÍA E INVERSIONES INDUSTRIALES SAS
NIT.900.360.797-1</v>
      </c>
      <c r="Y11" s="17">
        <v>16100000</v>
      </c>
      <c r="Z11" s="17">
        <f t="shared" si="9"/>
        <v>1288000</v>
      </c>
    </row>
    <row r="12" spans="1:27" ht="144.94999999999999" customHeight="1" x14ac:dyDescent="0.2">
      <c r="A12" s="12">
        <v>4</v>
      </c>
      <c r="B12" s="13" t="s">
        <v>18</v>
      </c>
      <c r="C12" s="18" t="s">
        <v>19</v>
      </c>
      <c r="D12" s="16" t="s">
        <v>15</v>
      </c>
      <c r="E12" s="12">
        <v>30</v>
      </c>
      <c r="F12" s="17" t="s">
        <v>29</v>
      </c>
      <c r="G12" s="17">
        <v>1460000</v>
      </c>
      <c r="H12" s="24">
        <v>0.19</v>
      </c>
      <c r="I12" s="17">
        <f t="shared" si="0"/>
        <v>277400</v>
      </c>
      <c r="J12" s="17">
        <f t="shared" si="1"/>
        <v>1737400</v>
      </c>
      <c r="K12" s="17">
        <f t="shared" si="2"/>
        <v>52122000</v>
      </c>
      <c r="L12" s="17">
        <v>45</v>
      </c>
      <c r="M12" s="17" t="s">
        <v>30</v>
      </c>
      <c r="N12" s="17" t="s">
        <v>35</v>
      </c>
      <c r="O12" s="17">
        <v>1427842.5770308124</v>
      </c>
      <c r="P12" s="24">
        <v>0.19</v>
      </c>
      <c r="Q12" s="17">
        <f t="shared" si="3"/>
        <v>271290.08963585435</v>
      </c>
      <c r="R12" s="17">
        <f t="shared" si="4"/>
        <v>1699133</v>
      </c>
      <c r="S12" s="17">
        <f t="shared" si="5"/>
        <v>50973990</v>
      </c>
      <c r="T12" s="17">
        <v>90</v>
      </c>
      <c r="U12" s="17" t="s">
        <v>31</v>
      </c>
      <c r="V12" s="17">
        <f t="shared" si="6"/>
        <v>1699133</v>
      </c>
      <c r="W12" s="17">
        <f t="shared" si="7"/>
        <v>50973990</v>
      </c>
      <c r="X12" s="17" t="str">
        <f t="shared" si="8"/>
        <v>INGENIERÍA E INVERSIONES INDUSTRIALES SAS
NIT.900.360.797-1</v>
      </c>
      <c r="Y12" s="17">
        <v>55406500</v>
      </c>
      <c r="Z12" s="17">
        <f t="shared" si="9"/>
        <v>4432510</v>
      </c>
    </row>
    <row r="13" spans="1:27" ht="51" x14ac:dyDescent="0.2">
      <c r="A13" s="12">
        <v>5</v>
      </c>
      <c r="B13" s="13" t="s">
        <v>20</v>
      </c>
      <c r="C13" s="18" t="s">
        <v>25</v>
      </c>
      <c r="D13" s="16" t="s">
        <v>15</v>
      </c>
      <c r="E13" s="12">
        <v>50</v>
      </c>
      <c r="F13" s="17" t="s">
        <v>29</v>
      </c>
      <c r="G13" s="17">
        <v>55000</v>
      </c>
      <c r="H13" s="24">
        <v>0.19</v>
      </c>
      <c r="I13" s="17">
        <f t="shared" si="0"/>
        <v>10450</v>
      </c>
      <c r="J13" s="17">
        <f t="shared" si="1"/>
        <v>65450</v>
      </c>
      <c r="K13" s="17">
        <f t="shared" si="2"/>
        <v>3272500</v>
      </c>
      <c r="L13" s="17">
        <v>45</v>
      </c>
      <c r="M13" s="17" t="s">
        <v>30</v>
      </c>
      <c r="N13" s="17" t="s">
        <v>36</v>
      </c>
      <c r="O13" s="17">
        <v>56436.97478991597</v>
      </c>
      <c r="P13" s="24">
        <v>0.19</v>
      </c>
      <c r="Q13" s="17">
        <f t="shared" si="3"/>
        <v>10723.025210084035</v>
      </c>
      <c r="R13" s="17">
        <f t="shared" si="4"/>
        <v>67160</v>
      </c>
      <c r="S13" s="17">
        <f t="shared" si="5"/>
        <v>3358000</v>
      </c>
      <c r="T13" s="17">
        <v>90</v>
      </c>
      <c r="U13" s="17" t="s">
        <v>31</v>
      </c>
      <c r="V13" s="17">
        <f t="shared" si="6"/>
        <v>65450</v>
      </c>
      <c r="W13" s="17">
        <f t="shared" si="7"/>
        <v>3272500</v>
      </c>
      <c r="X13" s="17" t="str">
        <f t="shared" si="8"/>
        <v>INGENIAR INOX SAS
NIT. 900.053.090-5</v>
      </c>
      <c r="Y13" s="17">
        <v>3650000</v>
      </c>
      <c r="Z13" s="17">
        <f t="shared" si="9"/>
        <v>377500</v>
      </c>
    </row>
    <row r="14" spans="1:27" s="7" customFormat="1" ht="14.25" customHeight="1" x14ac:dyDescent="0.25">
      <c r="A14" s="29" t="s">
        <v>11</v>
      </c>
      <c r="B14" s="30"/>
      <c r="C14" s="30"/>
      <c r="D14" s="30"/>
      <c r="E14" s="31"/>
      <c r="F14" s="28"/>
      <c r="G14" s="28"/>
      <c r="H14" s="28"/>
      <c r="I14" s="28"/>
      <c r="J14" s="28"/>
      <c r="K14" s="15">
        <f>SUM(K9:K13)</f>
        <v>249364500</v>
      </c>
      <c r="N14" s="28"/>
      <c r="O14" s="28"/>
      <c r="P14" s="28"/>
      <c r="Q14" s="28"/>
      <c r="R14" s="28"/>
      <c r="S14" s="15">
        <f>SUM(S9:S13)</f>
        <v>258281650</v>
      </c>
      <c r="W14" s="15">
        <f>SUM(W9:W13)</f>
        <v>257744890</v>
      </c>
      <c r="Z14" s="35"/>
      <c r="AA14" s="36"/>
    </row>
    <row r="15" spans="1:27" x14ac:dyDescent="0.2">
      <c r="A15" s="20"/>
      <c r="B15" s="20"/>
      <c r="C15" s="20"/>
      <c r="D15" s="20"/>
      <c r="E15" s="20"/>
      <c r="F15" s="20"/>
      <c r="G15" s="20"/>
      <c r="H15" s="20"/>
      <c r="I15" s="20"/>
      <c r="J15" s="20"/>
      <c r="K15" s="20"/>
      <c r="W15" s="34"/>
      <c r="Z15" s="37"/>
      <c r="AA15" s="37"/>
    </row>
    <row r="16" spans="1:27" x14ac:dyDescent="0.2">
      <c r="W16" s="34"/>
      <c r="Z16" s="35"/>
      <c r="AA16" s="37"/>
    </row>
    <row r="17" spans="1:27" x14ac:dyDescent="0.2">
      <c r="W17" s="34"/>
      <c r="Z17" s="37"/>
      <c r="AA17" s="37"/>
    </row>
    <row r="18" spans="1:27" x14ac:dyDescent="0.2">
      <c r="W18" s="34"/>
      <c r="Z18" s="37"/>
      <c r="AA18" s="37"/>
    </row>
    <row r="19" spans="1:27" x14ac:dyDescent="0.2">
      <c r="Z19" s="37"/>
      <c r="AA19" s="37"/>
    </row>
    <row r="20" spans="1:27" x14ac:dyDescent="0.2">
      <c r="Z20" s="37"/>
      <c r="AA20" s="37"/>
    </row>
    <row r="21" spans="1:27" x14ac:dyDescent="0.2">
      <c r="Z21" s="37"/>
      <c r="AA21" s="37"/>
    </row>
    <row r="22" spans="1:27" x14ac:dyDescent="0.2">
      <c r="A22" s="8">
        <v>0</v>
      </c>
      <c r="Z22" s="37"/>
      <c r="AA22" s="37"/>
    </row>
    <row r="23" spans="1:27" x14ac:dyDescent="0.2">
      <c r="A23" s="8">
        <v>0.05</v>
      </c>
    </row>
    <row r="24" spans="1:27" x14ac:dyDescent="0.2">
      <c r="A24" s="8">
        <v>0.1</v>
      </c>
    </row>
    <row r="25" spans="1:27" x14ac:dyDescent="0.2">
      <c r="A25" s="8">
        <v>0.19</v>
      </c>
    </row>
  </sheetData>
  <mergeCells count="10">
    <mergeCell ref="A1:M1"/>
    <mergeCell ref="A2:M2"/>
    <mergeCell ref="A3:M3"/>
    <mergeCell ref="A4:M4"/>
    <mergeCell ref="A7:E7"/>
    <mergeCell ref="F7:M7"/>
    <mergeCell ref="A6:B6"/>
    <mergeCell ref="A15:K15"/>
    <mergeCell ref="A14:E14"/>
    <mergeCell ref="N7:U7"/>
  </mergeCells>
  <dataValidations count="1">
    <dataValidation type="list" allowBlank="1" showInputMessage="1" showErrorMessage="1" sqref="H9:H13 P9:P13">
      <formula1>$A$22:$A$25</formula1>
    </dataValidation>
  </dataValidations>
  <pageMargins left="0.7" right="0.7" top="0.75" bottom="0.75" header="0.3" footer="0.3"/>
  <pageSetup orientation="portrait" r:id="rId1"/>
  <ignoredErrors>
    <ignoredError sqref="I9:K9 I10:J10 I12:J13 K10 Q9:S13 X9:X13 V9:V13 W9:W13 K12:K13 Z9:Z13"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CUADRO COMPARATIVO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dcterms:created xsi:type="dcterms:W3CDTF">2022-11-10T20:04:45Z</dcterms:created>
  <dcterms:modified xsi:type="dcterms:W3CDTF">2023-12-05T21:41:46Z</dcterms:modified>
</cp:coreProperties>
</file>