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luzadrianabermudez/Downloads/"/>
    </mc:Choice>
  </mc:AlternateContent>
  <xr:revisionPtr revIDLastSave="0" documentId="13_ncr:1_{EC1558FE-B3EC-174F-9733-3510C6D22757}" xr6:coauthVersionLast="47" xr6:coauthVersionMax="47" xr10:uidLastSave="{00000000-0000-0000-0000-000000000000}"/>
  <bookViews>
    <workbookView xWindow="0" yWindow="500" windowWidth="40960" windowHeight="20840" xr2:uid="{00000000-000D-0000-FFFF-FFFF00000000}"/>
  </bookViews>
  <sheets>
    <sheet name="FORMADOR ESPECÍFICO – CICLO 1" sheetId="1" r:id="rId1"/>
    <sheet name="FORMADOR ESPECÍFICO – CICLO 2" sheetId="2" r:id="rId2"/>
    <sheet name="FORMADOR DE INGLÉS– TODOS LOS C" sheetId="4" r:id="rId3"/>
    <sheet name="MONITOR RUTA 2" sheetId="5" r:id="rId4"/>
    <sheet name="EXPERTO CON RECONOCIMIENTO INTE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gt+OVtwHUZo82qdCe31AXIsC27mg=="/>
    </ext>
  </extLst>
</workbook>
</file>

<file path=xl/calcChain.xml><?xml version="1.0" encoding="utf-8"?>
<calcChain xmlns="http://schemas.openxmlformats.org/spreadsheetml/2006/main">
  <c r="O13" i="5" l="1"/>
  <c r="N13" i="5"/>
  <c r="Q13" i="5" s="1"/>
  <c r="R13" i="5" s="1"/>
  <c r="U13" i="5" s="1"/>
  <c r="O12" i="5"/>
  <c r="N12" i="5"/>
  <c r="Q12" i="5" s="1"/>
  <c r="R12" i="5" s="1"/>
  <c r="O11" i="5"/>
  <c r="Q11" i="5" s="1"/>
  <c r="R11" i="5" s="1"/>
  <c r="U11" i="5" s="1"/>
  <c r="N11" i="5"/>
  <c r="Q27" i="4"/>
  <c r="R27" i="4" s="1"/>
  <c r="O27" i="4"/>
  <c r="N27" i="4"/>
  <c r="Q26" i="4"/>
  <c r="R26" i="4" s="1"/>
  <c r="O26" i="4"/>
  <c r="N26" i="4"/>
  <c r="S25" i="4"/>
  <c r="U25" i="4" s="1"/>
  <c r="R25" i="4"/>
  <c r="O24" i="4"/>
  <c r="N24" i="4"/>
  <c r="O23" i="4"/>
  <c r="Q24" i="4" s="1"/>
  <c r="N23" i="4"/>
  <c r="R22" i="4"/>
  <c r="U22" i="4" s="1"/>
  <c r="O22" i="4"/>
  <c r="N22" i="4"/>
  <c r="Q22" i="4" s="1"/>
  <c r="S22" i="4" s="1"/>
  <c r="R21" i="4"/>
  <c r="U21" i="4" s="1"/>
  <c r="O21" i="4"/>
  <c r="Q21" i="4" s="1"/>
  <c r="S21" i="4" s="1"/>
  <c r="N21" i="4"/>
  <c r="R20" i="4"/>
  <c r="U20" i="4" s="1"/>
  <c r="O20" i="4"/>
  <c r="N20" i="4"/>
  <c r="Q20" i="4" s="1"/>
  <c r="S20" i="4" s="1"/>
  <c r="R19" i="4"/>
  <c r="U19" i="4" s="1"/>
  <c r="O19" i="4"/>
  <c r="Q19" i="4" s="1"/>
  <c r="S19" i="4" s="1"/>
  <c r="N19" i="4"/>
  <c r="R18" i="4"/>
  <c r="U18" i="4" s="1"/>
  <c r="O18" i="4"/>
  <c r="N18" i="4"/>
  <c r="Q18" i="4" s="1"/>
  <c r="S18" i="4" s="1"/>
  <c r="R17" i="4"/>
  <c r="U17" i="4" s="1"/>
  <c r="O17" i="4"/>
  <c r="Q17" i="4" s="1"/>
  <c r="S17" i="4" s="1"/>
  <c r="N17" i="4"/>
  <c r="R16" i="4"/>
  <c r="U16" i="4" s="1"/>
  <c r="O16" i="4"/>
  <c r="N16" i="4"/>
  <c r="Q16" i="4" s="1"/>
  <c r="S16" i="4" s="1"/>
  <c r="R15" i="4"/>
  <c r="U15" i="4" s="1"/>
  <c r="O15" i="4"/>
  <c r="Q15" i="4" s="1"/>
  <c r="S15" i="4" s="1"/>
  <c r="N15" i="4"/>
  <c r="R14" i="4"/>
  <c r="U14" i="4" s="1"/>
  <c r="O14" i="4"/>
  <c r="N14" i="4"/>
  <c r="Q14" i="4" s="1"/>
  <c r="S14" i="4" s="1"/>
  <c r="R13" i="4"/>
  <c r="U13" i="4" s="1"/>
  <c r="O13" i="4"/>
  <c r="Q13" i="4" s="1"/>
  <c r="S13" i="4" s="1"/>
  <c r="N13" i="4"/>
  <c r="R12" i="4"/>
  <c r="U12" i="4" s="1"/>
  <c r="O12" i="4"/>
  <c r="N12" i="4"/>
  <c r="Q12" i="4" s="1"/>
  <c r="S12" i="4" s="1"/>
  <c r="R11" i="4"/>
  <c r="U11" i="4" s="1"/>
  <c r="O11" i="4"/>
  <c r="Q11" i="4" s="1"/>
  <c r="S11" i="4" s="1"/>
  <c r="N11" i="4"/>
  <c r="R27" i="3"/>
  <c r="U27" i="3" s="1"/>
  <c r="O27" i="3"/>
  <c r="N27" i="3"/>
  <c r="Q27" i="3" s="1"/>
  <c r="S27" i="3" s="1"/>
  <c r="R26" i="3"/>
  <c r="U26" i="3" s="1"/>
  <c r="Q26" i="3"/>
  <c r="S26" i="3" s="1"/>
  <c r="O26" i="3"/>
  <c r="N26" i="3"/>
  <c r="U25" i="3"/>
  <c r="S25" i="3"/>
  <c r="R25" i="3"/>
  <c r="O24" i="3"/>
  <c r="N24" i="3"/>
  <c r="O23" i="3"/>
  <c r="N23" i="3"/>
  <c r="Q24" i="3" s="1"/>
  <c r="S23" i="3" s="1"/>
  <c r="Q22" i="3"/>
  <c r="S22" i="3" s="1"/>
  <c r="O22" i="3"/>
  <c r="N22" i="3"/>
  <c r="Q21" i="3"/>
  <c r="R21" i="3" s="1"/>
  <c r="O21" i="3"/>
  <c r="N21" i="3"/>
  <c r="O20" i="3"/>
  <c r="N20" i="3"/>
  <c r="Q20" i="3" s="1"/>
  <c r="O19" i="3"/>
  <c r="N19" i="3"/>
  <c r="Q19" i="3" s="1"/>
  <c r="Q18" i="3"/>
  <c r="S18" i="3" s="1"/>
  <c r="O18" i="3"/>
  <c r="N18" i="3"/>
  <c r="Q17" i="3"/>
  <c r="R17" i="3" s="1"/>
  <c r="O17" i="3"/>
  <c r="N17" i="3"/>
  <c r="O16" i="3"/>
  <c r="N16" i="3"/>
  <c r="Q16" i="3" s="1"/>
  <c r="O15" i="3"/>
  <c r="N15" i="3"/>
  <c r="Q15" i="3" s="1"/>
  <c r="Q14" i="3"/>
  <c r="S14" i="3" s="1"/>
  <c r="O14" i="3"/>
  <c r="N14" i="3"/>
  <c r="Q13" i="3"/>
  <c r="R13" i="3" s="1"/>
  <c r="O13" i="3"/>
  <c r="N13" i="3"/>
  <c r="O12" i="3"/>
  <c r="N12" i="3"/>
  <c r="Q12" i="3" s="1"/>
  <c r="O11" i="3"/>
  <c r="N11" i="3"/>
  <c r="Q11" i="3" s="1"/>
  <c r="O13" i="2"/>
  <c r="N13" i="2"/>
  <c r="Q13" i="2" s="1"/>
  <c r="S13" i="2" s="1"/>
  <c r="O12" i="2"/>
  <c r="N12" i="2"/>
  <c r="O11" i="2"/>
  <c r="Q11" i="2" s="1"/>
  <c r="N11" i="2"/>
  <c r="O30" i="1"/>
  <c r="N30" i="1"/>
  <c r="Q30" i="1" s="1"/>
  <c r="S30" i="1" s="1"/>
  <c r="Q29" i="1"/>
  <c r="R29" i="1" s="1"/>
  <c r="U29" i="1" s="1"/>
  <c r="O29" i="1"/>
  <c r="N29" i="1"/>
  <c r="O28" i="1"/>
  <c r="N28" i="1"/>
  <c r="Q28" i="1" s="1"/>
  <c r="O27" i="1"/>
  <c r="N27" i="1"/>
  <c r="Q27" i="1" s="1"/>
  <c r="O26" i="1"/>
  <c r="Q26" i="1" s="1"/>
  <c r="S26" i="1" s="1"/>
  <c r="N26" i="1"/>
  <c r="O25" i="1"/>
  <c r="N25" i="1"/>
  <c r="Q25" i="1" s="1"/>
  <c r="R25" i="1" s="1"/>
  <c r="U25" i="1" s="1"/>
  <c r="O24" i="1"/>
  <c r="N24" i="1"/>
  <c r="Q24" i="1" s="1"/>
  <c r="O23" i="1"/>
  <c r="N23" i="1"/>
  <c r="Q23" i="1" s="1"/>
  <c r="O22" i="1"/>
  <c r="N22" i="1"/>
  <c r="Q22" i="1" s="1"/>
  <c r="S22" i="1" s="1"/>
  <c r="Q21" i="1"/>
  <c r="R21" i="1" s="1"/>
  <c r="O21" i="1"/>
  <c r="N21" i="1"/>
  <c r="O20" i="1"/>
  <c r="N20" i="1"/>
  <c r="Q20" i="1" s="1"/>
  <c r="O19" i="1"/>
  <c r="N19" i="1"/>
  <c r="Q19" i="1" s="1"/>
  <c r="O18" i="1"/>
  <c r="Q18" i="1" s="1"/>
  <c r="S18" i="1" s="1"/>
  <c r="N18" i="1"/>
  <c r="O17" i="1"/>
  <c r="N17" i="1"/>
  <c r="Q17" i="1" s="1"/>
  <c r="R17" i="1" s="1"/>
  <c r="O16" i="1"/>
  <c r="N16" i="1"/>
  <c r="Q16" i="1" s="1"/>
  <c r="O15" i="1"/>
  <c r="Q15" i="1" s="1"/>
  <c r="S15" i="1" s="1"/>
  <c r="N15" i="1"/>
  <c r="O14" i="1"/>
  <c r="N14" i="1"/>
  <c r="Q14" i="1" s="1"/>
  <c r="R14" i="1" s="1"/>
  <c r="O13" i="1"/>
  <c r="N13" i="1"/>
  <c r="Q13" i="1" s="1"/>
  <c r="O12" i="1"/>
  <c r="N12" i="1"/>
  <c r="Q12" i="1" s="1"/>
  <c r="O11" i="1"/>
  <c r="N11" i="1"/>
  <c r="Q11" i="1" s="1"/>
  <c r="S11" i="1" s="1"/>
  <c r="Q12" i="2" l="1"/>
  <c r="R13" i="1"/>
  <c r="U13" i="1" s="1"/>
  <c r="S13" i="1"/>
  <c r="R20" i="1"/>
  <c r="U20" i="1" s="1"/>
  <c r="S20" i="1"/>
  <c r="R23" i="1"/>
  <c r="U23" i="1" s="1"/>
  <c r="S23" i="1"/>
  <c r="R28" i="1"/>
  <c r="U28" i="1" s="1"/>
  <c r="S28" i="1"/>
  <c r="R23" i="4"/>
  <c r="S23" i="4"/>
  <c r="S11" i="2"/>
  <c r="R11" i="2"/>
  <c r="U11" i="2" s="1"/>
  <c r="S12" i="3"/>
  <c r="R12" i="3"/>
  <c r="U12" i="3" s="1"/>
  <c r="R15" i="3"/>
  <c r="S15" i="3"/>
  <c r="R12" i="1"/>
  <c r="U12" i="1" s="1"/>
  <c r="S12" i="1"/>
  <c r="R16" i="1"/>
  <c r="U16" i="1" s="1"/>
  <c r="S16" i="1"/>
  <c r="U17" i="1"/>
  <c r="R19" i="1"/>
  <c r="U19" i="1" s="1"/>
  <c r="S19" i="1"/>
  <c r="R24" i="1"/>
  <c r="U24" i="1" s="1"/>
  <c r="S24" i="1"/>
  <c r="R27" i="1"/>
  <c r="S27" i="1"/>
  <c r="S20" i="3"/>
  <c r="R20" i="3"/>
  <c r="U20" i="3" s="1"/>
  <c r="R11" i="3"/>
  <c r="S11" i="3"/>
  <c r="S16" i="3"/>
  <c r="R16" i="3"/>
  <c r="U16" i="3" s="1"/>
  <c r="R19" i="3"/>
  <c r="S19" i="3"/>
  <c r="U26" i="4"/>
  <c r="S14" i="1"/>
  <c r="U14" i="1" s="1"/>
  <c r="S17" i="1"/>
  <c r="S21" i="1"/>
  <c r="U21" i="1" s="1"/>
  <c r="S25" i="1"/>
  <c r="S29" i="1"/>
  <c r="R13" i="2"/>
  <c r="U13" i="2" s="1"/>
  <c r="S13" i="3"/>
  <c r="U13" i="3" s="1"/>
  <c r="S17" i="3"/>
  <c r="U17" i="3" s="1"/>
  <c r="S21" i="3"/>
  <c r="U21" i="3" s="1"/>
  <c r="S26" i="4"/>
  <c r="S27" i="4"/>
  <c r="U27" i="4" s="1"/>
  <c r="S11" i="5"/>
  <c r="S12" i="5"/>
  <c r="U12" i="5" s="1"/>
  <c r="S13" i="5"/>
  <c r="R11" i="1"/>
  <c r="U11" i="1" s="1"/>
  <c r="R15" i="1"/>
  <c r="U15" i="1" s="1"/>
  <c r="R18" i="1"/>
  <c r="U18" i="1" s="1"/>
  <c r="R22" i="1"/>
  <c r="U22" i="1" s="1"/>
  <c r="R26" i="1"/>
  <c r="U26" i="1" s="1"/>
  <c r="R30" i="1"/>
  <c r="R14" i="3"/>
  <c r="U14" i="3" s="1"/>
  <c r="R18" i="3"/>
  <c r="U18" i="3" s="1"/>
  <c r="R22" i="3"/>
  <c r="U22" i="3" s="1"/>
  <c r="R23" i="3"/>
  <c r="U23" i="3" s="1"/>
  <c r="R12" i="2" l="1"/>
  <c r="U12" i="2" s="1"/>
  <c r="S12" i="2"/>
  <c r="U27" i="1"/>
  <c r="U19" i="3"/>
  <c r="U11" i="3"/>
  <c r="U15" i="3"/>
  <c r="U23" i="4"/>
</calcChain>
</file>

<file path=xl/sharedStrings.xml><?xml version="1.0" encoding="utf-8"?>
<sst xmlns="http://schemas.openxmlformats.org/spreadsheetml/2006/main" count="409" uniqueCount="78">
  <si>
    <t>INVITACIÓN PÚBLICA No.12 DE 2022</t>
  </si>
  <si>
    <t>CENTRO DE RECURSOS INFORMÁTICOS Y EDUCATIVOS</t>
  </si>
  <si>
    <t>Objeto:</t>
  </si>
  <si>
    <t>Convocar a proceso de selección para proveer la lista de elegibles previa verificación y evaluación del comité evaluador para validación del Ministerio de las Tecnologías de la Información y Comunicaciones y posterior contratación por parte de la Universidad Tecnológica de Pereira de profesionales para la conformación del equipo administrativo y operativo para la ejecución del proyecto, acorde con los criterios establecidos en el Convenio Interadministrativo No. 701 de 2022, anexo técnico y condiciones de la presente invitación.</t>
  </si>
  <si>
    <t>PERFIL FORMADOR ESPECÍFICO – CICLO 1</t>
  </si>
  <si>
    <t>Profesional en NBC: Ingeniería de Sistemas, Telemática y afines. Ingeniería Electrónica,
Telecomunicaciones y afines. Educación. Matemáticas, estadística y afines. Ingeniería mecánica y
afines. Ingeniería industrial y afines. Ingeniería eléctrica y afines. Ingeniería Biomédica y afines.
Otras ingenierías</t>
  </si>
  <si>
    <t xml:space="preserve">REQUISITOS DE LA EVALUACIÓN </t>
  </si>
  <si>
    <t>Experiencia General: 2 años de experiencia como programador o como formador en programación.
 Experiencia Específica: programador en lenguaje Python o haber desarrollado proyectos en el referido lenguaje</t>
  </si>
  <si>
    <t xml:space="preserve">Criterios de evaluación </t>
  </si>
  <si>
    <t xml:space="preserve">Resultados de la evaluación </t>
  </si>
  <si>
    <t>N°</t>
  </si>
  <si>
    <t>Fecha de recepción de los documentos</t>
  </si>
  <si>
    <t xml:space="preserve">Hora de recepción de los documentos </t>
  </si>
  <si>
    <t xml:space="preserve">Cédula del proponente </t>
  </si>
  <si>
    <t>Nombres y apellidos del proponente</t>
  </si>
  <si>
    <t>Teléfono del proponente</t>
  </si>
  <si>
    <t>Hoja de vida en el formato de la función pública</t>
  </si>
  <si>
    <t>Soportes formación académica</t>
  </si>
  <si>
    <t>Soportes/experiencia general</t>
  </si>
  <si>
    <t>Soportes/ experiencia específica</t>
  </si>
  <si>
    <t>Tarjeta Profesional</t>
  </si>
  <si>
    <t>Copia de la cédula</t>
  </si>
  <si>
    <t>Carta inhabilidades</t>
  </si>
  <si>
    <t>Cumplimiento experiencia gral- 30 ptos</t>
  </si>
  <si>
    <t>Cumplimiento experiencia específica- 40 ptos</t>
  </si>
  <si>
    <t>Entrevista - 30 puntos</t>
  </si>
  <si>
    <t>Total</t>
  </si>
  <si>
    <t xml:space="preserve">Cumple </t>
  </si>
  <si>
    <t xml:space="preserve">No cumple </t>
  </si>
  <si>
    <t xml:space="preserve">Requisito no cumplido </t>
  </si>
  <si>
    <t>Elegible a entrevista</t>
  </si>
  <si>
    <t>Luis Manuel Palmera Quintero</t>
  </si>
  <si>
    <t>No Cumple</t>
  </si>
  <si>
    <t>Cumple</t>
  </si>
  <si>
    <t>Cesar Augusto Díaz Arriaga</t>
  </si>
  <si>
    <t>Joshua David Triana Madrid</t>
  </si>
  <si>
    <t>Jose Daniel Perez Torres</t>
  </si>
  <si>
    <t>No cumple con la experiencia general y específica</t>
  </si>
  <si>
    <t xml:space="preserve">Wilson Lopez Davila </t>
  </si>
  <si>
    <t xml:space="preserve">Luis Octavio Ramirez </t>
  </si>
  <si>
    <t>Jhonatan Hurtado Barbosa</t>
  </si>
  <si>
    <t>Didier Fernando Guerrero Sumalave</t>
  </si>
  <si>
    <t>Carlos Alberto Mejia Rodriguez</t>
  </si>
  <si>
    <t xml:space="preserve">Carlos Delgado </t>
  </si>
  <si>
    <t>Diego Agudelo Varela</t>
  </si>
  <si>
    <t xml:space="preserve">Jesus David Ramirez Medina </t>
  </si>
  <si>
    <t>Sneider David Pineda Sanchez</t>
  </si>
  <si>
    <t xml:space="preserve">No tiene </t>
  </si>
  <si>
    <t>Calletana Lopez Baleta</t>
  </si>
  <si>
    <t>Mauricio Giraldo Ocampo</t>
  </si>
  <si>
    <t>Orlando Calderon Gutierrez</t>
  </si>
  <si>
    <t>No cumple con el perfil solicitado ni la experiencia general ni la específica</t>
  </si>
  <si>
    <t>Saray Cotes Ramirez</t>
  </si>
  <si>
    <t>Jhonatan Camilo Davila</t>
  </si>
  <si>
    <t>Magnolia Cardozo Hernandez</t>
  </si>
  <si>
    <t>Fredy Antonio Vargas Ortiz</t>
  </si>
  <si>
    <t>Extemporaneo</t>
  </si>
  <si>
    <t>PERFIL FORMADOR ESPECÍFICO – CICLO 2</t>
  </si>
  <si>
    <t>Profesional en NBC: Ingeniería de Sistemas, Telemática y afines. Ingeniería Electrónica,
Telecomunicaciones y afines. Educación. Matemáticas, estadística y afines. Ingeniería mecánica y
afines. Ingeniería industrial y afines. Ingeniería eléctrica y afines. Ingeniería Biomédica y afines.
Otras ingenierías.</t>
  </si>
  <si>
    <t xml:space="preserve">Experiencia General: 2 años de experiencia como programador o como formador en
programación.
 Experiencia Específica: Programador en lenguaje Java o haber desarrollado proyectos en el referido lenguaje
</t>
  </si>
  <si>
    <t>Hernán Ricardo Llano Jimenez</t>
  </si>
  <si>
    <t>No</t>
  </si>
  <si>
    <t>PERFIL EXPERTO CON RECONOCIMIENTO INTERNACIONAL</t>
  </si>
  <si>
    <t>Experiencia General: mínimo tres (3) años de experiencia como programador o formador en lenguajes de programación orientados al desarrollo de software o aplicaciones web y móviles con dominio de más de un lenguaje de programación como: Python o Java o C o C++ o C# o haber desarrollado como mínimo tres proyectos en los lenguajes mencionados, programación web o aplicaciones móviles para una entidad pública o empresa privada de carácter internacional
Experiencia Específica: Un (1) año de experiencia asesorando procesos proyectos, empresas o omo formador de jóvenes y adultos en programación.
NOTA: Puede ser un colombiano o extranjero con experiencia internacional para aportes experimentales en el proceso de formación el cual deberá acreditar experiencia con certificaciones que lo valide.</t>
  </si>
  <si>
    <t>PERFIL FORMADOR DE INGLÉS– TODOS LOS CICLOS</t>
  </si>
  <si>
    <t>Profesional en NBC: Educación, Lenguas modernas, literatura, lingüística y afines</t>
  </si>
  <si>
    <t>Experiencia General: Dos (2) años de experiencia en formación del idioma inglés.
Experiencia Específica: Al menos (1) año de experiencia en formación de jóvenes y adultos.</t>
  </si>
  <si>
    <t>John Freddy Cortes Cortes</t>
  </si>
  <si>
    <t>NA</t>
  </si>
  <si>
    <t>Leidy Alexandra Barreto Manrique</t>
  </si>
  <si>
    <t>Ilia Elvira Fernandez Lopez</t>
  </si>
  <si>
    <t>Angelica Maria Murillo Cano</t>
  </si>
  <si>
    <t>PERFIL MONITOR RUTA 2</t>
  </si>
  <si>
    <t>Profesional en NBC: Ingeniería de Sistemas, Telemática y afines. Ingeniería Electrónica,
Telecomunicaciones y afines. Otras Ingenierías.</t>
  </si>
  <si>
    <t>Experiencia General: 2 años de experiencia como docente/formador/instructor en carreras del NBC ingeniería de sistemas, telemática y afines o Ingeniería electrónica, telecomunicaciones y afines.
Experiencia Específica: Un (1) de experiencia como docente / Formador en lenguajes de programación.</t>
  </si>
  <si>
    <t>Sandra Lorena Buitrón</t>
  </si>
  <si>
    <t xml:space="preserve">Mauricio Andres Serna Chavarro </t>
  </si>
  <si>
    <t>Breiner  Manuel Cervantes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</si>
</sst>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"/>
  </numFmts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rgb="FF212121"/>
      <name val="Arial"/>
    </font>
    <font>
      <sz val="11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20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" fontId="1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3" fontId="1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0" xfId="0" applyFont="1" applyFill="1"/>
    <xf numFmtId="1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/>
    <xf numFmtId="0" fontId="1" fillId="2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2" borderId="0" xfId="0" applyFont="1" applyFill="1"/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vertical="center"/>
    </xf>
    <xf numFmtId="20" fontId="1" fillId="2" borderId="5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3" fontId="1" fillId="5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4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4" fillId="3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1"/>
  <sheetViews>
    <sheetView tabSelected="1" workbookViewId="0">
      <selection activeCell="A11" sqref="A11:A30"/>
    </sheetView>
  </sheetViews>
  <sheetFormatPr baseColWidth="10" defaultColWidth="14.5" defaultRowHeight="15" customHeight="1" x14ac:dyDescent="0.2"/>
  <cols>
    <col min="1" max="1" width="5.33203125" customWidth="1"/>
    <col min="2" max="2" width="23.5" customWidth="1"/>
    <col min="3" max="4" width="21.5" customWidth="1"/>
    <col min="5" max="5" width="38.5" customWidth="1"/>
    <col min="6" max="6" width="19.6640625" customWidth="1"/>
    <col min="7" max="7" width="33.83203125" customWidth="1"/>
    <col min="8" max="8" width="19.5" customWidth="1"/>
    <col min="9" max="9" width="22.5" customWidth="1"/>
    <col min="10" max="10" width="20.33203125" customWidth="1"/>
    <col min="11" max="11" width="19.6640625" customWidth="1"/>
    <col min="12" max="13" width="16.33203125" customWidth="1"/>
    <col min="14" max="14" width="17.6640625" customWidth="1"/>
    <col min="15" max="15" width="17.5" customWidth="1"/>
    <col min="16" max="16" width="14" customWidth="1"/>
    <col min="17" max="17" width="10.6640625" customWidth="1"/>
    <col min="18" max="18" width="11" customWidth="1"/>
    <col min="19" max="19" width="9.83203125" customWidth="1"/>
    <col min="20" max="20" width="16.5" customWidth="1"/>
    <col min="21" max="21" width="14.6640625" customWidth="1"/>
  </cols>
  <sheetData>
    <row r="1" spans="1:2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" x14ac:dyDescent="0.25">
      <c r="A3" s="3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" x14ac:dyDescent="0.25">
      <c r="A4" s="3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3.25" customHeight="1" x14ac:dyDescent="0.2">
      <c r="A6" s="4"/>
      <c r="B6" s="5" t="s">
        <v>2</v>
      </c>
      <c r="C6" s="50" t="s">
        <v>3</v>
      </c>
      <c r="D6" s="44"/>
      <c r="E6" s="44"/>
      <c r="F6" s="45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2">
      <c r="A7" s="4"/>
      <c r="B7" s="4"/>
      <c r="C7" s="6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0" customHeight="1" x14ac:dyDescent="0.2">
      <c r="A8" s="4"/>
      <c r="B8" s="7" t="s">
        <v>4</v>
      </c>
      <c r="C8" s="51" t="s">
        <v>5</v>
      </c>
      <c r="D8" s="44"/>
      <c r="E8" s="45"/>
      <c r="F8" s="8" t="s">
        <v>6</v>
      </c>
      <c r="G8" s="50" t="s">
        <v>7</v>
      </c>
      <c r="H8" s="44"/>
      <c r="I8" s="45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3" t="s">
        <v>8</v>
      </c>
      <c r="O9" s="44"/>
      <c r="P9" s="44"/>
      <c r="Q9" s="45"/>
      <c r="R9" s="46" t="s">
        <v>9</v>
      </c>
      <c r="S9" s="44"/>
      <c r="T9" s="44"/>
      <c r="U9" s="45"/>
      <c r="V9" s="1"/>
      <c r="W9" s="1"/>
      <c r="X9" s="1"/>
      <c r="Y9" s="1"/>
      <c r="Z9" s="1"/>
    </row>
    <row r="10" spans="1:26" ht="54.75" customHeight="1" x14ac:dyDescent="0.2">
      <c r="A10" s="9" t="s">
        <v>10</v>
      </c>
      <c r="B10" s="10" t="s">
        <v>11</v>
      </c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1" t="s">
        <v>22</v>
      </c>
      <c r="N10" s="10" t="s">
        <v>23</v>
      </c>
      <c r="O10" s="10" t="s">
        <v>24</v>
      </c>
      <c r="P10" s="10" t="s">
        <v>25</v>
      </c>
      <c r="Q10" s="10" t="s">
        <v>26</v>
      </c>
      <c r="R10" s="10" t="s">
        <v>27</v>
      </c>
      <c r="S10" s="10" t="s">
        <v>28</v>
      </c>
      <c r="T10" s="10" t="s">
        <v>29</v>
      </c>
      <c r="U10" s="10" t="s">
        <v>30</v>
      </c>
      <c r="V10" s="1"/>
      <c r="W10" s="1"/>
      <c r="X10" s="1"/>
      <c r="Y10" s="1"/>
      <c r="Z10" s="1"/>
    </row>
    <row r="11" spans="1:26" ht="48" customHeight="1" x14ac:dyDescent="0.2">
      <c r="A11" s="12">
        <v>1</v>
      </c>
      <c r="B11" s="13">
        <v>44670</v>
      </c>
      <c r="C11" s="14">
        <v>0.45833333333333331</v>
      </c>
      <c r="D11" s="15">
        <v>1065894414</v>
      </c>
      <c r="E11" s="15" t="s">
        <v>31</v>
      </c>
      <c r="F11" s="15">
        <v>3183742638</v>
      </c>
      <c r="G11" s="15" t="s">
        <v>32</v>
      </c>
      <c r="H11" s="15" t="s">
        <v>33</v>
      </c>
      <c r="I11" s="15" t="s">
        <v>33</v>
      </c>
      <c r="J11" s="15" t="s">
        <v>33</v>
      </c>
      <c r="K11" s="15" t="s">
        <v>33</v>
      </c>
      <c r="L11" s="15" t="s">
        <v>33</v>
      </c>
      <c r="M11" s="16" t="s">
        <v>32</v>
      </c>
      <c r="N11" s="17" t="str">
        <f t="shared" ref="N11:N30" si="0">IF(I11="Cumple","30","0")</f>
        <v>30</v>
      </c>
      <c r="O11" s="17" t="str">
        <f t="shared" ref="O11:O30" si="1">IF(J11="Cumple","40","0")</f>
        <v>40</v>
      </c>
      <c r="P11" s="17"/>
      <c r="Q11" s="18">
        <f t="shared" ref="Q11:Q30" si="2">N11+O11+P11</f>
        <v>70</v>
      </c>
      <c r="R11" s="19" t="str">
        <f t="shared" ref="R11:R30" si="3">IF(Q11=70,"X","")</f>
        <v>X</v>
      </c>
      <c r="S11" s="19" t="str">
        <f>IF(Q11=0,"X",IF(Q11=30,"X",""))</f>
        <v/>
      </c>
      <c r="T11" s="20"/>
      <c r="U11" s="19" t="str">
        <f t="shared" ref="U11:U29" si="4">IF(R11="X","Si",IF(S11="X","No","--"))</f>
        <v>Si</v>
      </c>
      <c r="V11" s="2"/>
      <c r="W11" s="2"/>
      <c r="X11" s="2"/>
      <c r="Y11" s="2"/>
      <c r="Z11" s="2"/>
    </row>
    <row r="12" spans="1:26" ht="48.75" customHeight="1" x14ac:dyDescent="0.2">
      <c r="A12" s="12">
        <v>2</v>
      </c>
      <c r="B12" s="13">
        <v>44671</v>
      </c>
      <c r="C12" s="14">
        <v>0.7368055555555556</v>
      </c>
      <c r="D12" s="15">
        <v>10030619</v>
      </c>
      <c r="E12" s="15" t="s">
        <v>34</v>
      </c>
      <c r="F12" s="15">
        <v>3128502556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6" t="s">
        <v>33</v>
      </c>
      <c r="N12" s="17" t="str">
        <f t="shared" si="0"/>
        <v>30</v>
      </c>
      <c r="O12" s="17" t="str">
        <f t="shared" si="1"/>
        <v>40</v>
      </c>
      <c r="P12" s="17"/>
      <c r="Q12" s="21">
        <f t="shared" si="2"/>
        <v>70</v>
      </c>
      <c r="R12" s="19" t="str">
        <f t="shared" si="3"/>
        <v>X</v>
      </c>
      <c r="S12" s="19" t="str">
        <f>IF(Q12=0,"X",IF(Q12=30,"X","--"))</f>
        <v>--</v>
      </c>
      <c r="T12" s="20"/>
      <c r="U12" s="22" t="str">
        <f t="shared" si="4"/>
        <v>Si</v>
      </c>
      <c r="V12" s="2"/>
      <c r="W12" s="23"/>
      <c r="X12" s="23"/>
      <c r="Y12" s="23"/>
      <c r="Z12" s="23"/>
    </row>
    <row r="13" spans="1:26" ht="54.75" customHeight="1" x14ac:dyDescent="0.2">
      <c r="A13" s="12">
        <v>3</v>
      </c>
      <c r="B13" s="13">
        <v>44671</v>
      </c>
      <c r="C13" s="14">
        <v>0.72013888888888888</v>
      </c>
      <c r="D13" s="15">
        <v>1113652653</v>
      </c>
      <c r="E13" s="15" t="s">
        <v>35</v>
      </c>
      <c r="F13" s="15">
        <v>3136993294</v>
      </c>
      <c r="G13" s="15" t="s">
        <v>32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6" t="s">
        <v>33</v>
      </c>
      <c r="N13" s="17" t="str">
        <f t="shared" si="0"/>
        <v>30</v>
      </c>
      <c r="O13" s="17" t="str">
        <f t="shared" si="1"/>
        <v>40</v>
      </c>
      <c r="P13" s="24"/>
      <c r="Q13" s="25">
        <f t="shared" si="2"/>
        <v>70</v>
      </c>
      <c r="R13" s="26" t="str">
        <f t="shared" si="3"/>
        <v>X</v>
      </c>
      <c r="S13" s="26" t="str">
        <f t="shared" ref="S13:S30" si="5">IF(Q13=0,"X",IF(Q13=30,"X",""))</f>
        <v/>
      </c>
      <c r="T13" s="27"/>
      <c r="U13" s="26" t="str">
        <f t="shared" si="4"/>
        <v>Si</v>
      </c>
      <c r="V13" s="28"/>
      <c r="W13" s="28"/>
      <c r="X13" s="28"/>
      <c r="Y13" s="28"/>
      <c r="Z13" s="28"/>
    </row>
    <row r="14" spans="1:26" ht="54.75" customHeight="1" x14ac:dyDescent="0.2">
      <c r="A14" s="27">
        <v>4</v>
      </c>
      <c r="B14" s="13">
        <v>44672</v>
      </c>
      <c r="C14" s="14">
        <v>0.71666666666666667</v>
      </c>
      <c r="D14" s="15">
        <v>1065897662</v>
      </c>
      <c r="E14" s="15" t="s">
        <v>36</v>
      </c>
      <c r="F14" s="15">
        <v>3164663255</v>
      </c>
      <c r="G14" s="15" t="s">
        <v>32</v>
      </c>
      <c r="H14" s="15" t="s">
        <v>33</v>
      </c>
      <c r="I14" s="15" t="s">
        <v>32</v>
      </c>
      <c r="J14" s="15" t="s">
        <v>32</v>
      </c>
      <c r="K14" s="15" t="s">
        <v>33</v>
      </c>
      <c r="L14" s="15" t="s">
        <v>33</v>
      </c>
      <c r="M14" s="15" t="s">
        <v>32</v>
      </c>
      <c r="N14" s="17" t="str">
        <f t="shared" si="0"/>
        <v>0</v>
      </c>
      <c r="O14" s="17" t="str">
        <f t="shared" si="1"/>
        <v>0</v>
      </c>
      <c r="P14" s="24"/>
      <c r="Q14" s="25">
        <f t="shared" si="2"/>
        <v>0</v>
      </c>
      <c r="R14" s="26" t="str">
        <f t="shared" si="3"/>
        <v/>
      </c>
      <c r="S14" s="26" t="str">
        <f t="shared" si="5"/>
        <v>X</v>
      </c>
      <c r="T14" s="12" t="s">
        <v>37</v>
      </c>
      <c r="U14" s="26" t="str">
        <f t="shared" si="4"/>
        <v>No</v>
      </c>
      <c r="V14" s="29"/>
      <c r="W14" s="1"/>
      <c r="X14" s="1"/>
      <c r="Y14" s="1"/>
      <c r="Z14" s="1"/>
    </row>
    <row r="15" spans="1:26" ht="54.75" customHeight="1" x14ac:dyDescent="0.2">
      <c r="A15" s="27">
        <v>5</v>
      </c>
      <c r="B15" s="13">
        <v>44672</v>
      </c>
      <c r="C15" s="14">
        <v>0.71666666666666667</v>
      </c>
      <c r="D15" s="15">
        <v>1065903635</v>
      </c>
      <c r="E15" s="15" t="s">
        <v>38</v>
      </c>
      <c r="F15" s="15">
        <v>3145946521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33</v>
      </c>
      <c r="L15" s="15" t="s">
        <v>33</v>
      </c>
      <c r="M15" s="16" t="s">
        <v>32</v>
      </c>
      <c r="N15" s="17" t="str">
        <f t="shared" si="0"/>
        <v>0</v>
      </c>
      <c r="O15" s="17" t="str">
        <f t="shared" si="1"/>
        <v>0</v>
      </c>
      <c r="P15" s="24"/>
      <c r="Q15" s="25">
        <f t="shared" si="2"/>
        <v>0</v>
      </c>
      <c r="R15" s="26" t="str">
        <f t="shared" si="3"/>
        <v/>
      </c>
      <c r="S15" s="26" t="str">
        <f t="shared" si="5"/>
        <v>X</v>
      </c>
      <c r="T15" s="12" t="s">
        <v>37</v>
      </c>
      <c r="U15" s="26" t="str">
        <f t="shared" si="4"/>
        <v>No</v>
      </c>
      <c r="V15" s="29"/>
      <c r="W15" s="1"/>
      <c r="X15" s="1"/>
      <c r="Y15" s="1"/>
      <c r="Z15" s="1"/>
    </row>
    <row r="16" spans="1:26" ht="54.75" customHeight="1" x14ac:dyDescent="0.2">
      <c r="A16" s="27">
        <v>6</v>
      </c>
      <c r="B16" s="13">
        <v>44672</v>
      </c>
      <c r="C16" s="14">
        <v>0.68611111111111112</v>
      </c>
      <c r="D16" s="15">
        <v>9693476</v>
      </c>
      <c r="E16" s="15" t="s">
        <v>39</v>
      </c>
      <c r="F16" s="15">
        <v>3145231401</v>
      </c>
      <c r="G16" s="15" t="s">
        <v>32</v>
      </c>
      <c r="H16" s="15" t="s">
        <v>33</v>
      </c>
      <c r="I16" s="15" t="s">
        <v>33</v>
      </c>
      <c r="J16" s="15" t="s">
        <v>33</v>
      </c>
      <c r="K16" s="15" t="s">
        <v>33</v>
      </c>
      <c r="L16" s="15" t="s">
        <v>33</v>
      </c>
      <c r="M16" s="16" t="s">
        <v>32</v>
      </c>
      <c r="N16" s="17" t="str">
        <f t="shared" si="0"/>
        <v>30</v>
      </c>
      <c r="O16" s="17" t="str">
        <f t="shared" si="1"/>
        <v>40</v>
      </c>
      <c r="P16" s="24"/>
      <c r="Q16" s="18">
        <f t="shared" si="2"/>
        <v>70</v>
      </c>
      <c r="R16" s="19" t="str">
        <f t="shared" si="3"/>
        <v>X</v>
      </c>
      <c r="S16" s="19" t="str">
        <f t="shared" si="5"/>
        <v/>
      </c>
      <c r="T16" s="20"/>
      <c r="U16" s="19" t="str">
        <f t="shared" si="4"/>
        <v>Si</v>
      </c>
      <c r="V16" s="1"/>
      <c r="W16" s="1"/>
      <c r="X16" s="1"/>
      <c r="Y16" s="1"/>
      <c r="Z16" s="1"/>
    </row>
    <row r="17" spans="1:27" ht="54.75" customHeight="1" x14ac:dyDescent="0.2">
      <c r="A17" s="27">
        <v>7</v>
      </c>
      <c r="B17" s="13">
        <v>44673</v>
      </c>
      <c r="C17" s="14">
        <v>0.57430555555555551</v>
      </c>
      <c r="D17" s="15">
        <v>1065900075</v>
      </c>
      <c r="E17" s="15" t="s">
        <v>40</v>
      </c>
      <c r="F17" s="15">
        <v>3126545676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33</v>
      </c>
      <c r="L17" s="15" t="s">
        <v>33</v>
      </c>
      <c r="M17" s="15" t="s">
        <v>32</v>
      </c>
      <c r="N17" s="17" t="str">
        <f t="shared" si="0"/>
        <v>0</v>
      </c>
      <c r="O17" s="17" t="str">
        <f t="shared" si="1"/>
        <v>0</v>
      </c>
      <c r="P17" s="24"/>
      <c r="Q17" s="25">
        <f t="shared" si="2"/>
        <v>0</v>
      </c>
      <c r="R17" s="26" t="str">
        <f t="shared" si="3"/>
        <v/>
      </c>
      <c r="S17" s="26" t="str">
        <f t="shared" si="5"/>
        <v>X</v>
      </c>
      <c r="T17" s="12" t="s">
        <v>37</v>
      </c>
      <c r="U17" s="26" t="str">
        <f t="shared" si="4"/>
        <v>No</v>
      </c>
      <c r="V17" s="28"/>
      <c r="W17" s="28"/>
      <c r="X17" s="28"/>
      <c r="Y17" s="28"/>
      <c r="Z17" s="28"/>
    </row>
    <row r="18" spans="1:27" ht="54.75" customHeight="1" x14ac:dyDescent="0.2">
      <c r="A18" s="27">
        <v>8</v>
      </c>
      <c r="B18" s="13">
        <v>44673</v>
      </c>
      <c r="C18" s="14">
        <v>0.34930555555555554</v>
      </c>
      <c r="D18" s="15">
        <v>1065875449</v>
      </c>
      <c r="E18" s="15" t="s">
        <v>41</v>
      </c>
      <c r="F18" s="30">
        <v>3208777146</v>
      </c>
      <c r="G18" s="15" t="s">
        <v>33</v>
      </c>
      <c r="H18" s="15" t="s">
        <v>33</v>
      </c>
      <c r="I18" s="15" t="s">
        <v>33</v>
      </c>
      <c r="J18" s="15" t="s">
        <v>33</v>
      </c>
      <c r="K18" s="15" t="s">
        <v>33</v>
      </c>
      <c r="L18" s="15" t="s">
        <v>33</v>
      </c>
      <c r="M18" s="16" t="s">
        <v>32</v>
      </c>
      <c r="N18" s="17" t="str">
        <f t="shared" si="0"/>
        <v>30</v>
      </c>
      <c r="O18" s="17" t="str">
        <f t="shared" si="1"/>
        <v>40</v>
      </c>
      <c r="P18" s="24"/>
      <c r="Q18" s="25">
        <f t="shared" si="2"/>
        <v>70</v>
      </c>
      <c r="R18" s="26" t="str">
        <f t="shared" si="3"/>
        <v>X</v>
      </c>
      <c r="S18" s="26" t="str">
        <f t="shared" si="5"/>
        <v/>
      </c>
      <c r="T18" s="27"/>
      <c r="U18" s="26" t="str">
        <f t="shared" si="4"/>
        <v>Si</v>
      </c>
      <c r="V18" s="1"/>
      <c r="W18" s="1"/>
      <c r="X18" s="1"/>
      <c r="Y18" s="1"/>
      <c r="Z18" s="1"/>
    </row>
    <row r="19" spans="1:27" ht="54.75" customHeight="1" x14ac:dyDescent="0.2">
      <c r="A19" s="27">
        <v>9</v>
      </c>
      <c r="B19" s="13">
        <v>44674</v>
      </c>
      <c r="C19" s="14">
        <v>0.66319444444444442</v>
      </c>
      <c r="D19" s="15">
        <v>1065875988</v>
      </c>
      <c r="E19" s="15" t="s">
        <v>42</v>
      </c>
      <c r="F19" s="31">
        <v>318453554</v>
      </c>
      <c r="G19" s="15" t="s">
        <v>32</v>
      </c>
      <c r="H19" s="15" t="s">
        <v>33</v>
      </c>
      <c r="I19" s="15" t="s">
        <v>33</v>
      </c>
      <c r="J19" s="15" t="s">
        <v>33</v>
      </c>
      <c r="K19" s="15" t="s">
        <v>33</v>
      </c>
      <c r="L19" s="15" t="s">
        <v>33</v>
      </c>
      <c r="M19" s="15" t="s">
        <v>32</v>
      </c>
      <c r="N19" s="17" t="str">
        <f t="shared" si="0"/>
        <v>30</v>
      </c>
      <c r="O19" s="17" t="str">
        <f t="shared" si="1"/>
        <v>40</v>
      </c>
      <c r="P19" s="24"/>
      <c r="Q19" s="25">
        <f t="shared" si="2"/>
        <v>70</v>
      </c>
      <c r="R19" s="26" t="str">
        <f t="shared" si="3"/>
        <v>X</v>
      </c>
      <c r="S19" s="26" t="str">
        <f t="shared" si="5"/>
        <v/>
      </c>
      <c r="T19" s="27"/>
      <c r="U19" s="26" t="str">
        <f t="shared" si="4"/>
        <v>Si</v>
      </c>
      <c r="V19" s="1"/>
      <c r="W19" s="1"/>
      <c r="X19" s="1"/>
      <c r="Y19" s="1"/>
      <c r="Z19" s="1"/>
    </row>
    <row r="20" spans="1:27" ht="54.75" customHeight="1" x14ac:dyDescent="0.2">
      <c r="A20" s="27">
        <v>10</v>
      </c>
      <c r="B20" s="13">
        <v>44675</v>
      </c>
      <c r="C20" s="14">
        <v>0.79861111111111116</v>
      </c>
      <c r="D20" s="15">
        <v>1130614506</v>
      </c>
      <c r="E20" s="15" t="s">
        <v>43</v>
      </c>
      <c r="F20" s="32">
        <v>3154368813</v>
      </c>
      <c r="G20" s="15" t="s">
        <v>33</v>
      </c>
      <c r="H20" s="15" t="s">
        <v>33</v>
      </c>
      <c r="I20" s="15" t="s">
        <v>33</v>
      </c>
      <c r="J20" s="15" t="s">
        <v>33</v>
      </c>
      <c r="K20" s="15" t="s">
        <v>33</v>
      </c>
      <c r="L20" s="15" t="s">
        <v>33</v>
      </c>
      <c r="M20" s="15" t="s">
        <v>32</v>
      </c>
      <c r="N20" s="17" t="str">
        <f t="shared" si="0"/>
        <v>30</v>
      </c>
      <c r="O20" s="17" t="str">
        <f t="shared" si="1"/>
        <v>40</v>
      </c>
      <c r="P20" s="24"/>
      <c r="Q20" s="18">
        <f t="shared" si="2"/>
        <v>70</v>
      </c>
      <c r="R20" s="19" t="str">
        <f t="shared" si="3"/>
        <v>X</v>
      </c>
      <c r="S20" s="26" t="str">
        <f t="shared" si="5"/>
        <v/>
      </c>
      <c r="T20" s="12"/>
      <c r="U20" s="19" t="str">
        <f t="shared" si="4"/>
        <v>Si</v>
      </c>
      <c r="V20" s="1"/>
      <c r="W20" s="1"/>
      <c r="X20" s="1"/>
      <c r="Y20" s="1"/>
      <c r="Z20" s="1"/>
    </row>
    <row r="21" spans="1:27" ht="54.75" customHeight="1" x14ac:dyDescent="0.2">
      <c r="A21" s="27">
        <v>11</v>
      </c>
      <c r="B21" s="13">
        <v>44676</v>
      </c>
      <c r="C21" s="14">
        <v>0.44861111111111113</v>
      </c>
      <c r="D21" s="15">
        <v>86064425</v>
      </c>
      <c r="E21" s="15" t="s">
        <v>44</v>
      </c>
      <c r="F21" s="15">
        <v>3162695966</v>
      </c>
      <c r="G21" s="15" t="s">
        <v>33</v>
      </c>
      <c r="H21" s="15" t="s">
        <v>33</v>
      </c>
      <c r="I21" s="15" t="s">
        <v>32</v>
      </c>
      <c r="J21" s="15" t="s">
        <v>32</v>
      </c>
      <c r="K21" s="15" t="s">
        <v>33</v>
      </c>
      <c r="L21" s="15" t="s">
        <v>33</v>
      </c>
      <c r="M21" s="16" t="s">
        <v>33</v>
      </c>
      <c r="N21" s="17" t="str">
        <f t="shared" si="0"/>
        <v>0</v>
      </c>
      <c r="O21" s="17" t="str">
        <f t="shared" si="1"/>
        <v>0</v>
      </c>
      <c r="P21" s="24"/>
      <c r="Q21" s="25">
        <f t="shared" si="2"/>
        <v>0</v>
      </c>
      <c r="R21" s="26" t="str">
        <f t="shared" si="3"/>
        <v/>
      </c>
      <c r="S21" s="26" t="str">
        <f t="shared" si="5"/>
        <v>X</v>
      </c>
      <c r="T21" s="12" t="s">
        <v>37</v>
      </c>
      <c r="U21" s="26" t="str">
        <f t="shared" si="4"/>
        <v>No</v>
      </c>
      <c r="V21" s="1"/>
      <c r="W21" s="1"/>
      <c r="X21" s="1"/>
      <c r="Y21" s="1"/>
      <c r="Z21" s="1"/>
    </row>
    <row r="22" spans="1:27" ht="54.75" customHeight="1" x14ac:dyDescent="0.2">
      <c r="A22" s="27">
        <v>12</v>
      </c>
      <c r="B22" s="13">
        <v>44676</v>
      </c>
      <c r="C22" s="14">
        <v>0.72013888888888888</v>
      </c>
      <c r="D22" s="15">
        <v>1061700875</v>
      </c>
      <c r="E22" s="15" t="s">
        <v>45</v>
      </c>
      <c r="F22" s="15">
        <v>3004817215</v>
      </c>
      <c r="G22" s="15" t="s">
        <v>33</v>
      </c>
      <c r="H22" s="15" t="s">
        <v>33</v>
      </c>
      <c r="I22" s="15" t="s">
        <v>33</v>
      </c>
      <c r="J22" s="15" t="s">
        <v>33</v>
      </c>
      <c r="K22" s="15" t="s">
        <v>33</v>
      </c>
      <c r="L22" s="15" t="s">
        <v>33</v>
      </c>
      <c r="M22" s="16" t="s">
        <v>33</v>
      </c>
      <c r="N22" s="17" t="str">
        <f t="shared" si="0"/>
        <v>30</v>
      </c>
      <c r="O22" s="17" t="str">
        <f t="shared" si="1"/>
        <v>40</v>
      </c>
      <c r="P22" s="24"/>
      <c r="Q22" s="25">
        <f t="shared" si="2"/>
        <v>70</v>
      </c>
      <c r="R22" s="26" t="str">
        <f t="shared" si="3"/>
        <v>X</v>
      </c>
      <c r="S22" s="26" t="str">
        <f t="shared" si="5"/>
        <v/>
      </c>
      <c r="T22" s="27"/>
      <c r="U22" s="26" t="str">
        <f t="shared" si="4"/>
        <v>Si</v>
      </c>
      <c r="V22" s="28"/>
      <c r="W22" s="28"/>
      <c r="X22" s="28"/>
      <c r="Y22" s="28"/>
      <c r="Z22" s="28"/>
    </row>
    <row r="23" spans="1:27" ht="54.75" customHeight="1" x14ac:dyDescent="0.2">
      <c r="A23" s="27">
        <v>13</v>
      </c>
      <c r="B23" s="13">
        <v>44676</v>
      </c>
      <c r="C23" s="14">
        <v>0.4909722222222222</v>
      </c>
      <c r="D23" s="15">
        <v>1067898471</v>
      </c>
      <c r="E23" s="15" t="s">
        <v>46</v>
      </c>
      <c r="F23" s="32" t="s">
        <v>47</v>
      </c>
      <c r="G23" s="15" t="s">
        <v>33</v>
      </c>
      <c r="H23" s="15" t="s">
        <v>33</v>
      </c>
      <c r="I23" s="15" t="s">
        <v>33</v>
      </c>
      <c r="J23" s="15" t="s">
        <v>33</v>
      </c>
      <c r="K23" s="15" t="s">
        <v>33</v>
      </c>
      <c r="L23" s="15" t="s">
        <v>33</v>
      </c>
      <c r="M23" s="16" t="s">
        <v>32</v>
      </c>
      <c r="N23" s="17" t="str">
        <f t="shared" si="0"/>
        <v>30</v>
      </c>
      <c r="O23" s="17" t="str">
        <f t="shared" si="1"/>
        <v>40</v>
      </c>
      <c r="P23" s="24"/>
      <c r="Q23" s="25">
        <f t="shared" si="2"/>
        <v>70</v>
      </c>
      <c r="R23" s="26" t="str">
        <f t="shared" si="3"/>
        <v>X</v>
      </c>
      <c r="S23" s="26" t="str">
        <f t="shared" si="5"/>
        <v/>
      </c>
      <c r="T23" s="27"/>
      <c r="U23" s="26" t="str">
        <f t="shared" si="4"/>
        <v>Si</v>
      </c>
      <c r="V23" s="1"/>
      <c r="W23" s="1"/>
      <c r="X23" s="1"/>
      <c r="Y23" s="1"/>
      <c r="Z23" s="1"/>
    </row>
    <row r="24" spans="1:27" ht="54.75" customHeight="1" x14ac:dyDescent="0.2">
      <c r="A24" s="27">
        <v>14</v>
      </c>
      <c r="B24" s="13">
        <v>44676</v>
      </c>
      <c r="C24" s="14">
        <v>0.86736111111111114</v>
      </c>
      <c r="D24" s="15">
        <v>1065862173</v>
      </c>
      <c r="E24" s="15" t="s">
        <v>48</v>
      </c>
      <c r="F24" s="33">
        <v>3153801813</v>
      </c>
      <c r="G24" s="15" t="s">
        <v>33</v>
      </c>
      <c r="H24" s="15" t="s">
        <v>33</v>
      </c>
      <c r="I24" s="15" t="s">
        <v>33</v>
      </c>
      <c r="J24" s="15" t="s">
        <v>33</v>
      </c>
      <c r="K24" s="15" t="s">
        <v>33</v>
      </c>
      <c r="L24" s="15" t="s">
        <v>33</v>
      </c>
      <c r="M24" s="15" t="s">
        <v>33</v>
      </c>
      <c r="N24" s="17" t="str">
        <f t="shared" si="0"/>
        <v>30</v>
      </c>
      <c r="O24" s="17" t="str">
        <f t="shared" si="1"/>
        <v>40</v>
      </c>
      <c r="P24" s="24"/>
      <c r="Q24" s="18">
        <f t="shared" si="2"/>
        <v>70</v>
      </c>
      <c r="R24" s="19" t="str">
        <f t="shared" si="3"/>
        <v>X</v>
      </c>
      <c r="S24" s="19" t="str">
        <f t="shared" si="5"/>
        <v/>
      </c>
      <c r="T24" s="20"/>
      <c r="U24" s="19" t="str">
        <f t="shared" si="4"/>
        <v>Si</v>
      </c>
      <c r="V24" s="1"/>
      <c r="W24" s="1"/>
      <c r="X24" s="1"/>
      <c r="Y24" s="1"/>
      <c r="Z24" s="1"/>
    </row>
    <row r="25" spans="1:27" ht="54.75" customHeight="1" x14ac:dyDescent="0.2">
      <c r="A25" s="27">
        <v>15</v>
      </c>
      <c r="B25" s="13">
        <v>44676</v>
      </c>
      <c r="C25" s="14">
        <v>0.55763888888888891</v>
      </c>
      <c r="D25" s="15">
        <v>1053805224</v>
      </c>
      <c r="E25" s="15" t="s">
        <v>49</v>
      </c>
      <c r="F25" s="32" t="s">
        <v>47</v>
      </c>
      <c r="G25" s="15" t="s">
        <v>33</v>
      </c>
      <c r="H25" s="15" t="s">
        <v>33</v>
      </c>
      <c r="I25" s="15" t="s">
        <v>33</v>
      </c>
      <c r="J25" s="15" t="s">
        <v>33</v>
      </c>
      <c r="K25" s="15" t="s">
        <v>33</v>
      </c>
      <c r="L25" s="15" t="s">
        <v>33</v>
      </c>
      <c r="M25" s="15" t="s">
        <v>33</v>
      </c>
      <c r="N25" s="17" t="str">
        <f t="shared" si="0"/>
        <v>30</v>
      </c>
      <c r="O25" s="17" t="str">
        <f t="shared" si="1"/>
        <v>40</v>
      </c>
      <c r="P25" s="24"/>
      <c r="Q25" s="18">
        <f t="shared" si="2"/>
        <v>70</v>
      </c>
      <c r="R25" s="19" t="str">
        <f t="shared" si="3"/>
        <v>X</v>
      </c>
      <c r="S25" s="26" t="str">
        <f t="shared" si="5"/>
        <v/>
      </c>
      <c r="T25" s="12"/>
      <c r="U25" s="19" t="str">
        <f t="shared" si="4"/>
        <v>Si</v>
      </c>
      <c r="V25" s="1"/>
      <c r="W25" s="1"/>
      <c r="X25" s="1"/>
      <c r="Y25" s="1"/>
      <c r="Z25" s="1"/>
    </row>
    <row r="26" spans="1:27" ht="51.75" customHeight="1" x14ac:dyDescent="0.2">
      <c r="A26" s="27">
        <v>16</v>
      </c>
      <c r="B26" s="13">
        <v>44677</v>
      </c>
      <c r="C26" s="14">
        <v>0.59236111111111112</v>
      </c>
      <c r="D26" s="15">
        <v>2499080</v>
      </c>
      <c r="E26" s="15" t="s">
        <v>50</v>
      </c>
      <c r="F26" s="15">
        <v>3205743424</v>
      </c>
      <c r="G26" s="15" t="s">
        <v>33</v>
      </c>
      <c r="H26" s="15" t="s">
        <v>32</v>
      </c>
      <c r="I26" s="15" t="s">
        <v>32</v>
      </c>
      <c r="J26" s="15" t="s">
        <v>32</v>
      </c>
      <c r="K26" s="15" t="s">
        <v>32</v>
      </c>
      <c r="L26" s="15" t="s">
        <v>32</v>
      </c>
      <c r="M26" s="15" t="s">
        <v>32</v>
      </c>
      <c r="N26" s="17" t="str">
        <f t="shared" si="0"/>
        <v>0</v>
      </c>
      <c r="O26" s="17" t="str">
        <f t="shared" si="1"/>
        <v>0</v>
      </c>
      <c r="P26" s="17"/>
      <c r="Q26" s="18">
        <f t="shared" si="2"/>
        <v>0</v>
      </c>
      <c r="R26" s="19" t="str">
        <f t="shared" si="3"/>
        <v/>
      </c>
      <c r="S26" s="19" t="str">
        <f t="shared" si="5"/>
        <v>X</v>
      </c>
      <c r="T26" s="15" t="s">
        <v>51</v>
      </c>
      <c r="U26" s="19" t="str">
        <f t="shared" si="4"/>
        <v>No</v>
      </c>
      <c r="V26" s="23"/>
      <c r="W26" s="23"/>
      <c r="X26" s="23"/>
      <c r="Y26" s="23"/>
      <c r="Z26" s="23"/>
      <c r="AA26" s="34"/>
    </row>
    <row r="27" spans="1:27" ht="51.75" customHeight="1" x14ac:dyDescent="0.2">
      <c r="A27" s="27">
        <v>17</v>
      </c>
      <c r="B27" s="13">
        <v>44677</v>
      </c>
      <c r="C27" s="14">
        <v>0.57152777777777775</v>
      </c>
      <c r="D27" s="15">
        <v>1094268442</v>
      </c>
      <c r="E27" s="15" t="s">
        <v>52</v>
      </c>
      <c r="F27" s="15">
        <v>3002474318</v>
      </c>
      <c r="G27" s="15" t="s">
        <v>33</v>
      </c>
      <c r="H27" s="15" t="s">
        <v>32</v>
      </c>
      <c r="I27" s="15" t="s">
        <v>32</v>
      </c>
      <c r="J27" s="15" t="s">
        <v>32</v>
      </c>
      <c r="K27" s="15" t="s">
        <v>32</v>
      </c>
      <c r="L27" s="15" t="s">
        <v>32</v>
      </c>
      <c r="M27" s="15" t="s">
        <v>32</v>
      </c>
      <c r="N27" s="17" t="str">
        <f t="shared" si="0"/>
        <v>0</v>
      </c>
      <c r="O27" s="17" t="str">
        <f t="shared" si="1"/>
        <v>0</v>
      </c>
      <c r="P27" s="24"/>
      <c r="Q27" s="18">
        <f t="shared" si="2"/>
        <v>0</v>
      </c>
      <c r="R27" s="19" t="str">
        <f t="shared" si="3"/>
        <v/>
      </c>
      <c r="S27" s="26" t="str">
        <f t="shared" si="5"/>
        <v>X</v>
      </c>
      <c r="T27" s="12" t="s">
        <v>37</v>
      </c>
      <c r="U27" s="19" t="str">
        <f t="shared" si="4"/>
        <v>No</v>
      </c>
      <c r="V27" s="1"/>
      <c r="W27" s="1"/>
      <c r="X27" s="1"/>
      <c r="Y27" s="1"/>
      <c r="Z27" s="1"/>
    </row>
    <row r="28" spans="1:27" ht="51.75" customHeight="1" x14ac:dyDescent="0.2">
      <c r="A28" s="27">
        <v>18</v>
      </c>
      <c r="B28" s="13">
        <v>44677</v>
      </c>
      <c r="C28" s="14">
        <v>0.53333333333333333</v>
      </c>
      <c r="D28" s="15">
        <v>1104697019</v>
      </c>
      <c r="E28" s="15" t="s">
        <v>53</v>
      </c>
      <c r="F28" s="15">
        <v>3118660552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7" t="str">
        <f t="shared" si="0"/>
        <v>30</v>
      </c>
      <c r="O28" s="17" t="str">
        <f t="shared" si="1"/>
        <v>40</v>
      </c>
      <c r="P28" s="24"/>
      <c r="Q28" s="18">
        <f t="shared" si="2"/>
        <v>70</v>
      </c>
      <c r="R28" s="19" t="str">
        <f t="shared" si="3"/>
        <v>X</v>
      </c>
      <c r="S28" s="26" t="str">
        <f t="shared" si="5"/>
        <v/>
      </c>
      <c r="T28" s="27"/>
      <c r="U28" s="19" t="str">
        <f t="shared" si="4"/>
        <v>Si</v>
      </c>
      <c r="V28" s="1"/>
      <c r="W28" s="1"/>
      <c r="X28" s="1"/>
      <c r="Y28" s="1"/>
      <c r="Z28" s="1"/>
    </row>
    <row r="29" spans="1:27" ht="51.75" customHeight="1" x14ac:dyDescent="0.2">
      <c r="A29" s="27">
        <v>19</v>
      </c>
      <c r="B29" s="13">
        <v>44677</v>
      </c>
      <c r="C29" s="14">
        <v>0.66527777777777775</v>
      </c>
      <c r="D29" s="15">
        <v>65774797</v>
      </c>
      <c r="E29" s="15" t="s">
        <v>54</v>
      </c>
      <c r="F29" s="15">
        <v>3213612535</v>
      </c>
      <c r="G29" s="15" t="s">
        <v>33</v>
      </c>
      <c r="H29" s="15" t="s">
        <v>33</v>
      </c>
      <c r="I29" s="15" t="s">
        <v>33</v>
      </c>
      <c r="J29" s="15" t="s">
        <v>33</v>
      </c>
      <c r="K29" s="15" t="s">
        <v>33</v>
      </c>
      <c r="L29" s="15" t="s">
        <v>33</v>
      </c>
      <c r="M29" s="15" t="s">
        <v>32</v>
      </c>
      <c r="N29" s="17" t="str">
        <f t="shared" si="0"/>
        <v>30</v>
      </c>
      <c r="O29" s="17" t="str">
        <f t="shared" si="1"/>
        <v>40</v>
      </c>
      <c r="P29" s="24"/>
      <c r="Q29" s="18">
        <f t="shared" si="2"/>
        <v>70</v>
      </c>
      <c r="R29" s="19" t="str">
        <f t="shared" si="3"/>
        <v>X</v>
      </c>
      <c r="S29" s="26" t="str">
        <f t="shared" si="5"/>
        <v/>
      </c>
      <c r="T29" s="27"/>
      <c r="U29" s="19" t="str">
        <f t="shared" si="4"/>
        <v>Si</v>
      </c>
      <c r="V29" s="1"/>
      <c r="W29" s="1"/>
      <c r="X29" s="1"/>
      <c r="Y29" s="1"/>
      <c r="Z29" s="1"/>
    </row>
    <row r="30" spans="1:27" ht="51.75" customHeight="1" x14ac:dyDescent="0.2">
      <c r="A30" s="27">
        <v>20</v>
      </c>
      <c r="B30" s="13">
        <v>44677</v>
      </c>
      <c r="C30" s="14">
        <v>0.82986111111111116</v>
      </c>
      <c r="D30" s="15">
        <v>93405358</v>
      </c>
      <c r="E30" s="15" t="s">
        <v>55</v>
      </c>
      <c r="F30" s="15">
        <v>2767274</v>
      </c>
      <c r="G30" s="15" t="s">
        <v>33</v>
      </c>
      <c r="H30" s="15" t="s">
        <v>33</v>
      </c>
      <c r="I30" s="15" t="s">
        <v>33</v>
      </c>
      <c r="J30" s="15" t="s">
        <v>33</v>
      </c>
      <c r="K30" s="15" t="s">
        <v>33</v>
      </c>
      <c r="L30" s="15" t="s">
        <v>33</v>
      </c>
      <c r="M30" s="15" t="s">
        <v>32</v>
      </c>
      <c r="N30" s="17" t="str">
        <f t="shared" si="0"/>
        <v>30</v>
      </c>
      <c r="O30" s="17" t="str">
        <f t="shared" si="1"/>
        <v>40</v>
      </c>
      <c r="P30" s="24"/>
      <c r="Q30" s="18">
        <f t="shared" si="2"/>
        <v>70</v>
      </c>
      <c r="R30" s="19" t="str">
        <f t="shared" si="3"/>
        <v>X</v>
      </c>
      <c r="S30" s="26" t="str">
        <f t="shared" si="5"/>
        <v/>
      </c>
      <c r="T30" s="27"/>
      <c r="U30" s="35" t="s">
        <v>56</v>
      </c>
      <c r="V30" s="1"/>
      <c r="W30" s="1"/>
      <c r="X30" s="1"/>
      <c r="Y30" s="1"/>
      <c r="Z30" s="1"/>
    </row>
    <row r="31" spans="1:27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N9:Q9"/>
    <mergeCell ref="R9:U9"/>
    <mergeCell ref="B3:P3"/>
    <mergeCell ref="B4:P4"/>
    <mergeCell ref="C6:F6"/>
    <mergeCell ref="C8:E8"/>
    <mergeCell ref="G8:I8"/>
  </mergeCells>
  <conditionalFormatting sqref="Q11:Q30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30">
    <cfRule type="containsText" dxfId="9" priority="2" operator="containsText" text="Si">
      <formula>NOT(ISERROR(SEARCH(("Si"),(U11))))</formula>
    </cfRule>
  </conditionalFormatting>
  <conditionalFormatting sqref="U11:U30">
    <cfRule type="containsText" dxfId="8" priority="3" operator="containsText" text="No">
      <formula>NOT(ISERROR(SEARCH(("No"),(U11))))</formula>
    </cfRule>
  </conditionalFormatting>
  <dataValidations count="5">
    <dataValidation type="list" allowBlank="1" showErrorMessage="1" sqref="G11:J15 L11:M15 G16:M16 G17:J19 L17:M19 G20:M20 G21:J21 L21:M21 G22:M30" xr:uid="{00000000-0002-0000-0000-000000000000}">
      <formula1>"Cumple,No Cumple"</formula1>
    </dataValidation>
    <dataValidation type="list" allowBlank="1" showErrorMessage="1" sqref="K11:K15 K17:K19 K21" xr:uid="{00000000-0002-0000-0000-000004000000}">
      <formula1>"Cumple,No Cumple,NA"</formula1>
    </dataValidation>
    <dataValidation type="list" allowBlank="1" sqref="T11:T30" xr:uid="{00000000-0002-0000-0000-000001000000}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30" xr:uid="{00000000-0002-0000-0000-000002000000}">
      <formula1>"0.0,5.0,10.0,15.0,20.0,25.0,30.0"</formula1>
    </dataValidation>
    <dataValidation type="list" allowBlank="1" sqref="R11:S30" xr:uid="{00000000-0002-0000-0000-000003000000}">
      <formula1>"X"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topLeftCell="A14" workbookViewId="0">
      <selection activeCell="A14" sqref="A14:XFD29"/>
    </sheetView>
  </sheetViews>
  <sheetFormatPr baseColWidth="10" defaultColWidth="14.5" defaultRowHeight="15" customHeight="1" x14ac:dyDescent="0.2"/>
  <cols>
    <col min="1" max="1" width="5.33203125" customWidth="1"/>
    <col min="2" max="2" width="23.5" customWidth="1"/>
    <col min="3" max="4" width="21.5" customWidth="1"/>
    <col min="5" max="5" width="38.5" customWidth="1"/>
    <col min="6" max="6" width="19.6640625" customWidth="1"/>
    <col min="7" max="7" width="33.83203125" customWidth="1"/>
    <col min="8" max="8" width="19.5" customWidth="1"/>
    <col min="9" max="9" width="22.5" customWidth="1"/>
    <col min="10" max="10" width="20.33203125" customWidth="1"/>
    <col min="11" max="11" width="19.6640625" customWidth="1"/>
    <col min="12" max="13" width="16.33203125" customWidth="1"/>
    <col min="14" max="14" width="17.6640625" customWidth="1"/>
    <col min="15" max="15" width="17.5" customWidth="1"/>
    <col min="16" max="16" width="14" customWidth="1"/>
    <col min="17" max="17" width="10.6640625" customWidth="1"/>
    <col min="18" max="18" width="11" customWidth="1"/>
    <col min="19" max="19" width="9.83203125" customWidth="1"/>
    <col min="20" max="20" width="16.5" customWidth="1"/>
    <col min="21" max="21" width="11.5" customWidth="1"/>
  </cols>
  <sheetData>
    <row r="1" spans="1:2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" x14ac:dyDescent="0.25">
      <c r="A3" s="3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" x14ac:dyDescent="0.25">
      <c r="A4" s="3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3.25" customHeight="1" x14ac:dyDescent="0.2">
      <c r="A6" s="4"/>
      <c r="B6" s="5" t="s">
        <v>2</v>
      </c>
      <c r="C6" s="50" t="s">
        <v>3</v>
      </c>
      <c r="D6" s="44"/>
      <c r="E6" s="44"/>
      <c r="F6" s="45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2">
      <c r="A7" s="4"/>
      <c r="B7" s="4"/>
      <c r="C7" s="6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0" customHeight="1" x14ac:dyDescent="0.2">
      <c r="A8" s="4"/>
      <c r="B8" s="7" t="s">
        <v>57</v>
      </c>
      <c r="C8" s="51" t="s">
        <v>58</v>
      </c>
      <c r="D8" s="44"/>
      <c r="E8" s="45"/>
      <c r="F8" s="8" t="s">
        <v>6</v>
      </c>
      <c r="G8" s="50" t="s">
        <v>59</v>
      </c>
      <c r="H8" s="44"/>
      <c r="I8" s="45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3" t="s">
        <v>8</v>
      </c>
      <c r="O9" s="44"/>
      <c r="P9" s="44"/>
      <c r="Q9" s="45"/>
      <c r="R9" s="46" t="s">
        <v>9</v>
      </c>
      <c r="S9" s="44"/>
      <c r="T9" s="44"/>
      <c r="U9" s="45"/>
      <c r="V9" s="1"/>
      <c r="W9" s="1"/>
      <c r="X9" s="1"/>
      <c r="Y9" s="1"/>
      <c r="Z9" s="1"/>
    </row>
    <row r="10" spans="1:26" ht="54.75" customHeight="1" x14ac:dyDescent="0.2">
      <c r="A10" s="9" t="s">
        <v>10</v>
      </c>
      <c r="B10" s="10" t="s">
        <v>11</v>
      </c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1" t="s">
        <v>22</v>
      </c>
      <c r="N10" s="10" t="s">
        <v>23</v>
      </c>
      <c r="O10" s="10" t="s">
        <v>24</v>
      </c>
      <c r="P10" s="10" t="s">
        <v>25</v>
      </c>
      <c r="Q10" s="10" t="s">
        <v>26</v>
      </c>
      <c r="R10" s="10" t="s">
        <v>27</v>
      </c>
      <c r="S10" s="10" t="s">
        <v>28</v>
      </c>
      <c r="T10" s="10" t="s">
        <v>29</v>
      </c>
      <c r="U10" s="10" t="s">
        <v>30</v>
      </c>
      <c r="V10" s="1"/>
      <c r="W10" s="1"/>
      <c r="X10" s="1"/>
      <c r="Y10" s="1"/>
      <c r="Z10" s="1"/>
    </row>
    <row r="11" spans="1:26" ht="48" customHeight="1" x14ac:dyDescent="0.2">
      <c r="A11" s="27">
        <v>1</v>
      </c>
      <c r="B11" s="13">
        <v>44671</v>
      </c>
      <c r="C11" s="14">
        <v>0.7368055555555556</v>
      </c>
      <c r="D11" s="15">
        <v>10030619</v>
      </c>
      <c r="E11" s="15" t="s">
        <v>34</v>
      </c>
      <c r="F11" s="15">
        <v>3128502556</v>
      </c>
      <c r="G11" s="15" t="s">
        <v>33</v>
      </c>
      <c r="H11" s="15" t="s">
        <v>33</v>
      </c>
      <c r="I11" s="15" t="s">
        <v>33</v>
      </c>
      <c r="J11" s="15" t="s">
        <v>33</v>
      </c>
      <c r="K11" s="15" t="s">
        <v>33</v>
      </c>
      <c r="L11" s="15" t="s">
        <v>33</v>
      </c>
      <c r="M11" s="16" t="s">
        <v>33</v>
      </c>
      <c r="N11" s="17" t="str">
        <f t="shared" ref="N11:N13" si="0">IF(I11="Cumple","30","0")</f>
        <v>30</v>
      </c>
      <c r="O11" s="17" t="str">
        <f t="shared" ref="O11:O13" si="1">IF(J11="Cumple","40","0")</f>
        <v>40</v>
      </c>
      <c r="P11" s="17"/>
      <c r="Q11" s="21">
        <f t="shared" ref="Q11:Q13" si="2">N11+O11+P11</f>
        <v>70</v>
      </c>
      <c r="R11" s="19" t="str">
        <f t="shared" ref="R11:R13" si="3">IF(Q11=70,"X","")</f>
        <v>X</v>
      </c>
      <c r="S11" s="19" t="str">
        <f>IF(Q11=0,"X",IF(Q11=30,"X","--"))</f>
        <v>--</v>
      </c>
      <c r="T11" s="20"/>
      <c r="U11" s="22" t="str">
        <f t="shared" ref="U11:U13" si="4">IF(R11="X","Si",IF(S11="X","No","--"))</f>
        <v>Si</v>
      </c>
      <c r="V11" s="2"/>
      <c r="W11" s="2"/>
      <c r="X11" s="2"/>
      <c r="Y11" s="2"/>
      <c r="Z11" s="2"/>
    </row>
    <row r="12" spans="1:26" ht="48.75" customHeight="1" x14ac:dyDescent="0.2">
      <c r="A12" s="27">
        <v>2</v>
      </c>
      <c r="B12" s="13">
        <v>44671</v>
      </c>
      <c r="C12" s="14">
        <v>0.72013888888888888</v>
      </c>
      <c r="D12" s="15">
        <v>1113652653</v>
      </c>
      <c r="E12" s="15" t="s">
        <v>35</v>
      </c>
      <c r="F12" s="15">
        <v>3136993294</v>
      </c>
      <c r="G12" s="15" t="s">
        <v>32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6" t="s">
        <v>33</v>
      </c>
      <c r="N12" s="17" t="str">
        <f t="shared" si="0"/>
        <v>30</v>
      </c>
      <c r="O12" s="17" t="str">
        <f t="shared" si="1"/>
        <v>40</v>
      </c>
      <c r="P12" s="24"/>
      <c r="Q12" s="25">
        <f t="shared" si="2"/>
        <v>70</v>
      </c>
      <c r="R12" s="26" t="str">
        <f t="shared" si="3"/>
        <v>X</v>
      </c>
      <c r="S12" s="26" t="str">
        <f t="shared" ref="S12:S13" si="5">IF(Q12=0,"X",IF(Q12=30,"X",""))</f>
        <v/>
      </c>
      <c r="T12" s="27"/>
      <c r="U12" s="26" t="str">
        <f t="shared" si="4"/>
        <v>Si</v>
      </c>
      <c r="V12" s="1"/>
      <c r="W12" s="1"/>
      <c r="X12" s="1"/>
      <c r="Y12" s="1"/>
      <c r="Z12" s="1"/>
    </row>
    <row r="13" spans="1:26" ht="54.75" customHeight="1" x14ac:dyDescent="0.2">
      <c r="A13" s="27">
        <v>3</v>
      </c>
      <c r="B13" s="13">
        <v>44672</v>
      </c>
      <c r="C13" s="14">
        <v>0.99097222222222225</v>
      </c>
      <c r="D13" s="15">
        <v>93379305</v>
      </c>
      <c r="E13" s="15" t="s">
        <v>60</v>
      </c>
      <c r="F13" s="33">
        <v>3147232602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7" t="str">
        <f t="shared" si="0"/>
        <v>30</v>
      </c>
      <c r="O13" s="17" t="str">
        <f t="shared" si="1"/>
        <v>40</v>
      </c>
      <c r="P13" s="17"/>
      <c r="Q13" s="21">
        <f t="shared" si="2"/>
        <v>70</v>
      </c>
      <c r="R13" s="19" t="str">
        <f t="shared" si="3"/>
        <v>X</v>
      </c>
      <c r="S13" s="19" t="str">
        <f t="shared" si="5"/>
        <v/>
      </c>
      <c r="T13" s="20"/>
      <c r="U13" s="19" t="str">
        <f t="shared" si="4"/>
        <v>Si</v>
      </c>
      <c r="V13" s="2"/>
      <c r="W13" s="2"/>
      <c r="X13" s="2"/>
      <c r="Y13" s="2"/>
      <c r="Z13" s="2"/>
    </row>
    <row r="14" spans="1:26" ht="15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7">
    <mergeCell ref="N9:Q9"/>
    <mergeCell ref="R9:U9"/>
    <mergeCell ref="B3:P3"/>
    <mergeCell ref="B4:P4"/>
    <mergeCell ref="C6:F6"/>
    <mergeCell ref="C8:E8"/>
    <mergeCell ref="G8:I8"/>
  </mergeCells>
  <conditionalFormatting sqref="Q11:Q13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13">
    <cfRule type="containsText" dxfId="7" priority="2" operator="containsText" text="Si">
      <formula>NOT(ISERROR(SEARCH(("Si"),(U11))))</formula>
    </cfRule>
  </conditionalFormatting>
  <conditionalFormatting sqref="U11:U13">
    <cfRule type="containsText" dxfId="6" priority="3" operator="containsText" text="No">
      <formula>NOT(ISERROR(SEARCH(("No"),(U11))))</formula>
    </cfRule>
  </conditionalFormatting>
  <dataValidations count="5">
    <dataValidation type="list" allowBlank="1" showErrorMessage="1" sqref="G11:J12 L11:M12 G13:M13" xr:uid="{00000000-0002-0000-0100-000000000000}">
      <formula1>"Cumple,No Cumple"</formula1>
    </dataValidation>
    <dataValidation type="list" allowBlank="1" sqref="T11:T13" xr:uid="{00000000-0002-0000-0100-000001000000}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13" xr:uid="{00000000-0002-0000-0100-000002000000}">
      <formula1>"0.0,5.0,10.0,15.0,20.0,25.0,30.0"</formula1>
    </dataValidation>
    <dataValidation type="list" allowBlank="1" sqref="R11:S13" xr:uid="{00000000-0002-0000-0100-000003000000}">
      <formula1>"X"</formula1>
    </dataValidation>
    <dataValidation type="list" allowBlank="1" showErrorMessage="1" sqref="K11:K12" xr:uid="{00000000-0002-0000-0100-000004000000}">
      <formula1>"Cumple,No Cumple,NA"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12"/>
  <sheetViews>
    <sheetView workbookViewId="0"/>
  </sheetViews>
  <sheetFormatPr baseColWidth="10" defaultColWidth="14.5" defaultRowHeight="15" customHeight="1" x14ac:dyDescent="0.2"/>
  <cols>
    <col min="1" max="1" width="5.33203125" customWidth="1"/>
    <col min="2" max="2" width="23.5" customWidth="1"/>
    <col min="3" max="4" width="21.5" customWidth="1"/>
    <col min="5" max="5" width="38.5" customWidth="1"/>
    <col min="6" max="6" width="19.6640625" customWidth="1"/>
    <col min="7" max="7" width="33.83203125" customWidth="1"/>
    <col min="8" max="8" width="19.5" customWidth="1"/>
    <col min="9" max="9" width="30.6640625" customWidth="1"/>
    <col min="10" max="10" width="20.33203125" customWidth="1"/>
    <col min="11" max="11" width="19.6640625" customWidth="1"/>
    <col min="12" max="13" width="16.33203125" customWidth="1"/>
    <col min="14" max="14" width="17.6640625" customWidth="1"/>
    <col min="15" max="15" width="17.5" customWidth="1"/>
    <col min="16" max="16" width="14" customWidth="1"/>
    <col min="17" max="17" width="10.6640625" customWidth="1"/>
    <col min="18" max="18" width="11" customWidth="1"/>
    <col min="19" max="19" width="9.83203125" customWidth="1"/>
    <col min="20" max="20" width="16.5" customWidth="1"/>
    <col min="21" max="21" width="11.5" customWidth="1"/>
  </cols>
  <sheetData>
    <row r="1" spans="1:2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" x14ac:dyDescent="0.25">
      <c r="A3" s="3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" x14ac:dyDescent="0.25">
      <c r="A4" s="3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3.25" customHeight="1" x14ac:dyDescent="0.2">
      <c r="A6" s="4"/>
      <c r="B6" s="5" t="s">
        <v>2</v>
      </c>
      <c r="C6" s="50" t="s">
        <v>3</v>
      </c>
      <c r="D6" s="44"/>
      <c r="E6" s="44"/>
      <c r="F6" s="45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2">
      <c r="A7" s="4"/>
      <c r="B7" s="4"/>
      <c r="C7" s="6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0" customHeight="1" x14ac:dyDescent="0.2">
      <c r="A8" s="4"/>
      <c r="B8" s="7" t="s">
        <v>64</v>
      </c>
      <c r="C8" s="51" t="s">
        <v>65</v>
      </c>
      <c r="D8" s="44"/>
      <c r="E8" s="45"/>
      <c r="F8" s="8" t="s">
        <v>6</v>
      </c>
      <c r="G8" s="50" t="s">
        <v>66</v>
      </c>
      <c r="H8" s="44"/>
      <c r="I8" s="45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3" t="s">
        <v>8</v>
      </c>
      <c r="O9" s="44"/>
      <c r="P9" s="44"/>
      <c r="Q9" s="45"/>
      <c r="R9" s="46" t="s">
        <v>9</v>
      </c>
      <c r="S9" s="44"/>
      <c r="T9" s="44"/>
      <c r="U9" s="45"/>
      <c r="V9" s="1"/>
      <c r="W9" s="1"/>
      <c r="X9" s="1"/>
      <c r="Y9" s="1"/>
      <c r="Z9" s="1"/>
    </row>
    <row r="10" spans="1:26" ht="54.75" customHeight="1" x14ac:dyDescent="0.2">
      <c r="A10" s="9" t="s">
        <v>10</v>
      </c>
      <c r="B10" s="10" t="s">
        <v>11</v>
      </c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1" t="s">
        <v>22</v>
      </c>
      <c r="N10" s="10" t="s">
        <v>23</v>
      </c>
      <c r="O10" s="10" t="s">
        <v>24</v>
      </c>
      <c r="P10" s="10" t="s">
        <v>25</v>
      </c>
      <c r="Q10" s="10" t="s">
        <v>26</v>
      </c>
      <c r="R10" s="10" t="s">
        <v>27</v>
      </c>
      <c r="S10" s="10" t="s">
        <v>28</v>
      </c>
      <c r="T10" s="10" t="s">
        <v>29</v>
      </c>
      <c r="U10" s="10" t="s">
        <v>30</v>
      </c>
      <c r="V10" s="1"/>
      <c r="W10" s="1"/>
      <c r="X10" s="1"/>
      <c r="Y10" s="1"/>
      <c r="Z10" s="1"/>
    </row>
    <row r="11" spans="1:26" ht="48" customHeight="1" x14ac:dyDescent="0.2">
      <c r="A11" s="27">
        <v>1</v>
      </c>
      <c r="B11" s="13">
        <v>44671</v>
      </c>
      <c r="C11" s="14">
        <v>0.78125</v>
      </c>
      <c r="D11" s="15">
        <v>80215054</v>
      </c>
      <c r="E11" s="15" t="s">
        <v>67</v>
      </c>
      <c r="F11" s="15">
        <v>3005676143</v>
      </c>
      <c r="G11" s="15" t="s">
        <v>33</v>
      </c>
      <c r="H11" s="15" t="s">
        <v>33</v>
      </c>
      <c r="I11" s="15" t="s">
        <v>33</v>
      </c>
      <c r="J11" s="15" t="s">
        <v>33</v>
      </c>
      <c r="K11" s="15" t="s">
        <v>68</v>
      </c>
      <c r="L11" s="15" t="s">
        <v>33</v>
      </c>
      <c r="M11" s="16" t="s">
        <v>33</v>
      </c>
      <c r="N11" s="17" t="str">
        <f t="shared" ref="N11:N24" si="0">IF(I11="Cumple","30","0")</f>
        <v>30</v>
      </c>
      <c r="O11" s="17" t="str">
        <f t="shared" ref="O11:O24" si="1">IF(J11="Cumple","40","0")</f>
        <v>40</v>
      </c>
      <c r="P11" s="17"/>
      <c r="Q11" s="21">
        <f t="shared" ref="Q11:Q22" si="2">N11+O11+P11</f>
        <v>70</v>
      </c>
      <c r="R11" s="19" t="str">
        <f t="shared" ref="R11:R22" si="3">IF(Q11=70,"X","")</f>
        <v>X</v>
      </c>
      <c r="S11" s="19" t="str">
        <f>IF(Q11=0,"X",IF(Q11=30,"X","--"))</f>
        <v>--</v>
      </c>
      <c r="T11" s="20"/>
      <c r="U11" s="22" t="str">
        <f t="shared" ref="U11:U23" si="4">IF(R11="X","Si",IF(S11="X","No","--"))</f>
        <v>Si</v>
      </c>
      <c r="V11" s="2"/>
      <c r="W11" s="2"/>
      <c r="X11" s="2"/>
      <c r="Y11" s="2"/>
      <c r="Z11" s="2"/>
    </row>
    <row r="12" spans="1:26" ht="48.75" customHeight="1" x14ac:dyDescent="0.2">
      <c r="A12" s="12">
        <v>2</v>
      </c>
      <c r="B12" s="13">
        <v>44674</v>
      </c>
      <c r="C12" s="14">
        <v>0.91666666666666663</v>
      </c>
      <c r="D12" s="15">
        <v>1077032913</v>
      </c>
      <c r="E12" s="15" t="s">
        <v>69</v>
      </c>
      <c r="F12" s="15">
        <v>3132846778</v>
      </c>
      <c r="G12" s="15" t="s">
        <v>33</v>
      </c>
      <c r="H12" s="15" t="s">
        <v>33</v>
      </c>
      <c r="I12" s="15" t="s">
        <v>32</v>
      </c>
      <c r="J12" s="15" t="s">
        <v>32</v>
      </c>
      <c r="K12" s="15" t="s">
        <v>68</v>
      </c>
      <c r="L12" s="15" t="s">
        <v>33</v>
      </c>
      <c r="M12" s="16" t="s">
        <v>33</v>
      </c>
      <c r="N12" s="17" t="str">
        <f t="shared" si="0"/>
        <v>0</v>
      </c>
      <c r="O12" s="17" t="str">
        <f t="shared" si="1"/>
        <v>0</v>
      </c>
      <c r="P12" s="24"/>
      <c r="Q12" s="25">
        <f t="shared" si="2"/>
        <v>0</v>
      </c>
      <c r="R12" s="26" t="str">
        <f t="shared" si="3"/>
        <v/>
      </c>
      <c r="S12" s="26" t="str">
        <f t="shared" ref="S12:S22" si="5">IF(Q12=0,"X",IF(Q12=30,"X",""))</f>
        <v>X</v>
      </c>
      <c r="T12" s="12" t="s">
        <v>37</v>
      </c>
      <c r="U12" s="26" t="str">
        <f t="shared" si="4"/>
        <v>No</v>
      </c>
      <c r="V12" s="29"/>
      <c r="W12" s="1"/>
      <c r="X12" s="1"/>
      <c r="Y12" s="1"/>
      <c r="Z12" s="1"/>
    </row>
    <row r="13" spans="1:26" ht="54.75" customHeight="1" x14ac:dyDescent="0.2">
      <c r="A13" s="12">
        <v>3</v>
      </c>
      <c r="B13" s="13">
        <v>44676</v>
      </c>
      <c r="C13" s="14">
        <v>0.40138888888888891</v>
      </c>
      <c r="D13" s="15">
        <v>1069503560</v>
      </c>
      <c r="E13" s="15" t="s">
        <v>70</v>
      </c>
      <c r="F13" s="15">
        <v>3217361198</v>
      </c>
      <c r="G13" s="15" t="s">
        <v>33</v>
      </c>
      <c r="H13" s="15" t="s">
        <v>33</v>
      </c>
      <c r="I13" s="15" t="s">
        <v>32</v>
      </c>
      <c r="J13" s="15" t="s">
        <v>32</v>
      </c>
      <c r="K13" s="15" t="s">
        <v>68</v>
      </c>
      <c r="L13" s="15" t="s">
        <v>33</v>
      </c>
      <c r="M13" s="16" t="s">
        <v>32</v>
      </c>
      <c r="N13" s="17" t="str">
        <f t="shared" si="0"/>
        <v>0</v>
      </c>
      <c r="O13" s="17" t="str">
        <f t="shared" si="1"/>
        <v>0</v>
      </c>
      <c r="P13" s="24"/>
      <c r="Q13" s="25">
        <f t="shared" si="2"/>
        <v>0</v>
      </c>
      <c r="R13" s="26" t="str">
        <f t="shared" si="3"/>
        <v/>
      </c>
      <c r="S13" s="26" t="str">
        <f t="shared" si="5"/>
        <v>X</v>
      </c>
      <c r="T13" s="12" t="s">
        <v>37</v>
      </c>
      <c r="U13" s="26" t="str">
        <f t="shared" si="4"/>
        <v>No</v>
      </c>
      <c r="V13" s="42"/>
      <c r="W13" s="28"/>
      <c r="X13" s="28"/>
      <c r="Y13" s="28"/>
      <c r="Z13" s="28"/>
    </row>
    <row r="14" spans="1:26" ht="54.75" customHeight="1" x14ac:dyDescent="0.2">
      <c r="A14" s="12">
        <v>5</v>
      </c>
      <c r="B14" s="13">
        <v>44676</v>
      </c>
      <c r="C14" s="14">
        <v>0.63055555555555554</v>
      </c>
      <c r="D14" s="15">
        <v>1088290159</v>
      </c>
      <c r="E14" s="15" t="s">
        <v>71</v>
      </c>
      <c r="F14" s="15">
        <v>3058567117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68</v>
      </c>
      <c r="L14" s="15" t="s">
        <v>33</v>
      </c>
      <c r="M14" s="16" t="s">
        <v>32</v>
      </c>
      <c r="N14" s="17" t="str">
        <f t="shared" si="0"/>
        <v>30</v>
      </c>
      <c r="O14" s="17" t="str">
        <f t="shared" si="1"/>
        <v>40</v>
      </c>
      <c r="P14" s="17"/>
      <c r="Q14" s="18">
        <f t="shared" si="2"/>
        <v>70</v>
      </c>
      <c r="R14" s="19" t="str">
        <f t="shared" si="3"/>
        <v>X</v>
      </c>
      <c r="S14" s="19" t="str">
        <f t="shared" si="5"/>
        <v/>
      </c>
      <c r="T14" s="20"/>
      <c r="U14" s="19" t="str">
        <f t="shared" si="4"/>
        <v>Si</v>
      </c>
      <c r="V14" s="23"/>
      <c r="W14" s="23"/>
      <c r="X14" s="23"/>
      <c r="Y14" s="23"/>
      <c r="Z14" s="23"/>
    </row>
    <row r="15" spans="1:26" ht="54.75" customHeight="1" x14ac:dyDescent="0.2">
      <c r="A15" s="27">
        <v>5</v>
      </c>
      <c r="B15" s="36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8"/>
      <c r="N15" s="17" t="str">
        <f t="shared" si="0"/>
        <v>0</v>
      </c>
      <c r="O15" s="17" t="str">
        <f t="shared" si="1"/>
        <v>0</v>
      </c>
      <c r="P15" s="24"/>
      <c r="Q15" s="25">
        <f t="shared" si="2"/>
        <v>0</v>
      </c>
      <c r="R15" s="26" t="str">
        <f t="shared" si="3"/>
        <v/>
      </c>
      <c r="S15" s="26" t="str">
        <f t="shared" si="5"/>
        <v>X</v>
      </c>
      <c r="T15" s="27"/>
      <c r="U15" s="26" t="str">
        <f t="shared" si="4"/>
        <v>No</v>
      </c>
      <c r="V15" s="1"/>
      <c r="W15" s="1"/>
      <c r="X15" s="1"/>
      <c r="Y15" s="1"/>
      <c r="Z15" s="1"/>
    </row>
    <row r="16" spans="1:26" ht="54.75" customHeight="1" x14ac:dyDescent="0.2">
      <c r="A16" s="27">
        <v>6</v>
      </c>
      <c r="B16" s="36"/>
      <c r="C16" s="37"/>
      <c r="D16" s="20"/>
      <c r="E16" s="20"/>
      <c r="F16" s="20"/>
      <c r="G16" s="20"/>
      <c r="H16" s="20"/>
      <c r="I16" s="20"/>
      <c r="J16" s="20"/>
      <c r="K16" s="20"/>
      <c r="L16" s="20"/>
      <c r="M16" s="38"/>
      <c r="N16" s="17" t="str">
        <f t="shared" si="0"/>
        <v>0</v>
      </c>
      <c r="O16" s="17" t="str">
        <f t="shared" si="1"/>
        <v>0</v>
      </c>
      <c r="P16" s="24"/>
      <c r="Q16" s="25">
        <f t="shared" si="2"/>
        <v>0</v>
      </c>
      <c r="R16" s="26" t="str">
        <f t="shared" si="3"/>
        <v/>
      </c>
      <c r="S16" s="26" t="str">
        <f t="shared" si="5"/>
        <v>X</v>
      </c>
      <c r="T16" s="27"/>
      <c r="U16" s="26" t="str">
        <f t="shared" si="4"/>
        <v>No</v>
      </c>
      <c r="V16" s="1"/>
      <c r="W16" s="1"/>
      <c r="X16" s="1"/>
      <c r="Y16" s="1"/>
      <c r="Z16" s="1"/>
    </row>
    <row r="17" spans="1:26" ht="54.75" customHeight="1" x14ac:dyDescent="0.2">
      <c r="A17" s="27">
        <v>7</v>
      </c>
      <c r="B17" s="36"/>
      <c r="C17" s="37"/>
      <c r="D17" s="20"/>
      <c r="E17" s="20"/>
      <c r="F17" s="20"/>
      <c r="G17" s="20"/>
      <c r="H17" s="20"/>
      <c r="I17" s="20"/>
      <c r="J17" s="20"/>
      <c r="K17" s="20"/>
      <c r="L17" s="20"/>
      <c r="M17" s="38"/>
      <c r="N17" s="17" t="str">
        <f t="shared" si="0"/>
        <v>0</v>
      </c>
      <c r="O17" s="17" t="str">
        <f t="shared" si="1"/>
        <v>0</v>
      </c>
      <c r="P17" s="24"/>
      <c r="Q17" s="25">
        <f t="shared" si="2"/>
        <v>0</v>
      </c>
      <c r="R17" s="26" t="str">
        <f t="shared" si="3"/>
        <v/>
      </c>
      <c r="S17" s="26" t="str">
        <f t="shared" si="5"/>
        <v>X</v>
      </c>
      <c r="T17" s="27"/>
      <c r="U17" s="26" t="str">
        <f t="shared" si="4"/>
        <v>No</v>
      </c>
      <c r="V17" s="1"/>
      <c r="W17" s="1"/>
      <c r="X17" s="1"/>
      <c r="Y17" s="1"/>
      <c r="Z17" s="1"/>
    </row>
    <row r="18" spans="1:26" ht="54.75" customHeight="1" x14ac:dyDescent="0.2">
      <c r="A18" s="27">
        <v>8</v>
      </c>
      <c r="B18" s="36"/>
      <c r="C18" s="37"/>
      <c r="D18" s="20"/>
      <c r="E18" s="20"/>
      <c r="F18" s="20"/>
      <c r="G18" s="20"/>
      <c r="H18" s="20"/>
      <c r="I18" s="20"/>
      <c r="J18" s="20"/>
      <c r="K18" s="20"/>
      <c r="L18" s="20"/>
      <c r="M18" s="38"/>
      <c r="N18" s="17" t="str">
        <f t="shared" si="0"/>
        <v>0</v>
      </c>
      <c r="O18" s="17" t="str">
        <f t="shared" si="1"/>
        <v>0</v>
      </c>
      <c r="P18" s="17"/>
      <c r="Q18" s="21">
        <f t="shared" si="2"/>
        <v>0</v>
      </c>
      <c r="R18" s="19" t="str">
        <f t="shared" si="3"/>
        <v/>
      </c>
      <c r="S18" s="19" t="str">
        <f t="shared" si="5"/>
        <v>X</v>
      </c>
      <c r="T18" s="20"/>
      <c r="U18" s="22" t="str">
        <f t="shared" si="4"/>
        <v>No</v>
      </c>
      <c r="V18" s="2"/>
      <c r="W18" s="2"/>
      <c r="X18" s="2"/>
      <c r="Y18" s="2"/>
      <c r="Z18" s="2"/>
    </row>
    <row r="19" spans="1:26" ht="54.75" customHeight="1" x14ac:dyDescent="0.2">
      <c r="A19" s="27">
        <v>9</v>
      </c>
      <c r="B19" s="36"/>
      <c r="C19" s="37"/>
      <c r="D19" s="20"/>
      <c r="E19" s="20"/>
      <c r="F19" s="20"/>
      <c r="G19" s="20"/>
      <c r="H19" s="20"/>
      <c r="I19" s="20"/>
      <c r="J19" s="20"/>
      <c r="K19" s="20"/>
      <c r="L19" s="20"/>
      <c r="M19" s="38"/>
      <c r="N19" s="17" t="str">
        <f t="shared" si="0"/>
        <v>0</v>
      </c>
      <c r="O19" s="17" t="str">
        <f t="shared" si="1"/>
        <v>0</v>
      </c>
      <c r="P19" s="24"/>
      <c r="Q19" s="25">
        <f t="shared" si="2"/>
        <v>0</v>
      </c>
      <c r="R19" s="26" t="str">
        <f t="shared" si="3"/>
        <v/>
      </c>
      <c r="S19" s="26" t="str">
        <f t="shared" si="5"/>
        <v>X</v>
      </c>
      <c r="T19" s="27"/>
      <c r="U19" s="26" t="str">
        <f t="shared" si="4"/>
        <v>No</v>
      </c>
      <c r="V19" s="1"/>
      <c r="W19" s="1"/>
      <c r="X19" s="1"/>
      <c r="Y19" s="1"/>
      <c r="Z19" s="1"/>
    </row>
    <row r="20" spans="1:26" ht="54.75" customHeight="1" x14ac:dyDescent="0.2">
      <c r="A20" s="27">
        <v>10</v>
      </c>
      <c r="B20" s="36"/>
      <c r="C20" s="37"/>
      <c r="D20" s="20"/>
      <c r="E20" s="20"/>
      <c r="F20" s="20"/>
      <c r="G20" s="20"/>
      <c r="H20" s="20"/>
      <c r="I20" s="20"/>
      <c r="J20" s="20"/>
      <c r="K20" s="20"/>
      <c r="L20" s="20"/>
      <c r="M20" s="38"/>
      <c r="N20" s="17" t="str">
        <f t="shared" si="0"/>
        <v>0</v>
      </c>
      <c r="O20" s="17" t="str">
        <f t="shared" si="1"/>
        <v>0</v>
      </c>
      <c r="P20" s="24"/>
      <c r="Q20" s="25">
        <f t="shared" si="2"/>
        <v>0</v>
      </c>
      <c r="R20" s="26" t="str">
        <f t="shared" si="3"/>
        <v/>
      </c>
      <c r="S20" s="26" t="str">
        <f t="shared" si="5"/>
        <v>X</v>
      </c>
      <c r="T20" s="27"/>
      <c r="U20" s="26" t="str">
        <f t="shared" si="4"/>
        <v>No</v>
      </c>
      <c r="V20" s="1"/>
      <c r="W20" s="1"/>
      <c r="X20" s="1"/>
      <c r="Y20" s="1"/>
      <c r="Z20" s="1"/>
    </row>
    <row r="21" spans="1:26" ht="54.75" customHeight="1" x14ac:dyDescent="0.2">
      <c r="A21" s="27">
        <v>11</v>
      </c>
      <c r="B21" s="36"/>
      <c r="C21" s="37"/>
      <c r="D21" s="20"/>
      <c r="E21" s="20"/>
      <c r="F21" s="20"/>
      <c r="G21" s="20"/>
      <c r="H21" s="20"/>
      <c r="I21" s="20"/>
      <c r="J21" s="20"/>
      <c r="K21" s="20"/>
      <c r="L21" s="20"/>
      <c r="M21" s="38"/>
      <c r="N21" s="17" t="str">
        <f t="shared" si="0"/>
        <v>0</v>
      </c>
      <c r="O21" s="17" t="str">
        <f t="shared" si="1"/>
        <v>0</v>
      </c>
      <c r="P21" s="24"/>
      <c r="Q21" s="25">
        <f t="shared" si="2"/>
        <v>0</v>
      </c>
      <c r="R21" s="26" t="str">
        <f t="shared" si="3"/>
        <v/>
      </c>
      <c r="S21" s="26" t="str">
        <f t="shared" si="5"/>
        <v>X</v>
      </c>
      <c r="T21" s="27"/>
      <c r="U21" s="26" t="str">
        <f t="shared" si="4"/>
        <v>No</v>
      </c>
      <c r="V21" s="1"/>
      <c r="W21" s="1"/>
      <c r="X21" s="1"/>
      <c r="Y21" s="1"/>
      <c r="Z21" s="1"/>
    </row>
    <row r="22" spans="1:26" ht="54.75" customHeight="1" x14ac:dyDescent="0.2">
      <c r="A22" s="27">
        <v>12</v>
      </c>
      <c r="B22" s="36"/>
      <c r="C22" s="39"/>
      <c r="D22" s="20"/>
      <c r="E22" s="20"/>
      <c r="F22" s="20"/>
      <c r="G22" s="20"/>
      <c r="H22" s="20"/>
      <c r="I22" s="20"/>
      <c r="J22" s="20"/>
      <c r="K22" s="20"/>
      <c r="L22" s="20"/>
      <c r="M22" s="38"/>
      <c r="N22" s="17" t="str">
        <f t="shared" si="0"/>
        <v>0</v>
      </c>
      <c r="O22" s="17" t="str">
        <f t="shared" si="1"/>
        <v>0</v>
      </c>
      <c r="P22" s="24"/>
      <c r="Q22" s="25">
        <f t="shared" si="2"/>
        <v>0</v>
      </c>
      <c r="R22" s="26" t="str">
        <f t="shared" si="3"/>
        <v/>
      </c>
      <c r="S22" s="26" t="str">
        <f t="shared" si="5"/>
        <v>X</v>
      </c>
      <c r="T22" s="27"/>
      <c r="U22" s="26" t="str">
        <f t="shared" si="4"/>
        <v>No</v>
      </c>
      <c r="V22" s="1"/>
      <c r="W22" s="1"/>
      <c r="X22" s="1"/>
      <c r="Y22" s="1"/>
      <c r="Z22" s="1"/>
    </row>
    <row r="23" spans="1:26" ht="54.75" customHeight="1" x14ac:dyDescent="0.2">
      <c r="A23" s="27">
        <v>13</v>
      </c>
      <c r="B23" s="36"/>
      <c r="C23" s="37"/>
      <c r="D23" s="20"/>
      <c r="E23" s="20"/>
      <c r="F23" s="20"/>
      <c r="G23" s="20"/>
      <c r="H23" s="20"/>
      <c r="I23" s="20"/>
      <c r="J23" s="20"/>
      <c r="K23" s="20"/>
      <c r="L23" s="20"/>
      <c r="M23" s="38"/>
      <c r="N23" s="17" t="str">
        <f t="shared" si="0"/>
        <v>0</v>
      </c>
      <c r="O23" s="17" t="str">
        <f t="shared" si="1"/>
        <v>0</v>
      </c>
      <c r="P23" s="24"/>
      <c r="Q23" s="41">
        <v>0</v>
      </c>
      <c r="R23" s="26" t="str">
        <f>IF(Q24=70,"X","")</f>
        <v/>
      </c>
      <c r="S23" s="26" t="str">
        <f>IF(Q24=0,"X",IF(Q24=30,"X",""))</f>
        <v>X</v>
      </c>
      <c r="T23" s="27"/>
      <c r="U23" s="26" t="str">
        <f t="shared" si="4"/>
        <v>No</v>
      </c>
      <c r="V23" s="1"/>
      <c r="W23" s="1"/>
      <c r="X23" s="1"/>
      <c r="Y23" s="1"/>
      <c r="Z23" s="1"/>
    </row>
    <row r="24" spans="1:26" ht="54.75" customHeight="1" x14ac:dyDescent="0.2">
      <c r="A24" s="27">
        <v>14</v>
      </c>
      <c r="B24" s="36"/>
      <c r="C24" s="37"/>
      <c r="D24" s="20"/>
      <c r="E24" s="20"/>
      <c r="F24" s="20"/>
      <c r="G24" s="20"/>
      <c r="H24" s="20"/>
      <c r="I24" s="20"/>
      <c r="J24" s="20"/>
      <c r="K24" s="20"/>
      <c r="L24" s="20"/>
      <c r="M24" s="38"/>
      <c r="N24" s="17" t="str">
        <f t="shared" si="0"/>
        <v>0</v>
      </c>
      <c r="O24" s="17" t="str">
        <f t="shared" si="1"/>
        <v>0</v>
      </c>
      <c r="P24" s="24"/>
      <c r="Q24" s="25">
        <f>N23+O23+P23</f>
        <v>0</v>
      </c>
      <c r="R24" s="26"/>
      <c r="S24" s="26"/>
      <c r="T24" s="27"/>
      <c r="U24" s="26" t="s">
        <v>61</v>
      </c>
      <c r="V24" s="1"/>
      <c r="W24" s="1"/>
      <c r="X24" s="1"/>
      <c r="Y24" s="1"/>
      <c r="Z24" s="1"/>
    </row>
    <row r="25" spans="1:26" ht="54.75" customHeight="1" x14ac:dyDescent="0.2">
      <c r="A25" s="27">
        <v>15</v>
      </c>
      <c r="B25" s="36"/>
      <c r="C25" s="37"/>
      <c r="D25" s="20"/>
      <c r="E25" s="20"/>
      <c r="F25" s="40"/>
      <c r="G25" s="20"/>
      <c r="H25" s="20"/>
      <c r="I25" s="20"/>
      <c r="J25" s="20"/>
      <c r="K25" s="20"/>
      <c r="L25" s="20"/>
      <c r="M25" s="38"/>
      <c r="N25" s="17"/>
      <c r="O25" s="17"/>
      <c r="P25" s="24"/>
      <c r="Q25" s="41">
        <v>0</v>
      </c>
      <c r="R25" s="26" t="str">
        <f t="shared" ref="R25:R27" si="6">IF(Q25=70,"X","")</f>
        <v/>
      </c>
      <c r="S25" s="26" t="str">
        <f t="shared" ref="S25:S27" si="7">IF(Q25=0,"X",IF(Q25=30,"X",""))</f>
        <v>X</v>
      </c>
      <c r="T25" s="27"/>
      <c r="U25" s="26" t="str">
        <f t="shared" ref="U25:U27" si="8">IF(R25="X","Si",IF(S25="X","No","--"))</f>
        <v>No</v>
      </c>
      <c r="V25" s="1"/>
      <c r="W25" s="1"/>
      <c r="X25" s="1"/>
      <c r="Y25" s="1"/>
      <c r="Z25" s="1"/>
    </row>
    <row r="26" spans="1:26" ht="54.7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38"/>
      <c r="N26" s="17" t="str">
        <f t="shared" ref="N26:N27" si="9">IF(I26="Cumple","30","0")</f>
        <v>0</v>
      </c>
      <c r="O26" s="17" t="str">
        <f t="shared" ref="O26:O27" si="10">IF(J26="Cumple","40","0")</f>
        <v>0</v>
      </c>
      <c r="P26" s="24"/>
      <c r="Q26" s="25">
        <f>N25+O25+P25</f>
        <v>0</v>
      </c>
      <c r="R26" s="26" t="str">
        <f t="shared" si="6"/>
        <v/>
      </c>
      <c r="S26" s="26" t="str">
        <f t="shared" si="7"/>
        <v>X</v>
      </c>
      <c r="T26" s="27"/>
      <c r="U26" s="26" t="str">
        <f t="shared" si="8"/>
        <v>No</v>
      </c>
      <c r="V26" s="1"/>
      <c r="W26" s="1"/>
      <c r="X26" s="1"/>
      <c r="Y26" s="1"/>
      <c r="Z26" s="1"/>
    </row>
    <row r="27" spans="1:26" ht="51.7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38"/>
      <c r="N27" s="17" t="str">
        <f t="shared" si="9"/>
        <v>0</v>
      </c>
      <c r="O27" s="17" t="str">
        <f t="shared" si="10"/>
        <v>0</v>
      </c>
      <c r="P27" s="24"/>
      <c r="Q27" s="25">
        <f>N27+O27+P27</f>
        <v>0</v>
      </c>
      <c r="R27" s="26" t="str">
        <f t="shared" si="6"/>
        <v/>
      </c>
      <c r="S27" s="26" t="str">
        <f t="shared" si="7"/>
        <v>X</v>
      </c>
      <c r="T27" s="27"/>
      <c r="U27" s="26" t="str">
        <f t="shared" si="8"/>
        <v>No</v>
      </c>
      <c r="V27" s="1"/>
      <c r="W27" s="1"/>
      <c r="X27" s="1"/>
      <c r="Y27" s="1"/>
      <c r="Z27" s="1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</sheetData>
  <mergeCells count="7">
    <mergeCell ref="N9:Q9"/>
    <mergeCell ref="R9:U9"/>
    <mergeCell ref="B3:P3"/>
    <mergeCell ref="B4:P4"/>
    <mergeCell ref="C6:F6"/>
    <mergeCell ref="C8:E8"/>
    <mergeCell ref="G8:I8"/>
  </mergeCells>
  <conditionalFormatting sqref="Q11:Q2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27">
    <cfRule type="containsText" dxfId="3" priority="2" operator="containsText" text="Si">
      <formula>NOT(ISERROR(SEARCH(("Si"),(U11))))</formula>
    </cfRule>
  </conditionalFormatting>
  <conditionalFormatting sqref="U11:U27">
    <cfRule type="containsText" dxfId="2" priority="3" operator="containsText" text="No">
      <formula>NOT(ISERROR(SEARCH(("No"),(U11))))</formula>
    </cfRule>
  </conditionalFormatting>
  <dataValidations count="5">
    <dataValidation type="list" allowBlank="1" showErrorMessage="1" sqref="G11:J27 L11:M27" xr:uid="{00000000-0002-0000-0300-000000000000}">
      <formula1>"Cumple,No Cumple"</formula1>
    </dataValidation>
    <dataValidation type="list" allowBlank="1" sqref="T11:T27" xr:uid="{00000000-0002-0000-0300-000001000000}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27" xr:uid="{00000000-0002-0000-0300-000002000000}">
      <formula1>"0.0,5.0,10.0,15.0,20.0,25.0,30.0"</formula1>
    </dataValidation>
    <dataValidation type="list" allowBlank="1" sqref="R11:S27" xr:uid="{00000000-0002-0000-0300-000003000000}">
      <formula1>"X"</formula1>
    </dataValidation>
    <dataValidation type="list" allowBlank="1" showErrorMessage="1" sqref="K11:K27" xr:uid="{00000000-0002-0000-0300-000004000000}">
      <formula1>"Cumple,No Cumple,NA"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4"/>
  <sheetViews>
    <sheetView topLeftCell="A8" zoomScale="97" zoomScaleNormal="97" workbookViewId="0">
      <selection activeCell="S12" sqref="S12"/>
    </sheetView>
  </sheetViews>
  <sheetFormatPr baseColWidth="10" defaultColWidth="14.5" defaultRowHeight="15" customHeight="1" x14ac:dyDescent="0.2"/>
  <cols>
    <col min="1" max="1" width="5.33203125" customWidth="1"/>
    <col min="2" max="2" width="23.5" customWidth="1"/>
    <col min="3" max="4" width="21.5" customWidth="1"/>
    <col min="5" max="5" width="38.5" customWidth="1"/>
    <col min="6" max="6" width="19.6640625" customWidth="1"/>
    <col min="7" max="7" width="33.83203125" customWidth="1"/>
    <col min="8" max="8" width="19.5" customWidth="1"/>
    <col min="9" max="9" width="30.6640625" customWidth="1"/>
    <col min="10" max="10" width="20.33203125" customWidth="1"/>
    <col min="11" max="11" width="19.6640625" customWidth="1"/>
    <col min="12" max="13" width="16.33203125" customWidth="1"/>
    <col min="14" max="14" width="17.6640625" customWidth="1"/>
    <col min="15" max="15" width="17.5" customWidth="1"/>
    <col min="16" max="16" width="14" customWidth="1"/>
    <col min="17" max="17" width="10.6640625" customWidth="1"/>
    <col min="18" max="18" width="11" customWidth="1"/>
    <col min="19" max="19" width="9.83203125" customWidth="1"/>
    <col min="20" max="20" width="16.5" customWidth="1"/>
    <col min="21" max="21" width="11.5" customWidth="1"/>
  </cols>
  <sheetData>
    <row r="1" spans="1:2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" x14ac:dyDescent="0.25">
      <c r="A3" s="3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" x14ac:dyDescent="0.25">
      <c r="A4" s="3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3.25" customHeight="1" x14ac:dyDescent="0.2">
      <c r="A6" s="4"/>
      <c r="B6" s="5" t="s">
        <v>2</v>
      </c>
      <c r="C6" s="50" t="s">
        <v>3</v>
      </c>
      <c r="D6" s="44"/>
      <c r="E6" s="44"/>
      <c r="F6" s="45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2">
      <c r="A7" s="4"/>
      <c r="B7" s="4"/>
      <c r="C7" s="6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0" customHeight="1" x14ac:dyDescent="0.2">
      <c r="A8" s="4"/>
      <c r="B8" s="7" t="s">
        <v>72</v>
      </c>
      <c r="C8" s="51" t="s">
        <v>73</v>
      </c>
      <c r="D8" s="44"/>
      <c r="E8" s="45"/>
      <c r="F8" s="8" t="s">
        <v>6</v>
      </c>
      <c r="G8" s="50" t="s">
        <v>74</v>
      </c>
      <c r="H8" s="44"/>
      <c r="I8" s="45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3" t="s">
        <v>8</v>
      </c>
      <c r="O9" s="44"/>
      <c r="P9" s="44"/>
      <c r="Q9" s="45"/>
      <c r="R9" s="46" t="s">
        <v>9</v>
      </c>
      <c r="S9" s="44"/>
      <c r="T9" s="44"/>
      <c r="U9" s="45"/>
      <c r="V9" s="1"/>
      <c r="W9" s="1"/>
      <c r="X9" s="1"/>
      <c r="Y9" s="1"/>
      <c r="Z9" s="1"/>
    </row>
    <row r="10" spans="1:26" ht="54.75" customHeight="1" x14ac:dyDescent="0.2">
      <c r="A10" s="9" t="s">
        <v>10</v>
      </c>
      <c r="B10" s="10" t="s">
        <v>11</v>
      </c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1" t="s">
        <v>22</v>
      </c>
      <c r="N10" s="10" t="s">
        <v>23</v>
      </c>
      <c r="O10" s="10" t="s">
        <v>24</v>
      </c>
      <c r="P10" s="10" t="s">
        <v>25</v>
      </c>
      <c r="Q10" s="10" t="s">
        <v>26</v>
      </c>
      <c r="R10" s="10" t="s">
        <v>27</v>
      </c>
      <c r="S10" s="10" t="s">
        <v>28</v>
      </c>
      <c r="T10" s="10" t="s">
        <v>29</v>
      </c>
      <c r="U10" s="10" t="s">
        <v>30</v>
      </c>
      <c r="V10" s="1"/>
      <c r="W10" s="1"/>
      <c r="X10" s="1"/>
      <c r="Y10" s="1"/>
      <c r="Z10" s="1"/>
    </row>
    <row r="11" spans="1:26" ht="48" customHeight="1" x14ac:dyDescent="0.2">
      <c r="A11" s="27">
        <v>1</v>
      </c>
      <c r="B11" s="13">
        <v>44672</v>
      </c>
      <c r="C11" s="14">
        <v>0.68055555555555558</v>
      </c>
      <c r="D11" s="15">
        <v>25282056</v>
      </c>
      <c r="E11" s="15" t="s">
        <v>75</v>
      </c>
      <c r="F11" s="15">
        <v>3045676364</v>
      </c>
      <c r="G11" s="15" t="s">
        <v>33</v>
      </c>
      <c r="H11" s="15" t="s">
        <v>33</v>
      </c>
      <c r="I11" s="15" t="s">
        <v>33</v>
      </c>
      <c r="J11" s="15" t="s">
        <v>33</v>
      </c>
      <c r="K11" s="15" t="s">
        <v>33</v>
      </c>
      <c r="L11" s="15" t="s">
        <v>33</v>
      </c>
      <c r="M11" s="15" t="s">
        <v>33</v>
      </c>
      <c r="N11" s="17" t="str">
        <f t="shared" ref="N11:N13" si="0">IF(I11="Cumple","30","0")</f>
        <v>30</v>
      </c>
      <c r="O11" s="17" t="str">
        <f t="shared" ref="O11:O13" si="1">IF(J11="Cumple","40","0")</f>
        <v>40</v>
      </c>
      <c r="P11" s="17"/>
      <c r="Q11" s="21">
        <f t="shared" ref="Q11:Q13" si="2">N11+O11+P11</f>
        <v>70</v>
      </c>
      <c r="R11" s="19" t="str">
        <f t="shared" ref="R11:R13" si="3">IF(Q11=70,"X","")</f>
        <v>X</v>
      </c>
      <c r="S11" s="19" t="str">
        <f>IF(Q11=0,"X",IF(Q11=30,"X","--"))</f>
        <v>--</v>
      </c>
      <c r="T11" s="20"/>
      <c r="U11" s="22" t="str">
        <f t="shared" ref="U11:U13" si="4">IF(R11="X","Si",IF(S11="X","No","--"))</f>
        <v>Si</v>
      </c>
      <c r="V11" s="2"/>
      <c r="W11" s="2"/>
      <c r="X11" s="2"/>
      <c r="Y11" s="2"/>
      <c r="Z11" s="2"/>
    </row>
    <row r="12" spans="1:26" ht="48.75" customHeight="1" x14ac:dyDescent="0.2">
      <c r="A12" s="12">
        <v>2</v>
      </c>
      <c r="B12" s="13">
        <v>44675</v>
      </c>
      <c r="C12" s="14">
        <v>0.18680555555555556</v>
      </c>
      <c r="D12" s="15">
        <v>6803571</v>
      </c>
      <c r="E12" s="15" t="s">
        <v>76</v>
      </c>
      <c r="F12" s="15">
        <v>3156346328</v>
      </c>
      <c r="G12" s="15" t="s">
        <v>33</v>
      </c>
      <c r="H12" s="15" t="s">
        <v>33</v>
      </c>
      <c r="I12" s="15" t="s">
        <v>32</v>
      </c>
      <c r="J12" s="15" t="s">
        <v>32</v>
      </c>
      <c r="K12" s="15" t="s">
        <v>33</v>
      </c>
      <c r="L12" s="15" t="s">
        <v>33</v>
      </c>
      <c r="M12" s="16" t="s">
        <v>33</v>
      </c>
      <c r="N12" s="17" t="str">
        <f t="shared" si="0"/>
        <v>0</v>
      </c>
      <c r="O12" s="17" t="str">
        <f t="shared" si="1"/>
        <v>0</v>
      </c>
      <c r="P12" s="17"/>
      <c r="Q12" s="18">
        <f t="shared" si="2"/>
        <v>0</v>
      </c>
      <c r="R12" s="19" t="str">
        <f t="shared" si="3"/>
        <v/>
      </c>
      <c r="S12" s="19" t="str">
        <f t="shared" ref="S12:S13" si="5">IF(Q12=0,"X",IF(Q12=30,"X",""))</f>
        <v>X</v>
      </c>
      <c r="T12" s="15" t="s">
        <v>37</v>
      </c>
      <c r="U12" s="19" t="str">
        <f t="shared" si="4"/>
        <v>No</v>
      </c>
      <c r="V12" s="23"/>
      <c r="W12" s="23"/>
      <c r="X12" s="23"/>
      <c r="Y12" s="23"/>
      <c r="Z12" s="23"/>
    </row>
    <row r="13" spans="1:26" ht="54.75" customHeight="1" x14ac:dyDescent="0.2">
      <c r="A13" s="12">
        <v>3</v>
      </c>
      <c r="B13" s="13">
        <v>44677</v>
      </c>
      <c r="C13" s="14">
        <v>0.44097222222222221</v>
      </c>
      <c r="D13" s="15">
        <v>7918300</v>
      </c>
      <c r="E13" s="15" t="s">
        <v>77</v>
      </c>
      <c r="F13" s="15">
        <v>3175750653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32</v>
      </c>
      <c r="M13" s="16" t="s">
        <v>32</v>
      </c>
      <c r="N13" s="17" t="str">
        <f t="shared" si="0"/>
        <v>30</v>
      </c>
      <c r="O13" s="17" t="str">
        <f t="shared" si="1"/>
        <v>40</v>
      </c>
      <c r="P13" s="24"/>
      <c r="Q13" s="25">
        <f t="shared" si="2"/>
        <v>70</v>
      </c>
      <c r="R13" s="26" t="str">
        <f t="shared" si="3"/>
        <v>X</v>
      </c>
      <c r="S13" s="26" t="str">
        <f t="shared" si="5"/>
        <v/>
      </c>
      <c r="T13" s="27"/>
      <c r="U13" s="26" t="str">
        <f t="shared" si="4"/>
        <v>Si</v>
      </c>
      <c r="V13" s="28"/>
      <c r="W13" s="28"/>
      <c r="X13" s="28"/>
      <c r="Y13" s="28"/>
      <c r="Z13" s="28"/>
    </row>
    <row r="14" spans="1:26" ht="15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7">
    <mergeCell ref="N9:Q9"/>
    <mergeCell ref="R9:U9"/>
    <mergeCell ref="B3:P3"/>
    <mergeCell ref="B4:P4"/>
    <mergeCell ref="C6:F6"/>
    <mergeCell ref="C8:E8"/>
    <mergeCell ref="G8:I8"/>
  </mergeCells>
  <conditionalFormatting sqref="Q11:Q13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13">
    <cfRule type="containsText" dxfId="1" priority="2" operator="containsText" text="Si">
      <formula>NOT(ISERROR(SEARCH(("Si"),(U11))))</formula>
    </cfRule>
  </conditionalFormatting>
  <conditionalFormatting sqref="U11:U13">
    <cfRule type="containsText" dxfId="0" priority="3" operator="containsText" text="No">
      <formula>NOT(ISERROR(SEARCH(("No"),(U11))))</formula>
    </cfRule>
  </conditionalFormatting>
  <dataValidations count="5">
    <dataValidation type="list" allowBlank="1" showErrorMessage="1" sqref="G11:M11 G12:J12 M12 G13:M13" xr:uid="{00000000-0002-0000-0400-000000000000}">
      <formula1>"Cumple,No Cumple"</formula1>
    </dataValidation>
    <dataValidation type="list" allowBlank="1" sqref="T11:T13" xr:uid="{00000000-0002-0000-0400-000001000000}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13" xr:uid="{00000000-0002-0000-0400-000002000000}">
      <formula1>"0.0,5.0,10.0,15.0,20.0,25.0,30.0"</formula1>
    </dataValidation>
    <dataValidation type="list" allowBlank="1" sqref="R11:S13" xr:uid="{00000000-0002-0000-0400-000003000000}">
      <formula1>"X"</formula1>
    </dataValidation>
    <dataValidation type="list" allowBlank="1" showErrorMessage="1" sqref="K12:L12" xr:uid="{00000000-0002-0000-0400-000004000000}">
      <formula1>"Cumple,No Cumple,NA"</formula1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2"/>
  <sheetViews>
    <sheetView topLeftCell="A4" workbookViewId="0"/>
  </sheetViews>
  <sheetFormatPr baseColWidth="10" defaultColWidth="14.5" defaultRowHeight="15" customHeight="1" x14ac:dyDescent="0.2"/>
  <cols>
    <col min="1" max="1" width="5.33203125" customWidth="1"/>
    <col min="2" max="2" width="23.5" customWidth="1"/>
    <col min="3" max="4" width="21.5" customWidth="1"/>
    <col min="5" max="5" width="38.5" customWidth="1"/>
    <col min="6" max="6" width="19.6640625" customWidth="1"/>
    <col min="7" max="7" width="33.83203125" customWidth="1"/>
    <col min="8" max="8" width="19.5" customWidth="1"/>
    <col min="9" max="9" width="30.6640625" customWidth="1"/>
    <col min="10" max="10" width="20.33203125" customWidth="1"/>
    <col min="11" max="11" width="19.6640625" customWidth="1"/>
    <col min="12" max="13" width="16.33203125" customWidth="1"/>
    <col min="14" max="14" width="17.6640625" customWidth="1"/>
    <col min="15" max="15" width="17.5" customWidth="1"/>
    <col min="16" max="16" width="14" customWidth="1"/>
    <col min="17" max="17" width="10.6640625" customWidth="1"/>
    <col min="18" max="18" width="11" customWidth="1"/>
    <col min="19" max="19" width="9.83203125" customWidth="1"/>
    <col min="20" max="20" width="16.5" customWidth="1"/>
    <col min="21" max="21" width="11.5" customWidth="1"/>
  </cols>
  <sheetData>
    <row r="1" spans="1:2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" x14ac:dyDescent="0.25">
      <c r="A3" s="3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" x14ac:dyDescent="0.25">
      <c r="A4" s="3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3.25" customHeight="1" x14ac:dyDescent="0.2">
      <c r="A6" s="4"/>
      <c r="B6" s="5" t="s">
        <v>2</v>
      </c>
      <c r="C6" s="50" t="s">
        <v>3</v>
      </c>
      <c r="D6" s="44"/>
      <c r="E6" s="44"/>
      <c r="F6" s="45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2">
      <c r="A7" s="4"/>
      <c r="B7" s="4"/>
      <c r="C7" s="6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0" customHeight="1" x14ac:dyDescent="0.2">
      <c r="A8" s="4"/>
      <c r="B8" s="7" t="s">
        <v>62</v>
      </c>
      <c r="C8" s="51" t="s">
        <v>58</v>
      </c>
      <c r="D8" s="44"/>
      <c r="E8" s="45"/>
      <c r="F8" s="8" t="s">
        <v>6</v>
      </c>
      <c r="G8" s="50" t="s">
        <v>63</v>
      </c>
      <c r="H8" s="44"/>
      <c r="I8" s="45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3" t="s">
        <v>8</v>
      </c>
      <c r="O9" s="44"/>
      <c r="P9" s="44"/>
      <c r="Q9" s="45"/>
      <c r="R9" s="46" t="s">
        <v>9</v>
      </c>
      <c r="S9" s="44"/>
      <c r="T9" s="44"/>
      <c r="U9" s="45"/>
      <c r="V9" s="1"/>
      <c r="W9" s="1"/>
      <c r="X9" s="1"/>
      <c r="Y9" s="1"/>
      <c r="Z9" s="1"/>
    </row>
    <row r="10" spans="1:26" ht="54.75" customHeight="1" x14ac:dyDescent="0.2">
      <c r="A10" s="9" t="s">
        <v>10</v>
      </c>
      <c r="B10" s="10" t="s">
        <v>11</v>
      </c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1" t="s">
        <v>22</v>
      </c>
      <c r="N10" s="10" t="s">
        <v>23</v>
      </c>
      <c r="O10" s="10" t="s">
        <v>24</v>
      </c>
      <c r="P10" s="10" t="s">
        <v>25</v>
      </c>
      <c r="Q10" s="10" t="s">
        <v>26</v>
      </c>
      <c r="R10" s="10" t="s">
        <v>27</v>
      </c>
      <c r="S10" s="10" t="s">
        <v>28</v>
      </c>
      <c r="T10" s="10" t="s">
        <v>29</v>
      </c>
      <c r="U10" s="10" t="s">
        <v>30</v>
      </c>
      <c r="V10" s="1"/>
      <c r="W10" s="1"/>
      <c r="X10" s="1"/>
      <c r="Y10" s="1"/>
      <c r="Z10" s="1"/>
    </row>
    <row r="11" spans="1:26" ht="48" customHeight="1" x14ac:dyDescent="0.2">
      <c r="A11" s="27">
        <v>1</v>
      </c>
      <c r="B11" s="36"/>
      <c r="C11" s="37"/>
      <c r="D11" s="20"/>
      <c r="E11" s="20"/>
      <c r="F11" s="20"/>
      <c r="G11" s="20"/>
      <c r="H11" s="20"/>
      <c r="I11" s="20"/>
      <c r="J11" s="20"/>
      <c r="K11" s="20"/>
      <c r="L11" s="20"/>
      <c r="M11" s="38"/>
      <c r="N11" s="17" t="str">
        <f t="shared" ref="N11:N24" si="0">IF(I11="Cumple","30","0")</f>
        <v>0</v>
      </c>
      <c r="O11" s="17" t="str">
        <f t="shared" ref="O11:O24" si="1">IF(J11="Cumple","40","0")</f>
        <v>0</v>
      </c>
      <c r="P11" s="17"/>
      <c r="Q11" s="21">
        <f t="shared" ref="Q11:Q22" si="2">N11+O11+P11</f>
        <v>0</v>
      </c>
      <c r="R11" s="19" t="str">
        <f t="shared" ref="R11:R22" si="3">IF(Q11=70,"X","")</f>
        <v/>
      </c>
      <c r="S11" s="19" t="str">
        <f>IF(Q11=0,"X",IF(Q11=30,"X","--"))</f>
        <v>X</v>
      </c>
      <c r="T11" s="20"/>
      <c r="U11" s="22" t="str">
        <f t="shared" ref="U11:U23" si="4">IF(R11="X","Si",IF(S11="X","No","--"))</f>
        <v>No</v>
      </c>
      <c r="V11" s="2"/>
      <c r="W11" s="2"/>
      <c r="X11" s="2"/>
      <c r="Y11" s="2"/>
      <c r="Z11" s="2"/>
    </row>
    <row r="12" spans="1:26" ht="48.75" customHeight="1" x14ac:dyDescent="0.2">
      <c r="A12" s="27">
        <v>2</v>
      </c>
      <c r="B12" s="36"/>
      <c r="C12" s="37"/>
      <c r="D12" s="20"/>
      <c r="E12" s="20"/>
      <c r="F12" s="20"/>
      <c r="G12" s="20"/>
      <c r="H12" s="20"/>
      <c r="I12" s="20"/>
      <c r="J12" s="20"/>
      <c r="K12" s="20"/>
      <c r="L12" s="20"/>
      <c r="M12" s="38"/>
      <c r="N12" s="17" t="str">
        <f t="shared" si="0"/>
        <v>0</v>
      </c>
      <c r="O12" s="17" t="str">
        <f t="shared" si="1"/>
        <v>0</v>
      </c>
      <c r="P12" s="24"/>
      <c r="Q12" s="25">
        <f t="shared" si="2"/>
        <v>0</v>
      </c>
      <c r="R12" s="26" t="str">
        <f t="shared" si="3"/>
        <v/>
      </c>
      <c r="S12" s="26" t="str">
        <f t="shared" ref="S12:S22" si="5">IF(Q12=0,"X",IF(Q12=30,"X",""))</f>
        <v>X</v>
      </c>
      <c r="T12" s="27"/>
      <c r="U12" s="26" t="str">
        <f t="shared" si="4"/>
        <v>No</v>
      </c>
      <c r="V12" s="1"/>
      <c r="W12" s="1"/>
      <c r="X12" s="1"/>
      <c r="Y12" s="1"/>
      <c r="Z12" s="1"/>
    </row>
    <row r="13" spans="1:26" ht="54.75" customHeight="1" x14ac:dyDescent="0.2">
      <c r="A13" s="27">
        <v>3</v>
      </c>
      <c r="B13" s="36"/>
      <c r="C13" s="37"/>
      <c r="D13" s="20"/>
      <c r="E13" s="20"/>
      <c r="F13" s="20"/>
      <c r="G13" s="20"/>
      <c r="H13" s="20"/>
      <c r="I13" s="20"/>
      <c r="J13" s="20"/>
      <c r="K13" s="20"/>
      <c r="L13" s="20"/>
      <c r="M13" s="38"/>
      <c r="N13" s="17" t="str">
        <f t="shared" si="0"/>
        <v>0</v>
      </c>
      <c r="O13" s="17" t="str">
        <f t="shared" si="1"/>
        <v>0</v>
      </c>
      <c r="P13" s="17"/>
      <c r="Q13" s="18">
        <f t="shared" si="2"/>
        <v>0</v>
      </c>
      <c r="R13" s="19" t="str">
        <f t="shared" si="3"/>
        <v/>
      </c>
      <c r="S13" s="19" t="str">
        <f t="shared" si="5"/>
        <v>X</v>
      </c>
      <c r="T13" s="20"/>
      <c r="U13" s="19" t="str">
        <f t="shared" si="4"/>
        <v>No</v>
      </c>
      <c r="V13" s="2"/>
      <c r="W13" s="2"/>
      <c r="X13" s="2"/>
      <c r="Y13" s="2"/>
      <c r="Z13" s="2"/>
    </row>
    <row r="14" spans="1:26" ht="54.75" customHeight="1" x14ac:dyDescent="0.2">
      <c r="A14" s="27">
        <v>4</v>
      </c>
      <c r="B14" s="36"/>
      <c r="C14" s="37"/>
      <c r="D14" s="20"/>
      <c r="E14" s="20"/>
      <c r="F14" s="20"/>
      <c r="G14" s="20"/>
      <c r="H14" s="20"/>
      <c r="I14" s="20"/>
      <c r="J14" s="20"/>
      <c r="K14" s="20"/>
      <c r="L14" s="20"/>
      <c r="M14" s="38"/>
      <c r="N14" s="17" t="str">
        <f t="shared" si="0"/>
        <v>0</v>
      </c>
      <c r="O14" s="17" t="str">
        <f t="shared" si="1"/>
        <v>0</v>
      </c>
      <c r="P14" s="24"/>
      <c r="Q14" s="25">
        <f t="shared" si="2"/>
        <v>0</v>
      </c>
      <c r="R14" s="26" t="str">
        <f t="shared" si="3"/>
        <v/>
      </c>
      <c r="S14" s="26" t="str">
        <f t="shared" si="5"/>
        <v>X</v>
      </c>
      <c r="T14" s="27"/>
      <c r="U14" s="26" t="str">
        <f t="shared" si="4"/>
        <v>No</v>
      </c>
      <c r="V14" s="1"/>
      <c r="W14" s="1"/>
      <c r="X14" s="1"/>
      <c r="Y14" s="1"/>
      <c r="Z14" s="1"/>
    </row>
    <row r="15" spans="1:26" ht="54.75" customHeight="1" x14ac:dyDescent="0.2">
      <c r="A15" s="27">
        <v>5</v>
      </c>
      <c r="B15" s="36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8"/>
      <c r="N15" s="17" t="str">
        <f t="shared" si="0"/>
        <v>0</v>
      </c>
      <c r="O15" s="17" t="str">
        <f t="shared" si="1"/>
        <v>0</v>
      </c>
      <c r="P15" s="24"/>
      <c r="Q15" s="25">
        <f t="shared" si="2"/>
        <v>0</v>
      </c>
      <c r="R15" s="26" t="str">
        <f t="shared" si="3"/>
        <v/>
      </c>
      <c r="S15" s="26" t="str">
        <f t="shared" si="5"/>
        <v>X</v>
      </c>
      <c r="T15" s="27"/>
      <c r="U15" s="26" t="str">
        <f t="shared" si="4"/>
        <v>No</v>
      </c>
      <c r="V15" s="1"/>
      <c r="W15" s="1"/>
      <c r="X15" s="1"/>
      <c r="Y15" s="1"/>
      <c r="Z15" s="1"/>
    </row>
    <row r="16" spans="1:26" ht="54.75" customHeight="1" x14ac:dyDescent="0.2">
      <c r="A16" s="27">
        <v>6</v>
      </c>
      <c r="B16" s="36"/>
      <c r="C16" s="37"/>
      <c r="D16" s="20"/>
      <c r="E16" s="20"/>
      <c r="F16" s="20"/>
      <c r="G16" s="20"/>
      <c r="H16" s="20"/>
      <c r="I16" s="20"/>
      <c r="J16" s="20"/>
      <c r="K16" s="20"/>
      <c r="L16" s="20"/>
      <c r="M16" s="38"/>
      <c r="N16" s="17" t="str">
        <f t="shared" si="0"/>
        <v>0</v>
      </c>
      <c r="O16" s="17" t="str">
        <f t="shared" si="1"/>
        <v>0</v>
      </c>
      <c r="P16" s="24"/>
      <c r="Q16" s="25">
        <f t="shared" si="2"/>
        <v>0</v>
      </c>
      <c r="R16" s="26" t="str">
        <f t="shared" si="3"/>
        <v/>
      </c>
      <c r="S16" s="26" t="str">
        <f t="shared" si="5"/>
        <v>X</v>
      </c>
      <c r="T16" s="27"/>
      <c r="U16" s="26" t="str">
        <f t="shared" si="4"/>
        <v>No</v>
      </c>
      <c r="V16" s="1"/>
      <c r="W16" s="1"/>
      <c r="X16" s="1"/>
      <c r="Y16" s="1"/>
      <c r="Z16" s="1"/>
    </row>
    <row r="17" spans="1:26" ht="54.75" customHeight="1" x14ac:dyDescent="0.2">
      <c r="A17" s="27">
        <v>7</v>
      </c>
      <c r="B17" s="36"/>
      <c r="C17" s="37"/>
      <c r="D17" s="20"/>
      <c r="E17" s="20"/>
      <c r="F17" s="20"/>
      <c r="G17" s="20"/>
      <c r="H17" s="20"/>
      <c r="I17" s="20"/>
      <c r="J17" s="20"/>
      <c r="K17" s="20"/>
      <c r="L17" s="20"/>
      <c r="M17" s="38"/>
      <c r="N17" s="17" t="str">
        <f t="shared" si="0"/>
        <v>0</v>
      </c>
      <c r="O17" s="17" t="str">
        <f t="shared" si="1"/>
        <v>0</v>
      </c>
      <c r="P17" s="24"/>
      <c r="Q17" s="25">
        <f t="shared" si="2"/>
        <v>0</v>
      </c>
      <c r="R17" s="26" t="str">
        <f t="shared" si="3"/>
        <v/>
      </c>
      <c r="S17" s="26" t="str">
        <f t="shared" si="5"/>
        <v>X</v>
      </c>
      <c r="T17" s="27"/>
      <c r="U17" s="26" t="str">
        <f t="shared" si="4"/>
        <v>No</v>
      </c>
      <c r="V17" s="1"/>
      <c r="W17" s="1"/>
      <c r="X17" s="1"/>
      <c r="Y17" s="1"/>
      <c r="Z17" s="1"/>
    </row>
    <row r="18" spans="1:26" ht="54.75" customHeight="1" x14ac:dyDescent="0.2">
      <c r="A18" s="27">
        <v>8</v>
      </c>
      <c r="B18" s="36"/>
      <c r="C18" s="37"/>
      <c r="D18" s="20"/>
      <c r="E18" s="20"/>
      <c r="F18" s="20"/>
      <c r="G18" s="20"/>
      <c r="H18" s="20"/>
      <c r="I18" s="20"/>
      <c r="J18" s="20"/>
      <c r="K18" s="20"/>
      <c r="L18" s="20"/>
      <c r="M18" s="38"/>
      <c r="N18" s="17" t="str">
        <f t="shared" si="0"/>
        <v>0</v>
      </c>
      <c r="O18" s="17" t="str">
        <f t="shared" si="1"/>
        <v>0</v>
      </c>
      <c r="P18" s="17"/>
      <c r="Q18" s="21">
        <f t="shared" si="2"/>
        <v>0</v>
      </c>
      <c r="R18" s="19" t="str">
        <f t="shared" si="3"/>
        <v/>
      </c>
      <c r="S18" s="19" t="str">
        <f t="shared" si="5"/>
        <v>X</v>
      </c>
      <c r="T18" s="20"/>
      <c r="U18" s="22" t="str">
        <f t="shared" si="4"/>
        <v>No</v>
      </c>
      <c r="V18" s="2"/>
      <c r="W18" s="2"/>
      <c r="X18" s="2"/>
      <c r="Y18" s="2"/>
      <c r="Z18" s="2"/>
    </row>
    <row r="19" spans="1:26" ht="54.75" customHeight="1" x14ac:dyDescent="0.2">
      <c r="A19" s="27">
        <v>9</v>
      </c>
      <c r="B19" s="36"/>
      <c r="C19" s="37"/>
      <c r="D19" s="20"/>
      <c r="E19" s="20"/>
      <c r="F19" s="20"/>
      <c r="G19" s="20"/>
      <c r="H19" s="20"/>
      <c r="I19" s="20"/>
      <c r="J19" s="20"/>
      <c r="K19" s="20"/>
      <c r="L19" s="20"/>
      <c r="M19" s="38"/>
      <c r="N19" s="17" t="str">
        <f t="shared" si="0"/>
        <v>0</v>
      </c>
      <c r="O19" s="17" t="str">
        <f t="shared" si="1"/>
        <v>0</v>
      </c>
      <c r="P19" s="24"/>
      <c r="Q19" s="25">
        <f t="shared" si="2"/>
        <v>0</v>
      </c>
      <c r="R19" s="26" t="str">
        <f t="shared" si="3"/>
        <v/>
      </c>
      <c r="S19" s="26" t="str">
        <f t="shared" si="5"/>
        <v>X</v>
      </c>
      <c r="T19" s="27"/>
      <c r="U19" s="26" t="str">
        <f t="shared" si="4"/>
        <v>No</v>
      </c>
      <c r="V19" s="1"/>
      <c r="W19" s="1"/>
      <c r="X19" s="1"/>
      <c r="Y19" s="1"/>
      <c r="Z19" s="1"/>
    </row>
    <row r="20" spans="1:26" ht="54.75" customHeight="1" x14ac:dyDescent="0.2">
      <c r="A20" s="27">
        <v>10</v>
      </c>
      <c r="B20" s="36"/>
      <c r="C20" s="37"/>
      <c r="D20" s="20"/>
      <c r="E20" s="20"/>
      <c r="F20" s="20"/>
      <c r="G20" s="20"/>
      <c r="H20" s="20"/>
      <c r="I20" s="20"/>
      <c r="J20" s="20"/>
      <c r="K20" s="20"/>
      <c r="L20" s="20"/>
      <c r="M20" s="38"/>
      <c r="N20" s="17" t="str">
        <f t="shared" si="0"/>
        <v>0</v>
      </c>
      <c r="O20" s="17" t="str">
        <f t="shared" si="1"/>
        <v>0</v>
      </c>
      <c r="P20" s="24"/>
      <c r="Q20" s="25">
        <f t="shared" si="2"/>
        <v>0</v>
      </c>
      <c r="R20" s="26" t="str">
        <f t="shared" si="3"/>
        <v/>
      </c>
      <c r="S20" s="26" t="str">
        <f t="shared" si="5"/>
        <v>X</v>
      </c>
      <c r="T20" s="27"/>
      <c r="U20" s="26" t="str">
        <f t="shared" si="4"/>
        <v>No</v>
      </c>
      <c r="V20" s="1"/>
      <c r="W20" s="1"/>
      <c r="X20" s="1"/>
      <c r="Y20" s="1"/>
      <c r="Z20" s="1"/>
    </row>
    <row r="21" spans="1:26" ht="54.75" customHeight="1" x14ac:dyDescent="0.2">
      <c r="A21" s="27">
        <v>11</v>
      </c>
      <c r="B21" s="36"/>
      <c r="C21" s="37"/>
      <c r="D21" s="20"/>
      <c r="E21" s="20"/>
      <c r="F21" s="20"/>
      <c r="G21" s="20"/>
      <c r="H21" s="20"/>
      <c r="I21" s="20"/>
      <c r="J21" s="20"/>
      <c r="K21" s="20"/>
      <c r="L21" s="20"/>
      <c r="M21" s="38"/>
      <c r="N21" s="17" t="str">
        <f t="shared" si="0"/>
        <v>0</v>
      </c>
      <c r="O21" s="17" t="str">
        <f t="shared" si="1"/>
        <v>0</v>
      </c>
      <c r="P21" s="24"/>
      <c r="Q21" s="25">
        <f t="shared" si="2"/>
        <v>0</v>
      </c>
      <c r="R21" s="26" t="str">
        <f t="shared" si="3"/>
        <v/>
      </c>
      <c r="S21" s="26" t="str">
        <f t="shared" si="5"/>
        <v>X</v>
      </c>
      <c r="T21" s="27"/>
      <c r="U21" s="26" t="str">
        <f t="shared" si="4"/>
        <v>No</v>
      </c>
      <c r="V21" s="1"/>
      <c r="W21" s="1"/>
      <c r="X21" s="1"/>
      <c r="Y21" s="1"/>
      <c r="Z21" s="1"/>
    </row>
    <row r="22" spans="1:26" ht="54.75" customHeight="1" x14ac:dyDescent="0.2">
      <c r="A22" s="27">
        <v>12</v>
      </c>
      <c r="B22" s="36"/>
      <c r="C22" s="39"/>
      <c r="D22" s="20"/>
      <c r="E22" s="20"/>
      <c r="F22" s="20"/>
      <c r="G22" s="20"/>
      <c r="H22" s="20"/>
      <c r="I22" s="20"/>
      <c r="J22" s="20"/>
      <c r="K22" s="20"/>
      <c r="L22" s="20"/>
      <c r="M22" s="38"/>
      <c r="N22" s="17" t="str">
        <f t="shared" si="0"/>
        <v>0</v>
      </c>
      <c r="O22" s="17" t="str">
        <f t="shared" si="1"/>
        <v>0</v>
      </c>
      <c r="P22" s="24"/>
      <c r="Q22" s="25">
        <f t="shared" si="2"/>
        <v>0</v>
      </c>
      <c r="R22" s="26" t="str">
        <f t="shared" si="3"/>
        <v/>
      </c>
      <c r="S22" s="26" t="str">
        <f t="shared" si="5"/>
        <v>X</v>
      </c>
      <c r="T22" s="27"/>
      <c r="U22" s="26" t="str">
        <f t="shared" si="4"/>
        <v>No</v>
      </c>
      <c r="V22" s="1"/>
      <c r="W22" s="1"/>
      <c r="X22" s="1"/>
      <c r="Y22" s="1"/>
      <c r="Z22" s="1"/>
    </row>
    <row r="23" spans="1:26" ht="54.75" customHeight="1" x14ac:dyDescent="0.2">
      <c r="A23" s="27">
        <v>13</v>
      </c>
      <c r="B23" s="36"/>
      <c r="C23" s="37"/>
      <c r="D23" s="20"/>
      <c r="E23" s="20"/>
      <c r="F23" s="20"/>
      <c r="G23" s="20"/>
      <c r="H23" s="20"/>
      <c r="I23" s="20"/>
      <c r="J23" s="20"/>
      <c r="K23" s="20"/>
      <c r="L23" s="20"/>
      <c r="M23" s="38"/>
      <c r="N23" s="17" t="str">
        <f t="shared" si="0"/>
        <v>0</v>
      </c>
      <c r="O23" s="17" t="str">
        <f t="shared" si="1"/>
        <v>0</v>
      </c>
      <c r="P23" s="24"/>
      <c r="Q23" s="41">
        <v>0</v>
      </c>
      <c r="R23" s="26" t="str">
        <f>IF(Q24=70,"X","")</f>
        <v/>
      </c>
      <c r="S23" s="26" t="str">
        <f>IF(Q24=0,"X",IF(Q24=30,"X",""))</f>
        <v>X</v>
      </c>
      <c r="T23" s="27"/>
      <c r="U23" s="26" t="str">
        <f t="shared" si="4"/>
        <v>No</v>
      </c>
      <c r="V23" s="1"/>
      <c r="W23" s="1"/>
      <c r="X23" s="1"/>
      <c r="Y23" s="1"/>
      <c r="Z23" s="1"/>
    </row>
    <row r="24" spans="1:26" ht="54.75" customHeight="1" x14ac:dyDescent="0.2">
      <c r="A24" s="27">
        <v>14</v>
      </c>
      <c r="B24" s="36"/>
      <c r="C24" s="37"/>
      <c r="D24" s="20"/>
      <c r="E24" s="20"/>
      <c r="F24" s="20"/>
      <c r="G24" s="20"/>
      <c r="H24" s="20"/>
      <c r="I24" s="20"/>
      <c r="J24" s="20"/>
      <c r="K24" s="20"/>
      <c r="L24" s="20"/>
      <c r="M24" s="38"/>
      <c r="N24" s="17" t="str">
        <f t="shared" si="0"/>
        <v>0</v>
      </c>
      <c r="O24" s="17" t="str">
        <f t="shared" si="1"/>
        <v>0</v>
      </c>
      <c r="P24" s="24"/>
      <c r="Q24" s="25">
        <f>N23+O23+P23</f>
        <v>0</v>
      </c>
      <c r="R24" s="26"/>
      <c r="S24" s="26"/>
      <c r="T24" s="27"/>
      <c r="U24" s="26" t="s">
        <v>61</v>
      </c>
      <c r="V24" s="1"/>
      <c r="W24" s="1"/>
      <c r="X24" s="1"/>
      <c r="Y24" s="1"/>
      <c r="Z24" s="1"/>
    </row>
    <row r="25" spans="1:26" ht="54.75" customHeight="1" x14ac:dyDescent="0.2">
      <c r="A25" s="27">
        <v>15</v>
      </c>
      <c r="B25" s="36"/>
      <c r="C25" s="37"/>
      <c r="D25" s="20"/>
      <c r="E25" s="20"/>
      <c r="F25" s="40"/>
      <c r="G25" s="20"/>
      <c r="H25" s="20"/>
      <c r="I25" s="20"/>
      <c r="J25" s="20"/>
      <c r="K25" s="20"/>
      <c r="L25" s="20"/>
      <c r="M25" s="38"/>
      <c r="N25" s="17"/>
      <c r="O25" s="17"/>
      <c r="P25" s="24"/>
      <c r="Q25" s="41">
        <v>0</v>
      </c>
      <c r="R25" s="26" t="str">
        <f t="shared" ref="R25:R27" si="6">IF(Q25=70,"X","")</f>
        <v/>
      </c>
      <c r="S25" s="26" t="str">
        <f t="shared" ref="S25:S27" si="7">IF(Q25=0,"X",IF(Q25=30,"X",""))</f>
        <v>X</v>
      </c>
      <c r="T25" s="27"/>
      <c r="U25" s="26" t="str">
        <f t="shared" ref="U25:U27" si="8">IF(R25="X","Si",IF(S25="X","No","--"))</f>
        <v>No</v>
      </c>
      <c r="V25" s="1"/>
      <c r="W25" s="1"/>
      <c r="X25" s="1"/>
      <c r="Y25" s="1"/>
      <c r="Z25" s="1"/>
    </row>
    <row r="26" spans="1:26" ht="54.7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38"/>
      <c r="N26" s="17" t="str">
        <f t="shared" ref="N26:N27" si="9">IF(I26="Cumple","30","0")</f>
        <v>0</v>
      </c>
      <c r="O26" s="17" t="str">
        <f t="shared" ref="O26:O27" si="10">IF(J26="Cumple","40","0")</f>
        <v>0</v>
      </c>
      <c r="P26" s="24"/>
      <c r="Q26" s="25">
        <f>N25+O25+P25</f>
        <v>0</v>
      </c>
      <c r="R26" s="26" t="str">
        <f t="shared" si="6"/>
        <v/>
      </c>
      <c r="S26" s="26" t="str">
        <f t="shared" si="7"/>
        <v>X</v>
      </c>
      <c r="T26" s="27"/>
      <c r="U26" s="26" t="str">
        <f t="shared" si="8"/>
        <v>No</v>
      </c>
      <c r="V26" s="1"/>
      <c r="W26" s="1"/>
      <c r="X26" s="1"/>
      <c r="Y26" s="1"/>
      <c r="Z26" s="1"/>
    </row>
    <row r="27" spans="1:26" ht="51.7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38"/>
      <c r="N27" s="17" t="str">
        <f t="shared" si="9"/>
        <v>0</v>
      </c>
      <c r="O27" s="17" t="str">
        <f t="shared" si="10"/>
        <v>0</v>
      </c>
      <c r="P27" s="24"/>
      <c r="Q27" s="25">
        <f>N27+O27+P27</f>
        <v>0</v>
      </c>
      <c r="R27" s="26" t="str">
        <f t="shared" si="6"/>
        <v/>
      </c>
      <c r="S27" s="26" t="str">
        <f t="shared" si="7"/>
        <v>X</v>
      </c>
      <c r="T27" s="27"/>
      <c r="U27" s="26" t="str">
        <f t="shared" si="8"/>
        <v>No</v>
      </c>
      <c r="V27" s="1"/>
      <c r="W27" s="1"/>
      <c r="X27" s="1"/>
      <c r="Y27" s="1"/>
      <c r="Z27" s="1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</sheetData>
  <mergeCells count="7">
    <mergeCell ref="N9:Q9"/>
    <mergeCell ref="R9:U9"/>
    <mergeCell ref="B3:P3"/>
    <mergeCell ref="B4:P4"/>
    <mergeCell ref="C6:F6"/>
    <mergeCell ref="C8:E8"/>
    <mergeCell ref="G8:I8"/>
  </mergeCells>
  <conditionalFormatting sqref="Q11:Q2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27">
    <cfRule type="containsText" dxfId="5" priority="2" operator="containsText" text="Si">
      <formula>NOT(ISERROR(SEARCH(("Si"),(U11))))</formula>
    </cfRule>
  </conditionalFormatting>
  <conditionalFormatting sqref="U11:U27">
    <cfRule type="containsText" dxfId="4" priority="3" operator="containsText" text="No">
      <formula>NOT(ISERROR(SEARCH(("No"),(U11))))</formula>
    </cfRule>
  </conditionalFormatting>
  <dataValidations count="5">
    <dataValidation type="list" allowBlank="1" showErrorMessage="1" sqref="G11:J27 L11:M27" xr:uid="{00000000-0002-0000-0200-000000000000}">
      <formula1>"Cumple,No Cumple"</formula1>
    </dataValidation>
    <dataValidation type="list" allowBlank="1" sqref="T11:T27" xr:uid="{00000000-0002-0000-0200-000001000000}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27" xr:uid="{00000000-0002-0000-0200-000002000000}">
      <formula1>"0.0,5.0,10.0,15.0,20.0,25.0,30.0"</formula1>
    </dataValidation>
    <dataValidation type="list" allowBlank="1" sqref="R11:S27" xr:uid="{00000000-0002-0000-0200-000003000000}">
      <formula1>"X"</formula1>
    </dataValidation>
    <dataValidation type="list" allowBlank="1" showErrorMessage="1" sqref="K11:K27" xr:uid="{00000000-0002-0000-0200-000004000000}">
      <formula1>"Cumple,No Cumple,NA"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FORMADOR ESPECÍFICO – CICLO 1</vt:lpstr>
      <vt:lpstr>FORMADOR ESPECÍFICO – CICLO 2</vt:lpstr>
      <vt:lpstr>FORMADOR DE INGLÉS– TODOS LOS C</vt:lpstr>
      <vt:lpstr>MONITOR RUTA 2</vt:lpstr>
      <vt:lpstr>EXPERTO CON RECONOCIMIENTO INTE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Yorlady Llano</dc:creator>
  <cp:lastModifiedBy>Microsoft Office User</cp:lastModifiedBy>
  <dcterms:created xsi:type="dcterms:W3CDTF">2022-02-10T00:03:44Z</dcterms:created>
  <dcterms:modified xsi:type="dcterms:W3CDTF">2022-04-29T01:09:23Z</dcterms:modified>
</cp:coreProperties>
</file>