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 LUCIA\Documents\MECANICA\PUBLICACIONES\211105 PRIMER PUBLICACION\"/>
    </mc:Choice>
  </mc:AlternateContent>
  <xr:revisionPtr revIDLastSave="0" documentId="13_ncr:1_{06A779C1-F4D3-4EA8-B1B2-FB908CE15C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9 CUADRO CANTIDADES" sheetId="3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a" localSheetId="0">[1]Insumos!#REF!</definedName>
    <definedName name="\a">[2]Insumos!#REF!</definedName>
    <definedName name="\b" localSheetId="0">#REF!</definedName>
    <definedName name="\b">#REF!</definedName>
    <definedName name="\c" localSheetId="0">#REF!</definedName>
    <definedName name="\c">#REF!</definedName>
    <definedName name="\e" localSheetId="0">#REF!</definedName>
    <definedName name="\e">#REF!</definedName>
    <definedName name="\i" localSheetId="0">#REF!</definedName>
    <definedName name="\i">#REF!</definedName>
    <definedName name="\m" localSheetId="0">#REF!</definedName>
    <definedName name="\m">#REF!</definedName>
    <definedName name="\r" localSheetId="0">#REF!</definedName>
    <definedName name="\r">#REF!</definedName>
    <definedName name="\t" localSheetId="0">#REF!</definedName>
    <definedName name="\t">#REF!</definedName>
    <definedName name="\x" localSheetId="0">#REF!</definedName>
    <definedName name="\x">#REF!</definedName>
    <definedName name="\z" localSheetId="0">#REF!</definedName>
    <definedName name="\z">#REF!</definedName>
    <definedName name="_________________________________apu1" localSheetId="0">[3]INSUMOS!#REF!</definedName>
    <definedName name="_________________________________apu1">[4]INSUMOS!#REF!</definedName>
    <definedName name="________________________________apu1" localSheetId="0">[3]INSUMOS!#REF!</definedName>
    <definedName name="________________________________apu1">[4]INSUMOS!#REF!</definedName>
    <definedName name="_______________________________apu1" localSheetId="0">[3]INSUMOS!#REF!</definedName>
    <definedName name="_______________________________apu1">[4]INSUMOS!#REF!</definedName>
    <definedName name="______________________________apu1" localSheetId="0">[3]INSUMOS!#REF!</definedName>
    <definedName name="______________________________apu1">[4]INSUMOS!#REF!</definedName>
    <definedName name="____________________________apu1" localSheetId="0">[3]INSUMOS!#REF!</definedName>
    <definedName name="____________________________apu1">[4]INSUMOS!#REF!</definedName>
    <definedName name="___________________________apu1" localSheetId="0">[3]INSUMOS!#REF!</definedName>
    <definedName name="___________________________apu1">[4]INSUMOS!#REF!</definedName>
    <definedName name="__________________________apu1" localSheetId="0">[3]INSUMOS!#REF!</definedName>
    <definedName name="__________________________apu1">[4]INSUMOS!#REF!</definedName>
    <definedName name="_________________________apu1" localSheetId="0">[3]INSUMOS!#REF!</definedName>
    <definedName name="_________________________apu1">[4]INSUMOS!#REF!</definedName>
    <definedName name="________________________apu1" localSheetId="0">[3]INSUMOS!#REF!</definedName>
    <definedName name="________________________apu1">[4]INSUMOS!#REF!</definedName>
    <definedName name="_______________________apu1" localSheetId="0">[3]INSUMOS!#REF!</definedName>
    <definedName name="_______________________apu1">[4]INSUMOS!#REF!</definedName>
    <definedName name="_____________________apu1" localSheetId="0">[3]INSUMOS!#REF!</definedName>
    <definedName name="_____________________apu1">[4]INSUMOS!#REF!</definedName>
    <definedName name="____________________apu1" localSheetId="0">[3]INSUMOS!#REF!</definedName>
    <definedName name="____________________apu1">[4]INSUMOS!#REF!</definedName>
    <definedName name="___________________apu1" localSheetId="0">[3]INSUMOS!#REF!</definedName>
    <definedName name="___________________apu1">[4]INSUMOS!#REF!</definedName>
    <definedName name="__________________apu1" localSheetId="0">[3]INSUMOS!#REF!</definedName>
    <definedName name="__________________apu1">[4]INSUMOS!#REF!</definedName>
    <definedName name="_________________apu1" localSheetId="0">[3]INSUMOS!#REF!</definedName>
    <definedName name="_________________apu1">[4]INSUMOS!#REF!</definedName>
    <definedName name="________________apu1" localSheetId="0">[3]INSUMOS!#REF!</definedName>
    <definedName name="________________apu1">[4]INSUMOS!#REF!</definedName>
    <definedName name="_______________apu1" localSheetId="0">[3]INSUMOS!#REF!</definedName>
    <definedName name="_______________apu1">[4]INSUMOS!#REF!</definedName>
    <definedName name="______________apu1" localSheetId="0">[3]INSUMOS!#REF!</definedName>
    <definedName name="______________apu1">[4]INSUMOS!#REF!</definedName>
    <definedName name="_____________apu1" localSheetId="0">[3]INSUMOS!#REF!</definedName>
    <definedName name="_____________apu1">[4]INSUMOS!#REF!</definedName>
    <definedName name="____________apu1" localSheetId="0">[3]INSUMOS!#REF!</definedName>
    <definedName name="____________apu1">[4]INSUMOS!#REF!</definedName>
    <definedName name="___________apu1" localSheetId="0">[3]INSUMOS!#REF!</definedName>
    <definedName name="___________apu1">[4]INSUMOS!#REF!</definedName>
    <definedName name="__________apu1" localSheetId="0">[3]INSUMOS!#REF!</definedName>
    <definedName name="__________apu1">[4]INSUMOS!#REF!</definedName>
    <definedName name="_________apu1" localSheetId="0">[3]INSUMOS!#REF!</definedName>
    <definedName name="_________apu1">[4]INSUMOS!#REF!</definedName>
    <definedName name="________apu1" localSheetId="0">[3]INSUMOS!#REF!</definedName>
    <definedName name="________apu1">[4]INSUMOS!#REF!</definedName>
    <definedName name="_______apu1" localSheetId="0">[3]INSUMOS!#REF!</definedName>
    <definedName name="_______apu1">[4]INSUMOS!#REF!</definedName>
    <definedName name="______apu1" localSheetId="0">[3]INSUMOS!#REF!</definedName>
    <definedName name="______apu1">[4]INSUMOS!#REF!</definedName>
    <definedName name="_____apu1" localSheetId="0">[3]INSUMOS!#REF!</definedName>
    <definedName name="_____apu1">[4]INSUMOS!#REF!</definedName>
    <definedName name="____apu1" localSheetId="0">[3]INSUMOS!#REF!</definedName>
    <definedName name="____apu1">[4]INSUMOS!#REF!</definedName>
    <definedName name="___apu1" localSheetId="0">[3]INSUMOS!#REF!</definedName>
    <definedName name="___apu1">[4]INSUMOS!#REF!</definedName>
    <definedName name="__apu1" localSheetId="0">[3]INSUMOS!#REF!</definedName>
    <definedName name="__apu1">[4]INSUMOS!#REF!</definedName>
    <definedName name="_apu1" localSheetId="0">[3]INSUMOS!#REF!</definedName>
    <definedName name="_apu1">[4]INSUMOS!#REF!</definedName>
    <definedName name="_Fill" hidden="1">#REF!</definedName>
    <definedName name="_xlnm._FilterDatabase" localSheetId="0" hidden="1">'09 CUADRO CANTIDADES'!$A$2:$F$142</definedName>
    <definedName name="_Key1" localSheetId="0" hidden="1">[3]INSUMOS!#REF!</definedName>
    <definedName name="_Key1" hidden="1">[4]INSUMOS!#REF!</definedName>
    <definedName name="_Order1" hidden="1">255</definedName>
    <definedName name="_Sort" localSheetId="0" hidden="1">[3]INSUMOS!#REF!</definedName>
    <definedName name="_Sort" hidden="1">[4]INSUMOS!#REF!</definedName>
    <definedName name="_Toc224373662" localSheetId="0">'09 CUADRO CANTIDADES'!#REF!</definedName>
    <definedName name="_Toc375059475" localSheetId="0">'09 CUADRO CANTIDADES'!#REF!</definedName>
    <definedName name="_Toc486599747" localSheetId="0">'09 CUADRO CANTIDADES'!#REF!</definedName>
    <definedName name="_Toc486599750" localSheetId="0">'09 CUADRO CANTIDADES'!#REF!</definedName>
    <definedName name="_Toc486599751" localSheetId="0">'09 CUADRO CANTIDADES'!#REF!</definedName>
    <definedName name="_Toc486599752" localSheetId="0">'09 CUADRO CANTIDADES'!#REF!</definedName>
    <definedName name="_Toc486599753" localSheetId="0">'09 CUADRO CANTIDADES'!#REF!</definedName>
    <definedName name="_Toc486599757" localSheetId="0">'09 CUADRO CANTIDADES'!#REF!</definedName>
    <definedName name="_Toc486599759" localSheetId="0">'09 CUADRO CANTIDADES'!#REF!</definedName>
    <definedName name="_Toc486599760" localSheetId="0">'09 CUADRO CANTIDADES'!#REF!</definedName>
    <definedName name="_Toc486599761" localSheetId="0">'09 CUADRO CANTIDADES'!#REF!</definedName>
    <definedName name="_Toc486599762" localSheetId="0">'09 CUADRO CANTIDADES'!#REF!</definedName>
    <definedName name="_Toc486599763" localSheetId="0">'09 CUADRO CANTIDADES'!#REF!</definedName>
    <definedName name="_Toc486599764" localSheetId="0">'09 CUADRO CANTIDADES'!#REF!</definedName>
    <definedName name="_Toc486599768" localSheetId="0">'09 CUADRO CANTIDADES'!#REF!</definedName>
    <definedName name="_Toc486599802" localSheetId="0">'09 CUADRO CANTIDADES'!#REF!</definedName>
    <definedName name="a" localSheetId="0">#REF!</definedName>
    <definedName name="a">#REF!</definedName>
    <definedName name="A_impresión_IM">#REF!</definedName>
    <definedName name="Accesorios_Galvanizados" localSheetId="0">'[5]Hoja de Unitarios de Obra'!#REF!</definedName>
    <definedName name="Accesorios_Galvanizados">'[6]Hoja de Unitarios de Obra'!#REF!</definedName>
    <definedName name="AccessDatabase" hidden="1">"A:\SAIN.mdb"</definedName>
    <definedName name="ACERO" localSheetId="0">#REF!</definedName>
    <definedName name="ACERO">#REF!</definedName>
    <definedName name="Acero_Figurado_en_Obra" localSheetId="0">'[5]Hoja de Unitarios de Obra'!#REF!</definedName>
    <definedName name="Acero_Figurado_en_Obra">'[6]Hoja de Unitarios de Obra'!#REF!</definedName>
    <definedName name="Acero_Para_Transferencias" localSheetId="0">'[5]Hoja de Unitarios de Obra'!#REF!</definedName>
    <definedName name="Acero_Para_Transferencias">'[6]Hoja de Unitarios de Obra'!#REF!</definedName>
    <definedName name="adfasdfsa" localSheetId="0">[1]Insumos!#REF!</definedName>
    <definedName name="adfasdfsa">[2]Insumos!#REF!</definedName>
    <definedName name="adfasfadfa" localSheetId="0">[1]Insumos!#REF!</definedName>
    <definedName name="adfasfadfa">[2]Insumos!#REF!</definedName>
    <definedName name="ADMON" localSheetId="0">#REF!</definedName>
    <definedName name="ADMON">#REF!</definedName>
    <definedName name="adsfadsfasdfafdasfdasfd" localSheetId="0">[3]INSUMOS!#REF!</definedName>
    <definedName name="adsfadsfasdfafdasfdasfd">[4]INSUMOS!#REF!</definedName>
    <definedName name="adsfadsfasfasdfasfdasdfadsfdsafdsa" localSheetId="0">[1]Insumos!#REF!</definedName>
    <definedName name="adsfadsfasfasdfasfdasdfadsfdsafdsa">[2]Insumos!#REF!</definedName>
    <definedName name="afdaffaf" localSheetId="0">[1]Insumos!#REF!</definedName>
    <definedName name="afdaffaf">[2]Insumos!#REF!</definedName>
    <definedName name="AGUA" localSheetId="0">[7]INSUMOS!$D$4</definedName>
    <definedName name="AGUA">[8]INSUMOS!$D$4</definedName>
    <definedName name="ALAMB" localSheetId="0">[7]INSUMOS!$D$169</definedName>
    <definedName name="ALAMB">[8]INSUMOS!$D$169</definedName>
    <definedName name="ALAMBRE" localSheetId="0">#REF!</definedName>
    <definedName name="ALAMBRE">#REF!</definedName>
    <definedName name="ANALISIS" localSheetId="0">#REF!</definedName>
    <definedName name="ANALISIS">#REF!</definedName>
    <definedName name="ANALISIS_UNITARIOS" localSheetId="0">#REF!</definedName>
    <definedName name="ANALISIS_UNITARIOS">#REF!</definedName>
    <definedName name="ANDENESV" localSheetId="0">#REF!</definedName>
    <definedName name="ANDENESV">#REF!</definedName>
    <definedName name="ANTISB" localSheetId="0">[7]INSUMOS!$D$181</definedName>
    <definedName name="ANTISB">[8]INSUMOS!$D$181</definedName>
    <definedName name="apu" localSheetId="0">[1]Insumos!#REF!</definedName>
    <definedName name="apu">[2]Insumos!#REF!</definedName>
    <definedName name="_xlnm.Print_Area" localSheetId="0">'09 CUADRO CANTIDADES'!#REF!</definedName>
    <definedName name="ARENA" localSheetId="0">#REF!</definedName>
    <definedName name="ARENA">#REF!</definedName>
    <definedName name="asdfadsfadsfafda" localSheetId="0">[1]Insumos!#REF!</definedName>
    <definedName name="asdfadsfadsfafda">[2]Insumos!#REF!</definedName>
    <definedName name="asdfasdf" localSheetId="0">[3]INSUMOS!#REF!</definedName>
    <definedName name="asdfasdf">[4]INSUMOS!#REF!</definedName>
    <definedName name="AYU" localSheetId="0">#REF!</definedName>
    <definedName name="AYU">#REF!</definedName>
    <definedName name="b" localSheetId="0">[1]Insumos!#REF!</definedName>
    <definedName name="b">[2]Insumos!#REF!</definedName>
    <definedName name="bas" localSheetId="0">#REF!</definedName>
    <definedName name="bas">#REF!</definedName>
    <definedName name="BASE" localSheetId="0">#REF!</definedName>
    <definedName name="BASE">#REF!</definedName>
    <definedName name="Base_datos_IM" localSheetId="0">#REF!</definedName>
    <definedName name="Base_datos_IM">#REF!</definedName>
    <definedName name="_xlnm.Database" localSheetId="0">#REF!</definedName>
    <definedName name="_xlnm.Database">#REF!</definedName>
    <definedName name="BASEGRAV" localSheetId="0">#REF!</definedName>
    <definedName name="BASEGRAV">#REF!</definedName>
    <definedName name="Beg_Bal">#REF!</definedName>
    <definedName name="BORDE1" localSheetId="0">#REF!</definedName>
    <definedName name="BORDE1">#REF!</definedName>
    <definedName name="BORDE2" localSheetId="0">#REF!</definedName>
    <definedName name="BORDE2">#REF!</definedName>
    <definedName name="BORDE3" localSheetId="0">#REF!</definedName>
    <definedName name="BORDE3">#REF!</definedName>
    <definedName name="BuiltIn_Print_Area">NA()</definedName>
    <definedName name="BuiltIn_Print_Titles">NA()</definedName>
    <definedName name="CANGURO" localSheetId="0">#REF!</definedName>
    <definedName name="CANGURO">#REF!</definedName>
    <definedName name="CAnt">#REF!</definedName>
    <definedName name="CANT.HS" localSheetId="0">#REF!</definedName>
    <definedName name="CANT.HS">#REF!</definedName>
    <definedName name="cantidades">[2]Insumos!#REF!</definedName>
    <definedName name="CapActividad">#REF!</definedName>
    <definedName name="CapComponent">#REF!</definedName>
    <definedName name="Capitulo" localSheetId="0">[9]Capitulos!$B$1:$B$65536</definedName>
    <definedName name="Capitulo">[10]Capitulos!$B$1:$B$65536</definedName>
    <definedName name="CapResumen">#REF!</definedName>
    <definedName name="CEM" localSheetId="0">[7]INSUMOS!$D$275</definedName>
    <definedName name="CEM">[8]INSUMOS!$D$275</definedName>
    <definedName name="CEMENTO" localSheetId="0">#REF!</definedName>
    <definedName name="CEMENTO">#REF!</definedName>
    <definedName name="Cemento_Gris" localSheetId="0">'[5]Hoja de Unitarios de Obra'!#REF!</definedName>
    <definedName name="Cemento_Gris">'[6]Hoja de Unitarios de Obra'!#REF!</definedName>
    <definedName name="cesped" localSheetId="0">[11]Mater!#REF!</definedName>
    <definedName name="cesped">[12]Mater!#REF!</definedName>
    <definedName name="CINCO_XXXXX" hidden="1">#REF!</definedName>
    <definedName name="Ciudades">[13]Insumos!$B$2:$B$2</definedName>
    <definedName name="CompanyAddress" localSheetId="0">#REF!</definedName>
    <definedName name="CompanyAddress">#REF!</definedName>
    <definedName name="CompanyCity" localSheetId="0">#REF!</definedName>
    <definedName name="CompanyCity">#REF!</definedName>
    <definedName name="CompanyCountry" localSheetId="0">#REF!</definedName>
    <definedName name="CompanyCountry">#REF!</definedName>
    <definedName name="CompanyName" localSheetId="0">#REF!</definedName>
    <definedName name="CompanyName">#REF!</definedName>
    <definedName name="CompanyState" localSheetId="0">#REF!</definedName>
    <definedName name="CompanyState">#REF!</definedName>
    <definedName name="CompanyZip" localSheetId="0">#REF!</definedName>
    <definedName name="CompanyZip">#REF!</definedName>
    <definedName name="COMPRE" localSheetId="0">#REF!</definedName>
    <definedName name="COMPRE">#REF!</definedName>
    <definedName name="CONCRETO25" localSheetId="0">#REF!</definedName>
    <definedName name="CONCRETO25">#REF!</definedName>
    <definedName name="Concreto2500v" localSheetId="0">#REF!</definedName>
    <definedName name="Concreto2500v">#REF!</definedName>
    <definedName name="CONCRETO3" localSheetId="0">#REF!</definedName>
    <definedName name="CONCRETO3">#REF!</definedName>
    <definedName name="concreto5" localSheetId="0">#REF!</definedName>
    <definedName name="concreto5">#REF!</definedName>
    <definedName name="Concreto5500v" localSheetId="0">#REF!</definedName>
    <definedName name="Concreto5500v">#REF!</definedName>
    <definedName name="concretomuro" localSheetId="0">#REF!</definedName>
    <definedName name="concretomuro">#REF!</definedName>
    <definedName name="Concretos">[14]Insumos!#REF!</definedName>
    <definedName name="_xlnm.Criteria" localSheetId="0">#REF!</definedName>
    <definedName name="_xlnm.Criteria">#REF!</definedName>
    <definedName name="Criterios_IM" localSheetId="0">#REF!</definedName>
    <definedName name="Criterios_IM">#REF!</definedName>
    <definedName name="Cronograma" localSheetId="0">[3]INSUMOS!#REF!</definedName>
    <definedName name="Cronograma">[4]INSUMOS!#REF!</definedName>
    <definedName name="CUAD" localSheetId="0">#REF!</definedName>
    <definedName name="CUAD">#REF!</definedName>
    <definedName name="Cuadrilla" localSheetId="0">'[9]Mano Obra'!$B$1:$B$65536</definedName>
    <definedName name="Cuadrilla">'[10]Mano Obra'!$B$1:$B$65536</definedName>
    <definedName name="CUATROXXXX" hidden="1">#REF!</definedName>
    <definedName name="curva">"Chart 11"</definedName>
    <definedName name="d" localSheetId="0">DATE(YEAR([15]!Loan_Start),MONTH([15]!Loan_Start)+Payment_Number,DAY([15]!Loan_Start))</definedName>
    <definedName name="d">DATE(YEAR([15]!Loan_Start),MONTH([15]!Loan_Start)+Payment_Number,DAY([15]!Loan_Start))</definedName>
    <definedName name="Data">#REF!</definedName>
    <definedName name="DataDisplayed">"Ejemplo"</definedName>
    <definedName name="dd" localSheetId="0">#REF!</definedName>
    <definedName name="dd">#REF!</definedName>
    <definedName name="DEMOLICIONANDEN" localSheetId="0">#REF!</definedName>
    <definedName name="DEMOLICIONANDEN">#REF!</definedName>
    <definedName name="demolicionladrillo" localSheetId="0">#REF!</definedName>
    <definedName name="demolicionladrillo">#REF!</definedName>
    <definedName name="DEMOLICIONMURO" localSheetId="0">#REF!</definedName>
    <definedName name="DEMOLICIONMURO">#REF!</definedName>
    <definedName name="demolicionpav" localSheetId="0">#REF!</definedName>
    <definedName name="demolicionpav">#REF!</definedName>
    <definedName name="dfasfdasdfadsfasdfas" localSheetId="0">[1]Insumos!#REF!</definedName>
    <definedName name="dfasfdasdfadsfasdfas">[2]Insumos!#REF!</definedName>
    <definedName name="DGBXGHSTHST" localSheetId="0">#REF!</definedName>
    <definedName name="DGBXGHSTHST">#REF!</definedName>
    <definedName name="DIA" localSheetId="0">#REF!</definedName>
    <definedName name="DIA">#REF!</definedName>
    <definedName name="ENCABEZA">#REF!</definedName>
    <definedName name="End_Bal">#REF!</definedName>
    <definedName name="Equipo">[16]Equipo!$A$1:$A$48</definedName>
    <definedName name="espejo" localSheetId="0">[1]Insumos!#REF!</definedName>
    <definedName name="espejo">[2]Insumos!#REF!</definedName>
    <definedName name="ESTACA" localSheetId="0">#REF!</definedName>
    <definedName name="ESTACA">#REF!</definedName>
    <definedName name="excavaconglomerado" localSheetId="0">#REF!</definedName>
    <definedName name="excavaconglomerado">#REF!</definedName>
    <definedName name="EXCAVAMANOV" localSheetId="0">#REF!</definedName>
    <definedName name="EXCAVAMANOV">#REF!</definedName>
    <definedName name="EXCAVAMAQUINAV" localSheetId="0">#REF!</definedName>
    <definedName name="EXCAVAMAQUINAV">#REF!</definedName>
    <definedName name="EXCAVATIERRA" localSheetId="0">#REF!</definedName>
    <definedName name="EXCAVATIERRA">#REF!</definedName>
    <definedName name="EXPL" localSheetId="0">#REF!</definedName>
    <definedName name="EXPL">#REF!</definedName>
    <definedName name="Extra_Pay">#REF!</definedName>
    <definedName name="filtrov" localSheetId="0">#REF!</definedName>
    <definedName name="filtrov">#REF!</definedName>
    <definedName name="FORMA" localSheetId="0">#REF!</definedName>
    <definedName name="FORMA">#REF!</definedName>
    <definedName name="Full_Print">#REF!</definedName>
    <definedName name="g" localSheetId="0">DATE(YEAR([15]!Loan_Start),MONTH([15]!Loan_Start)+Payment_Number,DAY([15]!Loan_Start))</definedName>
    <definedName name="g">DATE(YEAR([15]!Loan_Start),MONTH([15]!Loan_Start)+Payment_Number,DAY([15]!Loan_Start))</definedName>
    <definedName name="GALON" localSheetId="0">#REF!</definedName>
    <definedName name="GALON">#REF!</definedName>
    <definedName name="GEO" localSheetId="0">#REF!</definedName>
    <definedName name="GEO">#REF!</definedName>
    <definedName name="GRAVILLA" localSheetId="0">#REF!</definedName>
    <definedName name="GRAVILLA">#REF!</definedName>
    <definedName name="Header_Row">ROW(#REF!)</definedName>
    <definedName name="hierro60v" localSheetId="0">#REF!</definedName>
    <definedName name="hierro60v">#REF!</definedName>
    <definedName name="HMEN" localSheetId="0">#REF!</definedName>
    <definedName name="HMEN">#REF!</definedName>
    <definedName name="hoy" hidden="1">#REF!</definedName>
    <definedName name="IMP" localSheetId="0">#REF!</definedName>
    <definedName name="IMP">#REF!</definedName>
    <definedName name="INSUMO">'[17]INSUMOS OBRA CIVIL'!$C$2:$C$613</definedName>
    <definedName name="INSUMOS" localSheetId="0">#REF!</definedName>
    <definedName name="INSUMOS">#REF!</definedName>
    <definedName name="INSUMOSTOTAL" localSheetId="0">#REF!</definedName>
    <definedName name="INSUMOSTOTAL">#REF!</definedName>
    <definedName name="Int">#REF!</definedName>
    <definedName name="Interest_Rate">#REF!</definedName>
    <definedName name="ITEMS" localSheetId="0">#REF!</definedName>
    <definedName name="ITEMS">#REF!</definedName>
    <definedName name="juli" localSheetId="0">#REF!</definedName>
    <definedName name="juli">#REF!</definedName>
    <definedName name="Last_Row">IF(Values_Entered,Header_Row+Number_of_Payments,Header_Row)</definedName>
    <definedName name="Lavamanos" localSheetId="0">[1]Insumos!#REF!</definedName>
    <definedName name="Lavamanos">[2]Insumos!#REF!</definedName>
    <definedName name="LLANTAS" localSheetId="0">#REF!</definedName>
    <definedName name="LLANTAS">#REF!</definedName>
    <definedName name="llenov" localSheetId="0">#REF!</definedName>
    <definedName name="llenov">#REF!</definedName>
    <definedName name="Loan_Amount">#REF!</definedName>
    <definedName name="Loan_Start">#REF!</definedName>
    <definedName name="Loan_Years">#REF!</definedName>
    <definedName name="LOCALIZACIONV" localSheetId="0">#REF!</definedName>
    <definedName name="LOCALIZACIONV">#REF!</definedName>
    <definedName name="localizamuro" localSheetId="0">#REF!</definedName>
    <definedName name="localizamuro">#REF!</definedName>
    <definedName name="MALLA" localSheetId="0">#REF!</definedName>
    <definedName name="MALLA">#REF!</definedName>
    <definedName name="Maquinaria" localSheetId="0">'[9]Maqui Equip'!$B$1:$B$65536</definedName>
    <definedName name="Maquinaria">'[10]Maqui Equip'!$B$1:$B$65536</definedName>
    <definedName name="MDC" localSheetId="0">#REF!</definedName>
    <definedName name="MDC">#REF!</definedName>
    <definedName name="medidas">#REF!</definedName>
    <definedName name="MEZCLADORA" localSheetId="0">#REF!</definedName>
    <definedName name="MEZCLADORA">#REF!</definedName>
    <definedName name="Mobra">[16]MObra!$A$2:$A$19</definedName>
    <definedName name="MOTO" localSheetId="0">#REF!</definedName>
    <definedName name="MOTO">#REF!</definedName>
    <definedName name="motosierra" localSheetId="0">[11]Mater!#REF!</definedName>
    <definedName name="motosierra">[12]Mater!#REF!</definedName>
    <definedName name="Num_Pmt_Per_Year">#REF!</definedName>
    <definedName name="Number_of_Payments">MATCH(0.01,End_Bal,-1)+1</definedName>
    <definedName name="OFI" localSheetId="0">#REF!</definedName>
    <definedName name="OFI">#REF!</definedName>
    <definedName name="p">OFFSET([0]!Full_Print,0,0,[0]!Last_Row)</definedName>
    <definedName name="patricia" localSheetId="0">#REF!</definedName>
    <definedName name="patricia">#REF!</definedName>
    <definedName name="pavimento" localSheetId="0">#REF!</definedName>
    <definedName name="pavimento">#REF!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PTO" localSheetId="0">#REF!</definedName>
    <definedName name="PPTO">#REF!</definedName>
    <definedName name="Precio">[16]Precios!$A$2:$A$825</definedName>
    <definedName name="pres2" localSheetId="0">#REF!</definedName>
    <definedName name="pres2">#REF!</definedName>
    <definedName name="PREST" localSheetId="0">#REF!</definedName>
    <definedName name="PREST">#REF!</definedName>
    <definedName name="PRESUPUESTO" localSheetId="0">#REF!</definedName>
    <definedName name="PRESUPUESTO">#REF!</definedName>
    <definedName name="Princ">#REF!</definedName>
    <definedName name="Print_Area_Reset">OFFSET(Full_Print,0,0,Last_Row)</definedName>
    <definedName name="PROPONE" localSheetId="0">#REF!</definedName>
    <definedName name="PROPONE">#REF!</definedName>
    <definedName name="PUNT" localSheetId="0">[7]INSUMOS!$D$688</definedName>
    <definedName name="PUNT">[8]INSUMOS!$D$688</definedName>
    <definedName name="qdefqfqwreqwerqw" localSheetId="0">[1]Insumos!#REF!</definedName>
    <definedName name="qdefqfqwreqwerqw">[2]Insumos!#REF!</definedName>
    <definedName name="RAJON" localSheetId="0">#REF!</definedName>
    <definedName name="RAJON">#REF!</definedName>
    <definedName name="RECEBO" localSheetId="0">#REF!</definedName>
    <definedName name="RECEBO">#REF!</definedName>
    <definedName name="RETIROV" localSheetId="0">#REF!</definedName>
    <definedName name="RETIROV">#REF!</definedName>
    <definedName name="RETRO" localSheetId="0">#REF!</definedName>
    <definedName name="RETRO">#REF!</definedName>
    <definedName name="SARDINELV" localSheetId="0">#REF!</definedName>
    <definedName name="SARDINELV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FSD">#REF!</definedName>
    <definedName name="siete" localSheetId="0">#REF!</definedName>
    <definedName name="siete">#REF!</definedName>
    <definedName name="Slicer_Contact_Type">#N/A</definedName>
    <definedName name="soladov" localSheetId="0">#REF!</definedName>
    <definedName name="soladov">#REF!</definedName>
    <definedName name="SSS">#REF!</definedName>
    <definedName name="SUBBASE" localSheetId="0">#REF!</definedName>
    <definedName name="SUBBASE">#REF!</definedName>
    <definedName name="TABLA" localSheetId="0">[7]INSUMOS!$D$793</definedName>
    <definedName name="TABLA">[8]INSUMOS!$D$793</definedName>
    <definedName name="tablonx" localSheetId="0">'[18]BASE DE DATOS'!#REF!</definedName>
    <definedName name="tablonx">'[19]BASE DE DATOS'!#REF!</definedName>
    <definedName name="TANQUE" localSheetId="0">#REF!</definedName>
    <definedName name="TANQUE">#REF!</definedName>
    <definedName name="TERMINADORA" localSheetId="0">#REF!</definedName>
    <definedName name="TERMINADORA">#REF!</definedName>
    <definedName name="TITULOANALISISUNITARIOS" localSheetId="0">#REF!</definedName>
    <definedName name="TITULOANALISISUNITARIOS">#REF!</definedName>
    <definedName name="TITULOPRESUPUESTO" localSheetId="0">#REF!</definedName>
    <definedName name="TITULOPRESUPUESTO">#REF!</definedName>
    <definedName name="TODOANA" localSheetId="0">#REF!</definedName>
    <definedName name="TODOANA">#REF!</definedName>
    <definedName name="TODOINSU" localSheetId="0">#REF!</definedName>
    <definedName name="TODOINSU">#REF!</definedName>
    <definedName name="TODOITEM" localSheetId="0">#REF!</definedName>
    <definedName name="TODOITEM">#REF!</definedName>
    <definedName name="TOPO" localSheetId="0">#REF!</definedName>
    <definedName name="TOPO">#REF!</definedName>
    <definedName name="Total_Interest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RAB" localSheetId="0">[7]INSUMOS!$D$932</definedName>
    <definedName name="TRAB">[8]INSUMOS!$D$932</definedName>
    <definedName name="Transporte">[16]Transpórte!$A$2:$A$10</definedName>
    <definedName name="TRIPLEXXX" hidden="1">#REF!</definedName>
    <definedName name="TRIPLEXXXX" hidden="1">#REF!</definedName>
    <definedName name="TUBO" localSheetId="0">#REF!</definedName>
    <definedName name="TUBO">#REF!</definedName>
    <definedName name="UNIDAD">'[17]INSUMOS OBRA CIVIL'!$D$2:$D$613</definedName>
    <definedName name="Unidades" localSheetId="0">[9]Unidades!$A$1:$A$65536</definedName>
    <definedName name="Unidades">[10]Unidades!$A$1:$A$65536</definedName>
    <definedName name="UTIL" localSheetId="0">#REF!</definedName>
    <definedName name="UTIL">#REF!</definedName>
    <definedName name="Values_Entered">IF(Loan_Amount*Interest_Rate*Loan_Years*Loan_Start&gt;0,1,0)</definedName>
    <definedName name="VIBRA" localSheetId="0">[7]INSUMOS!$D$1404</definedName>
    <definedName name="VIBRA">[8]INSUMOS!$D$1404</definedName>
    <definedName name="VIBRADOR" localSheetId="0">#REF!</definedName>
    <definedName name="VIBRADOR">#REF!</definedName>
    <definedName name="VIBRO" localSheetId="0">#REF!</definedName>
    <definedName name="VIBRO">#REF!</definedName>
    <definedName name="VOLQUETA" localSheetId="0">#REF!</definedName>
    <definedName name="VOLQUETA">#REF!</definedName>
    <definedName name="VR_UNITARIO">'[17]INSUMOS OBRA CIVIL'!$E$2:$E$613</definedName>
    <definedName name="XXX" hidden="1">#REF!</definedName>
    <definedName name="xxxx" localSheetId="0">#REF!</definedName>
    <definedName name="xxxx">#REF!</definedName>
    <definedName name="XXXXX" hidden="1">#REF!</definedName>
    <definedName name="Z" localSheetId="0">[1]Insumos!#REF!</definedName>
    <definedName name="Z">[2]Insumos!#REF!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4" i="30" l="1"/>
  <c r="F152" i="30"/>
  <c r="E149" i="30" l="1"/>
  <c r="F146" i="30"/>
  <c r="F147" i="30" s="1"/>
  <c r="A146" i="30"/>
  <c r="F142" i="30"/>
  <c r="F140" i="30"/>
  <c r="F139" i="30"/>
  <c r="F137" i="30"/>
  <c r="A137" i="30"/>
  <c r="A139" i="30" s="1"/>
  <c r="A140" i="30" s="1"/>
  <c r="A142" i="30" s="1"/>
  <c r="F133" i="30"/>
  <c r="F132" i="30"/>
  <c r="F131" i="30"/>
  <c r="F130" i="30"/>
  <c r="F128" i="30"/>
  <c r="F127" i="30"/>
  <c r="F126" i="30"/>
  <c r="F125" i="30"/>
  <c r="F124" i="30"/>
  <c r="F123" i="30"/>
  <c r="F122" i="30"/>
  <c r="F121" i="30"/>
  <c r="F120" i="30"/>
  <c r="F119" i="30"/>
  <c r="F117" i="30"/>
  <c r="F116" i="30"/>
  <c r="F114" i="30"/>
  <c r="F113" i="30"/>
  <c r="F112" i="30"/>
  <c r="F111" i="30"/>
  <c r="F110" i="30"/>
  <c r="F109" i="30"/>
  <c r="F108" i="30"/>
  <c r="F106" i="30"/>
  <c r="F105" i="30"/>
  <c r="F104" i="30"/>
  <c r="F103" i="30"/>
  <c r="F102" i="30"/>
  <c r="F101" i="30"/>
  <c r="F100" i="30"/>
  <c r="A100" i="30"/>
  <c r="A101" i="30" s="1"/>
  <c r="A102" i="30" s="1"/>
  <c r="A103" i="30" s="1"/>
  <c r="A104" i="30" s="1"/>
  <c r="A105" i="30" s="1"/>
  <c r="A106" i="30" s="1"/>
  <c r="A108" i="30" s="1"/>
  <c r="A109" i="30" s="1"/>
  <c r="A110" i="30" s="1"/>
  <c r="A111" i="30" s="1"/>
  <c r="A112" i="30" s="1"/>
  <c r="A113" i="30" s="1"/>
  <c r="A114" i="30" s="1"/>
  <c r="A116" i="30" s="1"/>
  <c r="A117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30" i="30" s="1"/>
  <c r="A131" i="30" s="1"/>
  <c r="A132" i="30" s="1"/>
  <c r="A133" i="30" s="1"/>
  <c r="F96" i="30"/>
  <c r="F95" i="30"/>
  <c r="F94" i="30"/>
  <c r="F93" i="30"/>
  <c r="F92" i="30"/>
  <c r="F91" i="30"/>
  <c r="F90" i="30"/>
  <c r="F89" i="30"/>
  <c r="F88" i="30"/>
  <c r="F87" i="30"/>
  <c r="F86" i="30"/>
  <c r="F85" i="30"/>
  <c r="F84" i="30"/>
  <c r="F83" i="30"/>
  <c r="F82" i="30"/>
  <c r="A82" i="30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F78" i="30"/>
  <c r="F76" i="30"/>
  <c r="F75" i="30"/>
  <c r="F74" i="30"/>
  <c r="A74" i="30"/>
  <c r="A75" i="30" s="1"/>
  <c r="A76" i="30" s="1"/>
  <c r="A78" i="30" s="1"/>
  <c r="F70" i="30"/>
  <c r="D69" i="30"/>
  <c r="F69" i="30" s="1"/>
  <c r="F68" i="30"/>
  <c r="D67" i="30"/>
  <c r="F67" i="30" s="1"/>
  <c r="D66" i="30"/>
  <c r="F66" i="30" s="1"/>
  <c r="D65" i="30"/>
  <c r="F65" i="30" s="1"/>
  <c r="D64" i="30"/>
  <c r="F64" i="30" s="1"/>
  <c r="A64" i="30"/>
  <c r="A65" i="30" s="1"/>
  <c r="A66" i="30" s="1"/>
  <c r="A67" i="30" s="1"/>
  <c r="A69" i="30" s="1"/>
  <c r="A70" i="30" s="1"/>
  <c r="F60" i="30"/>
  <c r="F59" i="30"/>
  <c r="F58" i="30"/>
  <c r="F57" i="30"/>
  <c r="D56" i="30"/>
  <c r="F56" i="30" s="1"/>
  <c r="D55" i="30"/>
  <c r="F55" i="30" s="1"/>
  <c r="A55" i="30"/>
  <c r="A56" i="30" s="1"/>
  <c r="A57" i="30" s="1"/>
  <c r="A58" i="30" s="1"/>
  <c r="A59" i="30" s="1"/>
  <c r="A60" i="30" s="1"/>
  <c r="D52" i="30"/>
  <c r="F52" i="30" s="1"/>
  <c r="D51" i="30"/>
  <c r="F51" i="30" s="1"/>
  <c r="D50" i="30"/>
  <c r="F50" i="30" s="1"/>
  <c r="D49" i="30"/>
  <c r="F49" i="30" s="1"/>
  <c r="F48" i="30"/>
  <c r="A48" i="30"/>
  <c r="A49" i="30" s="1"/>
  <c r="A50" i="30" s="1"/>
  <c r="A51" i="30" s="1"/>
  <c r="A52" i="30" s="1"/>
  <c r="F45" i="30"/>
  <c r="D44" i="30"/>
  <c r="F44" i="30" s="1"/>
  <c r="D43" i="30"/>
  <c r="F43" i="30" s="1"/>
  <c r="D42" i="30"/>
  <c r="F42" i="30" s="1"/>
  <c r="D41" i="30"/>
  <c r="F41" i="30" s="1"/>
  <c r="D40" i="30"/>
  <c r="F40" i="30" s="1"/>
  <c r="D39" i="30"/>
  <c r="F39" i="30" s="1"/>
  <c r="D38" i="30"/>
  <c r="F38" i="30" s="1"/>
  <c r="D37" i="30"/>
  <c r="F37" i="30" s="1"/>
  <c r="D36" i="30"/>
  <c r="F36" i="30" s="1"/>
  <c r="D35" i="30"/>
  <c r="F35" i="30" s="1"/>
  <c r="D34" i="30"/>
  <c r="F34" i="30" s="1"/>
  <c r="D33" i="30"/>
  <c r="F33" i="30" s="1"/>
  <c r="D32" i="30"/>
  <c r="F32" i="30" s="1"/>
  <c r="A32" i="30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D29" i="30"/>
  <c r="F29" i="30" s="1"/>
  <c r="D28" i="30"/>
  <c r="F28" i="30" s="1"/>
  <c r="D27" i="30"/>
  <c r="F27" i="30" s="1"/>
  <c r="A27" i="30"/>
  <c r="A28" i="30" s="1"/>
  <c r="A29" i="30" s="1"/>
  <c r="D24" i="30"/>
  <c r="F24" i="30" s="1"/>
  <c r="F23" i="30"/>
  <c r="D22" i="30"/>
  <c r="F22" i="30" s="1"/>
  <c r="D21" i="30"/>
  <c r="F21" i="30" s="1"/>
  <c r="D20" i="30"/>
  <c r="F20" i="30" s="1"/>
  <c r="A20" i="30"/>
  <c r="A21" i="30" s="1"/>
  <c r="A22" i="30" s="1"/>
  <c r="A23" i="30" s="1"/>
  <c r="A24" i="30" s="1"/>
  <c r="F17" i="30"/>
  <c r="D16" i="30"/>
  <c r="F16" i="30" s="1"/>
  <c r="F15" i="30"/>
  <c r="F14" i="30"/>
  <c r="D14" i="30"/>
  <c r="F13" i="30"/>
  <c r="D12" i="30"/>
  <c r="F12" i="30" s="1"/>
  <c r="D11" i="30"/>
  <c r="F11" i="30" s="1"/>
  <c r="A11" i="30"/>
  <c r="A12" i="30" s="1"/>
  <c r="A13" i="30" s="1"/>
  <c r="A14" i="30" s="1"/>
  <c r="A15" i="30" s="1"/>
  <c r="A16" i="30" s="1"/>
  <c r="A17" i="30" s="1"/>
  <c r="F8" i="30"/>
  <c r="F7" i="30"/>
  <c r="F6" i="30"/>
  <c r="F5" i="30"/>
  <c r="F4" i="30"/>
  <c r="A4" i="30"/>
  <c r="A5" i="30" s="1"/>
  <c r="A6" i="30" s="1"/>
  <c r="A7" i="30" s="1"/>
  <c r="A8" i="30" s="1"/>
  <c r="F134" i="30" l="1"/>
  <c r="F144" i="30"/>
  <c r="F30" i="30"/>
  <c r="F53" i="30"/>
  <c r="F61" i="30"/>
  <c r="F18" i="30"/>
  <c r="F46" i="30"/>
  <c r="F9" i="30"/>
  <c r="F79" i="30"/>
  <c r="F71" i="30"/>
  <c r="F97" i="30"/>
  <c r="F25" i="30"/>
  <c r="F148" i="30" l="1"/>
  <c r="F151" i="30" s="1"/>
  <c r="F153" i="30" s="1"/>
  <c r="F149" i="30" l="1"/>
  <c r="F150" i="30"/>
</calcChain>
</file>

<file path=xl/sharedStrings.xml><?xml version="1.0" encoding="utf-8"?>
<sst xmlns="http://schemas.openxmlformats.org/spreadsheetml/2006/main" count="263" uniqueCount="172">
  <si>
    <t>PRELIMINARES</t>
  </si>
  <si>
    <t>TOTAL COSTO DIRECTO</t>
  </si>
  <si>
    <t>Un</t>
  </si>
  <si>
    <t>UN</t>
  </si>
  <si>
    <t>ÍTEM</t>
  </si>
  <si>
    <t>VALOR 
PARCIAL</t>
  </si>
  <si>
    <t>M</t>
  </si>
  <si>
    <t>M2</t>
  </si>
  <si>
    <t>M3</t>
  </si>
  <si>
    <t>ml</t>
  </si>
  <si>
    <t>ADMINISTRACIÓN</t>
  </si>
  <si>
    <t>IMPREVISTOS</t>
  </si>
  <si>
    <t>UTILIDAD</t>
  </si>
  <si>
    <t>IVA (U)</t>
  </si>
  <si>
    <t>COSTO TOTAL:</t>
  </si>
  <si>
    <t>m</t>
  </si>
  <si>
    <t>un</t>
  </si>
  <si>
    <t>PRESUPUESTO OBRAS DE ADECUACIÓN FUNCIONAL DEL ESPACIO 4-104 
ANTIGUO AUDITORIO DEL EDIFICIO 4 – FACULTAD DE INGENIERÍA MECÁNICA 
   En marco del proyecto gestión integral de la infraestructura física del 
Pilar de Gestión y Sostenibilidad institucional del Plan de Desarrollo institucional 2020-2028
 “Aquí construimos futuro”</t>
  </si>
  <si>
    <t>DESCRIPCIÓN DE LA ACTIVIDAD</t>
  </si>
  <si>
    <t xml:space="preserve">CANTIDAD </t>
  </si>
  <si>
    <t>VALOR
 UNITARIO</t>
  </si>
  <si>
    <t>Localización y replanteo.</t>
  </si>
  <si>
    <t>Red provisional de agua.</t>
  </si>
  <si>
    <t>GL</t>
  </si>
  <si>
    <t>Red provisional eléctrica.</t>
  </si>
  <si>
    <t xml:space="preserve">Cerramiento con cinta de señalización, incluye poste en guadua pintado y base en concreto de 2.500 psi </t>
  </si>
  <si>
    <t>Cerramiento provisional en tela de polipropileno h=2.10 m. Incluye señalizador</t>
  </si>
  <si>
    <t>SUBTOTAL CAPITULO 1</t>
  </si>
  <si>
    <t>DEMOLICIONES</t>
  </si>
  <si>
    <t>Demolición enchape y/o revoque</t>
  </si>
  <si>
    <t xml:space="preserve">Demolición de muro en ladrillo. Incluye demolición de revoques, enchapes, alfajías, columnas y vigas de amarre, cortes con disco y retiro de material sobrante fuera de la obra. </t>
  </si>
  <si>
    <t>Demolición mesón en concreto laboratorio. Incluye retiro de acero de refuerzo, demolición de muros de soporte, cortes, y retiro de material sobrante fuera de la obra.</t>
  </si>
  <si>
    <t xml:space="preserve">Desmonte y Demolición de tarima, incluye demolición de muro en ladrillo, demolición de revoques, piso, alfajías, columnas y vigas de amarre, cortes con disco y retiro de material sobrante fuera de la obra. </t>
  </si>
  <si>
    <t>Demolición escalera aera en concreto. Incluye retiro de acero de refuerzo, demolición de muros de soporte, cortes, y retiro de material sobrante fuera de la obra.</t>
  </si>
  <si>
    <t>Demolición de placa de contrapiso, e= 7cm a e= 12cm. Incluye corte y retiro de material sobrante fuera de la obra.</t>
  </si>
  <si>
    <t>Demolición Placa existente, incluye retiro de material</t>
  </si>
  <si>
    <t>SUBTOTAL CAPITULO 2</t>
  </si>
  <si>
    <t>DESMONTES</t>
  </si>
  <si>
    <t>Desmonte muros livianos y guardaescobas en baldosa o madera, incluye cortes con disco,  desmonte de redes existentes y retiro de material sobrante fuera de la obra.</t>
  </si>
  <si>
    <t>Desmonte de puertas con marcos y ventanas con rejas de seguridad,  Incluye retiro fuera de la obra.</t>
  </si>
  <si>
    <t>Desmonte de cielo falso. Incluye desmonte de estructuras de soporte principal y/o secundaria, y retiro de material sobrante fuera de la obra.</t>
  </si>
  <si>
    <t>Desmonte aparatos sanitarios, con recuperación de ellos</t>
  </si>
  <si>
    <t>Desmonte acabado de piso tipo alfombra y retiro del material sobrante fuera de la obra</t>
  </si>
  <si>
    <t>SUBTOTAL CAPITULO 3</t>
  </si>
  <si>
    <t>EXCAVACIONES</t>
  </si>
  <si>
    <t>Excavación manual de material común (tierra y conglomerado).</t>
  </si>
  <si>
    <t>Retiro de material sobrante cargue manual</t>
  </si>
  <si>
    <t>Afirmado compactado e = 0.10 m manual, incluye transporte</t>
  </si>
  <si>
    <t>SUBTOTAL CAPITULO 4</t>
  </si>
  <si>
    <t xml:space="preserve">ESTRUCTURA EN CONCRETO </t>
  </si>
  <si>
    <t>Columna de amarre en concreto de 20,7 Mpa (3.000 psi) de 0,10 x 0,20 m, incluye refuerzo</t>
  </si>
  <si>
    <t>Viga de amarre en concreto de 20,7 Mpa (3000 psi) de 0,10 x 0,20 m, incluye refuerzo</t>
  </si>
  <si>
    <t>Dintel en concreto de 20,7 Mpa de 0,12 x 0,15 m, incluye refuerzo</t>
  </si>
  <si>
    <t>Placa de contrapiso en concreto de 20,7 Mpa e = 0,07 m,  incluye malla electrosoldada</t>
  </si>
  <si>
    <t>Demolicion de losa existente</t>
  </si>
  <si>
    <t>Acero de refuerzo fy=60000psi columnetas</t>
  </si>
  <si>
    <t>KG</t>
  </si>
  <si>
    <t>Concreto de 3000psi columnetas de confinamiento 12x20cm</t>
  </si>
  <si>
    <t>ML</t>
  </si>
  <si>
    <t>Acero de refuerzo vigas 12x20cm</t>
  </si>
  <si>
    <t>Concreto de 3000psi vigas de confinamiento 12x20cm</t>
  </si>
  <si>
    <t>Losa de entrepiso en placa fibrocemento de 20mm, perfil estructural calibre 12 (incluye soldadura, anticorrosivo y esmalte)</t>
  </si>
  <si>
    <t>Suministro e instalacion estructura metalica (incluye soldadura, anticorrosivo y esmalte)</t>
  </si>
  <si>
    <t>Suministro, transporte e instalacion anclaje epóxico 1/2" l=14 cm (incluye perforación, adhesivo epóxico y perno 5/8 x 14cm)</t>
  </si>
  <si>
    <t>und</t>
  </si>
  <si>
    <t>Dilatacion en sikarod y sikaflex estructura</t>
  </si>
  <si>
    <t>Construccion de banca en cocnreto de 3000psi a la vista, incluye acero de refuerzo</t>
  </si>
  <si>
    <t>SUBTOTAL CAPITULO 5</t>
  </si>
  <si>
    <t>MUROS Y CIELO RASOS</t>
  </si>
  <si>
    <t>Perforación y anclaje estructural para acero de 3/8".</t>
  </si>
  <si>
    <t>Muro en ladrillo farol pandereta e = 0,12 m</t>
  </si>
  <si>
    <t>Suministro e instalación de cerramiento en panel de lámina galvanizada e= CAL 16 (1,5 mm). Diseño Punzonado, sección cuadrada variable. Inlcuye soportes en acero galvanizadoy transporte.</t>
  </si>
  <si>
    <t>Recubrimiento bajantes en muro en placa de fibrocemento de 8mm</t>
  </si>
  <si>
    <t>Impermeabilización manto fiberglass + imprimante</t>
  </si>
  <si>
    <t>SUBTOTAL CAPITULO 6</t>
  </si>
  <si>
    <t>ACABADOS PARA MUROS, CIELOS</t>
  </si>
  <si>
    <t>Revoque muros y carteras con mortero 1:3, incluye, dilataciones y filos.</t>
  </si>
  <si>
    <t>Estuco y pintura en vinilo tipo 1 de VINILTEX Baños y cocinas de PINTUCO muros revocados.</t>
  </si>
  <si>
    <t>Pintura y resane con vinilo VINILTEX Baños y cocinas de PINTUCO cielo raso, incluye dilataciones y filos</t>
  </si>
  <si>
    <t>Pintura y resane vinilo VINILTEX Baños y cocinas de PINTUCO Muros, , incluye dilataciones y filos</t>
  </si>
  <si>
    <t xml:space="preserve">Pintura ventaneria metálica existente </t>
  </si>
  <si>
    <t xml:space="preserve">Pintura Puertas metálicas existentes </t>
  </si>
  <si>
    <t>SUBTOTAL CAPITULO 7</t>
  </si>
  <si>
    <t>PISOS - APARATOS SANITARIOS -MESONES Y  MUEBLES</t>
  </si>
  <si>
    <t>PISOS.</t>
  </si>
  <si>
    <t>Preparación de Superficies Pulido Diamantado + Hidrolavado</t>
  </si>
  <si>
    <t>Puenteo de Juntas y Fisuras SikaRefuerzo Tejido + Sikadur-32 primer, Sello Flexible de Juntas Sikaflex-401 Pavement SL + SikaRod, Sección: 0,4 x 1 cm.</t>
  </si>
  <si>
    <t>Piso Polimérico, Sistema: Sikafloor-210 Purcem, Espesor: 4.0 mm</t>
  </si>
  <si>
    <t>Guardaescobas en mortero</t>
  </si>
  <si>
    <t>MESONES Y MUEBLES</t>
  </si>
  <si>
    <t>Mesón en concreto de 20,7 Mpa (3.000 psi) y granito pulido, incluye mampostería, refuerzo, enchape de muros y tapa frontal en acero inoxidable calibre 20</t>
  </si>
  <si>
    <t>Lavaplatos sencillo en acero inoxidable 304 poceta de 0,61 x 0,41 m x 0,16, incluye grifería, sifón de 2" y canastilla</t>
  </si>
  <si>
    <t>SUBTOTAL CAPITULO 8</t>
  </si>
  <si>
    <t xml:space="preserve">CARPINTERÍA METÁLICA Y DE ALUMINIO </t>
  </si>
  <si>
    <t>PUERTAS.</t>
  </si>
  <si>
    <t>Suministro e instalación de puerta de una nave batiente en Vidrio templado de 10mm, con accesorios en acero inoxidable incluye chapa</t>
  </si>
  <si>
    <t>Suministro e instalación de puerta de dos naves batientes en lámina calibre 20, similares a las existentes, incluye, anticorrosivo, pintura, chapa y accesorios</t>
  </si>
  <si>
    <t>Suministro e instalación de puerta de una naves batientes en lámina calibre 20, incluye, anticorrosivo, pintura, chapa y accesorios</t>
  </si>
  <si>
    <t>VENTANAS.</t>
  </si>
  <si>
    <t>Suministro e instalación de ventana corrediza de cuatro naves en vidrio templado 5 milímetros y aluminio referencia 8025</t>
  </si>
  <si>
    <t>SUBTOTAL CAPITULO 9</t>
  </si>
  <si>
    <t xml:space="preserve">INSTALACIONES HIDRAÚLICAS Y SANITARIAS </t>
  </si>
  <si>
    <t>REDES HIDROSANITARIAS INTERNAS</t>
  </si>
  <si>
    <t>Inst.  Ducha Emergencia</t>
  </si>
  <si>
    <t>Inst.  Platos/lavadora</t>
  </si>
  <si>
    <t>Punto hidráulico AF PVC de 1/2" (2 m) para mampostería seca, incluye cámara de aire</t>
  </si>
  <si>
    <t>pto</t>
  </si>
  <si>
    <t>Punto hidráulico AF PVC de 3/4"    (2 m) para mampostería seca, incluye cámara de aire</t>
  </si>
  <si>
    <t>Tubería PVC presión de 1/2"    rde  9, incluye accesorios</t>
  </si>
  <si>
    <t>Tubería PVC presión de 3/4"    rde 21, incluye accesorios</t>
  </si>
  <si>
    <t>Llave de paso de 1/2"    tipo Red White</t>
  </si>
  <si>
    <t>Punto sanitario PVC de 2" (2 m), en mampostería seca</t>
  </si>
  <si>
    <t>Tubería PVC sanitaria de 4", incluye accesorios</t>
  </si>
  <si>
    <t>Tubería PVC sanitaria de 2", incluye accesorios</t>
  </si>
  <si>
    <t>Caja de inspección de 0,60 x 0,60 hasta 1.00 m en concreto de 3.000 psi, tapa reforzada en concreto de 3.000 psi</t>
  </si>
  <si>
    <t>Excavación manual en tierra de 0 a 2 m</t>
  </si>
  <si>
    <t>m3</t>
  </si>
  <si>
    <t>Lleno con material seleccionado de las excavaciones</t>
  </si>
  <si>
    <t xml:space="preserve">Lleno compactado mat granular (sucio de rio) , cama tuber </t>
  </si>
  <si>
    <t>Cargue manual, retiro y disposición final de escombros o material sobrante de obra. Distancia máxima 20 Km</t>
  </si>
  <si>
    <t>SUBTOTAL CAPITULO 10</t>
  </si>
  <si>
    <t>REDES ELÉCTRICAS, COMUNICACIONES Y DE ILUMINACIÓN</t>
  </si>
  <si>
    <t>ILUMINACIÓN</t>
  </si>
  <si>
    <t>Desmonte y retiro de luminarias existentes en las áreas que serán intervenidas. Incluye: Retiro de cable, caja, canaleta, revisión, mantenimiento y entrega a la supervisión.</t>
  </si>
  <si>
    <t>Suministro e instalación de Luminaria panel LED rectangular, 48 W, 3600 lm, 30X120 cm con marco. Incluye cable No 16 encauchetado y accesorios requeridos para su correcta instalación. Incluye suministro e instalación del marco acorde al tipo de luminaria.</t>
  </si>
  <si>
    <t>Suministro e instalación de Luminaria LED hermética, 2x18 W, 3600 lm, 30X120 cm con marco. Incluye cable No 16 encauchetado y accesorios requeridos para su correcta instalación. Incluye suministro e instalación del marco acorde al tipo de luminaria.</t>
  </si>
  <si>
    <t>Suministro e instalación de luminaria cuadrada LED de incrustar de 24W. Incluye accesorios para su correcta instalación.</t>
  </si>
  <si>
    <t>Suministro e instalación de luminaria led de emergencia tipo Mickey Mouse.</t>
  </si>
  <si>
    <t>Suministro e instalación de aviso luminoso de SALIDA de emergencia.</t>
  </si>
  <si>
    <t>Instalación salida de iluminación general o de emergencia, sobrepuesta o en cielo raso. Incluye 3 m de cable No. 14 PE-HF-FR-LS. Inclye 3 m de tubería EMT 3/4" con accesorios requeridos para su correcta instalación.</t>
  </si>
  <si>
    <t>TOMACORRIENTES NORMALES Y REGULADOS.</t>
  </si>
  <si>
    <t>Desmonte de canaleta existente. Incluye: Retiro de todo tipo de salida eléctrica, tomacorrientes normales, regulados, salidas de datos y cableado.</t>
  </si>
  <si>
    <t>Gb</t>
  </si>
  <si>
    <t>Suministro e instalación de salida para tomacorriente tipo normal en conductor de cobre 12 AWG. Incluye tubería EMT de 3/4" por piso y muros.</t>
  </si>
  <si>
    <t>Suministro e instalación de salida para tomacorriente tipo regulado en conductor de cobre 12 AWG. Incluye tubería PVC de 3/4" por piso y muros.</t>
  </si>
  <si>
    <t>Suministro e instalación de salida de tomacorriente bifásico, 220 V. Incluye tomacorriente y cable de cobre 10 AWG</t>
  </si>
  <si>
    <t>Suministro e instalación de salida de tomacorriente trifliar, 220 V, 30 A. Incluye tomacorriente y cable de cobre 10 AWG</t>
  </si>
  <si>
    <t>Suministro e instalación de salida de tomacorriente trifliar, tipo industrial, 220 V, 50 A. Incluye tomacorriente</t>
  </si>
  <si>
    <t>Suministro e instalación de ducto evolutivo DLP de 105X50 mm, marca LEGRAND Ref. D10422 o similar. Incluye cubierta, tabique de separación, uniones de canaleta y tapa, T´s, ángulos interiores, exteriores y planos.</t>
  </si>
  <si>
    <t>INTERRUPTORES</t>
  </si>
  <si>
    <t>Suministro e instalación de interruptor manual sencillo de incrustar.</t>
  </si>
  <si>
    <t>Suministro e instalación de interruptor manual doble de incrustar.</t>
  </si>
  <si>
    <t>ACOMETIDA, TABLERO DE DISTRIBUCIÓN Y PROTECCIONES</t>
  </si>
  <si>
    <t>Alimentador 3xNo.2(F+F+F)+1xNo. 2 (N)+ 1xNo4 (T) AWG libres de halógenos, desde cuarto técnico. Incluye tramo de tubería de EMT con accesorios de salida para conexión al tablero eléctrico.</t>
  </si>
  <si>
    <t>Alimentador 3xNo.8(F+F+F)+1xNo.8 (N)+ 1xNo10 (T) AWG libres de halógenos, desde cuarto técnico, sube a bandeja portacables para alimentar tableros eléctricos. Incluye tramo de tubería de EMT con accesorios de salida de la bandeja para llegar al tablero eléctrico.</t>
  </si>
  <si>
    <t>Alimentador 3xNo.10(F+F+F)+1xNo.10 (N)+ 1xNo12 (T) AWG libres de halógenos, desde cuarto técnico, sube a bandeja portacables para alimentar tableros eléctricos. Incluye tramo de tubería de EMT con accesorios de salida de la bandeja para llegar al tablero eléctrico.</t>
  </si>
  <si>
    <t>Alimentador No.10 AWG libres de halógenos para circuitos a 220 V bifásicos y trifásicos, desde cada uno de los tableros respectivos. Incluye tramo de tubería de EMT con accesorios para conexión a ducto evolutivo o en muebles según corresponda.</t>
  </si>
  <si>
    <t>Alimentador No.12 AWG libres de halógenos para circuitos generales, regulados y a 220 V, desde cada uno de los tableros respectivos. Incluye tramo de tubería de EMT con accesorios para conexión a ducto evolutivo o en muebles según corresponda.</t>
  </si>
  <si>
    <t>Alimentador No.14 AWG libres de halógenos para circuitos de iluminación, desde cada uno de los tableros respectivos. Incluye tramo de tubería de EMT con accesorios para conexión a ducto evolutivo o en muebles según corresponda.</t>
  </si>
  <si>
    <t>Suministro e instalación de tablero de distribución trifásico con barraje de neutro y tierra de 24 circuitos, incluye puerta y totalizador.</t>
  </si>
  <si>
    <t>Suministro e instalación de tablero de distribución trifásico con barraje de neutro y tierra de 18 circuitos, incluye puerta.</t>
  </si>
  <si>
    <t>Suministro e instalación de tablero de distribución bifásico para tablero regulado con barraje de neutro y tierra de 8 circuitos, incluye puerta.</t>
  </si>
  <si>
    <t>Suministro e instalación de Interruptor de incrustar. 1x20 A, 1x30, 2x20, 2x30 A.</t>
  </si>
  <si>
    <t>CABLEADO ESTRUCTURADO</t>
  </si>
  <si>
    <t>Suministro e instalación de cable UTP Cat 6 AMP</t>
  </si>
  <si>
    <t>Suministro e instalación de salida de datos sencilla. Incluye Jacks RJ45 cat. 6AMP, ponchada, marquillado y accesorios necesarios para su instalación.</t>
  </si>
  <si>
    <t>Suministro e instalación de salida doble de voz y datos. Incluye Jacks RJ45 cat. 6AMP, ponchada, marquillado y accesorios necesarios para su instalación.</t>
  </si>
  <si>
    <t>Cerificación de puntos de datos</t>
  </si>
  <si>
    <t>SUBTOTAL CAPITULO 11</t>
  </si>
  <si>
    <t>EQUIPOS ESPECIALES</t>
  </si>
  <si>
    <t>LABORATORIO DE FUNDICION Y DEFORMACIÓN PLÁSTICA</t>
  </si>
  <si>
    <t>Suministro e instalación de extractor tipo hongo para calor y humos general de los laboratorios</t>
  </si>
  <si>
    <t>LABORATORIO DE VIBRACIONES MECANICAS Y TRIBOLOGIA</t>
  </si>
  <si>
    <t>Suministro e instalación de caja de ventilacion para inyección de aire en laboratorios</t>
  </si>
  <si>
    <t>Suministro de equipo de 24.000 BTU/h marca Panasonic inverter Instalación de equipos, base y arranque.</t>
  </si>
  <si>
    <t>DESMONTE E INSTALACION DE DISPOSITIVOS DEL SISTEMA DE DETECCION DE INCENDIO, LABORATORIOS EDIFICIO DE MECANICA, UTP.</t>
  </si>
  <si>
    <t>Desmonte e instalación de dispositivos del sistema de detección de incendio, incluye: Desmonte de Equipos de Deteccion de Inncedio y Audio Evacuacion, Detectores de
Humo, Detectores Termicos, Dispositivos de señal de Audio Evacuacion, Desmonte de tuberia EMT, cajas de paso tipo radwelt, y cableado de comunicación y potencia; Instalacion y puesta en funcionamiento de dsipositivos de Deteccion de Incendio y Audio Evacuacion, en laboratorios, incluye programacion, pruebas y puesta en funcionamiento; Suministro e Instalacion de Tubería EMT 3/4" incluye accesorios y elementos Electricos, Cable NFPL 18/2 AWG, Cable THHN No. 14 AWG X 2 Conductores, Suministro e Instalacion de Detector de Humo Fotoeléctrico, Direccionable y su respectiva programación, equipo y herramienta.</t>
  </si>
  <si>
    <t>SUBTOTAL CAPITULO 12</t>
  </si>
  <si>
    <t>VARIOS</t>
  </si>
  <si>
    <t>Aseo general de la obra.</t>
  </si>
  <si>
    <t>SUBTOTAL CAPITULO 15</t>
  </si>
  <si>
    <t>TOTAL SIN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</si>
</sst>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 &quot;$&quot;\ * #,##0.00_ ;_ &quot;$&quot;\ * \-#,##0.00_ ;_ &quot;$&quot;\ * &quot;-&quot;??_ ;_ @_ "/>
    <numFmt numFmtId="169" formatCode="_(* #,##0.00_);_(* \(#,##0.00\);_(* &quot;-&quot;??_);_(@_)"/>
    <numFmt numFmtId="170" formatCode="_(&quot;$&quot;\ * #,##0.00_);_(&quot;$&quot;\ * \(#,##0.00\);_(&quot;$&quot;\ * &quot;-&quot;??_);_(@_)"/>
    <numFmt numFmtId="171" formatCode="_(* #,##0_);_(* \(#,##0\);_(* &quot;-&quot;_);_(@_)"/>
    <numFmt numFmtId="172" formatCode="_-* #,##0.00\ &quot;€&quot;_-;\-* #,##0.00\ &quot;€&quot;_-;_-* &quot;-&quot;??\ &quot;€&quot;_-;_-@_-"/>
    <numFmt numFmtId="173" formatCode="0.0"/>
    <numFmt numFmtId="174" formatCode="#,##0.0"/>
    <numFmt numFmtId="175" formatCode="_-&quot;$&quot;* #,##0_-;\-&quot;$&quot;* #,##0_-;_-&quot;$&quot;* &quot;-&quot;??_-;_-@_-"/>
    <numFmt numFmtId="176" formatCode="_-&quot;$&quot;* #,##0.0_-;\-&quot;$&quot;* #,##0.0_-;_-&quot;$&quot;* &quot;-&quot;??_-;_-@_-"/>
    <numFmt numFmtId="177" formatCode="_([$$-240A]\ * #,##0.0_);_([$$-240A]\ * \(#,##0.0\);_([$$-240A]\ * &quot;-&quot;_);_(@_)"/>
    <numFmt numFmtId="178" formatCode="_([$$-240A]\ * #,##0_);_([$$-240A]\ * \(#,##0\);_([$$-240A]\ * &quot;-&quot;_);_(@_)"/>
    <numFmt numFmtId="179" formatCode="&quot;$&quot;#,##0;[Red]\-&quot;$&quot;#,##0"/>
    <numFmt numFmtId="180" formatCode="_(&quot;$&quot;* #,##0.00_);_(&quot;$&quot;* \(#,##0.00\);_(&quot;$&quot;* &quot;-&quot;??_);_(@_)"/>
    <numFmt numFmtId="181" formatCode="_(&quot;$&quot;* #,##0.0_);_(&quot;$&quot;* \(#,##0.0\);_(&quot;$&quot;* &quot;-&quot;??_);_(@_)"/>
  </numFmts>
  <fonts count="3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0"/>
      <name val="Courier"/>
      <family val="3"/>
    </font>
    <font>
      <sz val="10"/>
      <color rgb="FF000000"/>
      <name val="Arial"/>
      <family val="2"/>
    </font>
    <font>
      <sz val="10"/>
      <color indexed="8"/>
      <name val="MS Sans Serif"/>
    </font>
    <font>
      <b/>
      <sz val="10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1"/>
      <name val="Calibri"/>
      <family val="2"/>
      <scheme val="minor"/>
    </font>
    <font>
      <b/>
      <sz val="14"/>
      <name val="Times New Roman"/>
      <family val="1"/>
    </font>
    <font>
      <sz val="11"/>
      <name val="Tahoma"/>
      <family val="2"/>
    </font>
    <font>
      <sz val="12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Times New Roman"/>
      <family val="1"/>
    </font>
    <font>
      <sz val="11"/>
      <color rgb="FFFFFF00"/>
      <name val="Calibri"/>
      <family val="2"/>
      <scheme val="minor"/>
    </font>
    <font>
      <sz val="11"/>
      <color theme="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4" fillId="0" borderId="0"/>
    <xf numFmtId="0" fontId="3" fillId="0" borderId="0"/>
    <xf numFmtId="168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3" fillId="0" borderId="0"/>
    <xf numFmtId="0" fontId="7" fillId="0" borderId="0">
      <alignment vertical="center"/>
    </xf>
    <xf numFmtId="170" fontId="8" fillId="0" borderId="0" applyFont="0" applyFill="0" applyBorder="0" applyAlignment="0" applyProtection="0"/>
    <xf numFmtId="39" fontId="10" fillId="0" borderId="0"/>
    <xf numFmtId="170" fontId="3" fillId="0" borderId="0" applyFont="0" applyFill="0" applyBorder="0" applyAlignment="0" applyProtection="0"/>
    <xf numFmtId="0" fontId="5" fillId="0" borderId="0"/>
    <xf numFmtId="4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2" fillId="0" borderId="0"/>
    <xf numFmtId="169" fontId="3" fillId="0" borderId="0" applyFont="0" applyFill="0" applyBorder="0" applyAlignment="0" applyProtection="0"/>
    <xf numFmtId="0" fontId="8" fillId="0" borderId="0"/>
    <xf numFmtId="172" fontId="3" fillId="0" borderId="0" applyFont="0" applyFill="0" applyBorder="0" applyAlignment="0" applyProtection="0"/>
    <xf numFmtId="0" fontId="5" fillId="0" borderId="0"/>
    <xf numFmtId="0" fontId="9" fillId="0" borderId="0"/>
    <xf numFmtId="165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1" fillId="0" borderId="0"/>
    <xf numFmtId="0" fontId="11" fillId="0" borderId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1" fillId="0" borderId="0"/>
    <xf numFmtId="180" fontId="12" fillId="0" borderId="0" applyFont="0" applyFill="0" applyBorder="0" applyAlignment="0" applyProtection="0"/>
  </cellStyleXfs>
  <cellXfs count="128">
    <xf numFmtId="0" fontId="0" fillId="0" borderId="0" xfId="0"/>
    <xf numFmtId="0" fontId="14" fillId="0" borderId="1" xfId="0" applyFont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/>
    </xf>
    <xf numFmtId="175" fontId="0" fillId="0" borderId="0" xfId="0" applyNumberFormat="1"/>
    <xf numFmtId="0" fontId="0" fillId="0" borderId="0" xfId="0" applyAlignment="1">
      <alignment wrapText="1"/>
    </xf>
    <xf numFmtId="0" fontId="15" fillId="3" borderId="1" xfId="0" applyFont="1" applyFill="1" applyBorder="1" applyAlignment="1">
      <alignment horizontal="center" vertical="center" wrapText="1"/>
    </xf>
    <xf numFmtId="173" fontId="18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 wrapText="1"/>
    </xf>
    <xf numFmtId="174" fontId="18" fillId="5" borderId="1" xfId="0" applyNumberFormat="1" applyFont="1" applyFill="1" applyBorder="1" applyAlignment="1">
      <alignment horizontal="right" vertical="center" wrapText="1"/>
    </xf>
    <xf numFmtId="167" fontId="18" fillId="5" borderId="1" xfId="36" applyFont="1" applyFill="1" applyBorder="1" applyAlignment="1">
      <alignment horizontal="right" vertical="center" wrapText="1"/>
    </xf>
    <xf numFmtId="2" fontId="19" fillId="2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left" vertical="top" wrapText="1"/>
    </xf>
    <xf numFmtId="0" fontId="19" fillId="2" borderId="1" xfId="0" applyFont="1" applyFill="1" applyBorder="1" applyAlignment="1">
      <alignment horizontal="center" vertical="center" wrapText="1"/>
    </xf>
    <xf numFmtId="174" fontId="19" fillId="0" borderId="1" xfId="0" applyNumberFormat="1" applyFont="1" applyBorder="1" applyAlignment="1">
      <alignment horizontal="right" vertical="center" wrapText="1"/>
    </xf>
    <xf numFmtId="176" fontId="19" fillId="0" borderId="1" xfId="36" applyNumberFormat="1" applyFont="1" applyFill="1" applyBorder="1" applyAlignment="1">
      <alignment horizontal="right" vertical="center" wrapText="1"/>
    </xf>
    <xf numFmtId="176" fontId="19" fillId="0" borderId="1" xfId="32" applyNumberFormat="1" applyFont="1" applyFill="1" applyBorder="1" applyAlignment="1">
      <alignment horizontal="right" vertical="center" wrapText="1"/>
    </xf>
    <xf numFmtId="0" fontId="19" fillId="0" borderId="1" xfId="0" applyFont="1" applyBorder="1" applyAlignment="1">
      <alignment horizontal="left" wrapText="1"/>
    </xf>
    <xf numFmtId="174" fontId="19" fillId="0" borderId="1" xfId="0" applyNumberFormat="1" applyFont="1" applyBorder="1" applyAlignment="1">
      <alignment vertical="center" wrapText="1"/>
    </xf>
    <xf numFmtId="176" fontId="19" fillId="0" borderId="1" xfId="32" applyNumberFormat="1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174" fontId="19" fillId="0" borderId="1" xfId="0" applyNumberFormat="1" applyFont="1" applyBorder="1" applyAlignment="1">
      <alignment vertical="center"/>
    </xf>
    <xf numFmtId="176" fontId="19" fillId="0" borderId="1" xfId="32" applyNumberFormat="1" applyFont="1" applyFill="1" applyBorder="1" applyAlignment="1">
      <alignment vertical="center"/>
    </xf>
    <xf numFmtId="2" fontId="19" fillId="0" borderId="1" xfId="0" applyNumberFormat="1" applyFont="1" applyBorder="1" applyAlignment="1">
      <alignment horizontal="center" vertical="center" wrapText="1"/>
    </xf>
    <xf numFmtId="174" fontId="19" fillId="0" borderId="1" xfId="35" applyNumberFormat="1" applyFont="1" applyFill="1" applyBorder="1" applyAlignment="1">
      <alignment horizontal="right" vertical="center" wrapText="1"/>
    </xf>
    <xf numFmtId="49" fontId="20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174" fontId="20" fillId="3" borderId="1" xfId="0" applyNumberFormat="1" applyFont="1" applyFill="1" applyBorder="1" applyAlignment="1">
      <alignment horizontal="right" vertical="center" wrapText="1"/>
    </xf>
    <xf numFmtId="176" fontId="20" fillId="3" borderId="1" xfId="36" applyNumberFormat="1" applyFont="1" applyFill="1" applyBorder="1" applyAlignment="1">
      <alignment horizontal="right" vertical="center" wrapText="1"/>
    </xf>
    <xf numFmtId="176" fontId="18" fillId="3" borderId="1" xfId="36" applyNumberFormat="1" applyFont="1" applyFill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177" fontId="19" fillId="0" borderId="1" xfId="36" applyNumberFormat="1" applyFont="1" applyFill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top" wrapText="1"/>
    </xf>
    <xf numFmtId="49" fontId="19" fillId="0" borderId="1" xfId="0" applyNumberFormat="1" applyFont="1" applyBorder="1" applyAlignment="1">
      <alignment horizontal="center" vertical="center" wrapText="1"/>
    </xf>
    <xf numFmtId="177" fontId="19" fillId="0" borderId="1" xfId="37" applyNumberFormat="1" applyFont="1" applyBorder="1" applyAlignment="1">
      <alignment horizontal="right" vertical="center" wrapText="1"/>
    </xf>
    <xf numFmtId="0" fontId="19" fillId="0" borderId="1" xfId="37" applyFont="1" applyBorder="1" applyAlignment="1">
      <alignment horizontal="left" vertical="top" wrapText="1"/>
    </xf>
    <xf numFmtId="0" fontId="19" fillId="0" borderId="1" xfId="37" applyFont="1" applyBorder="1" applyAlignment="1">
      <alignment horizontal="center" vertical="center" wrapText="1"/>
    </xf>
    <xf numFmtId="177" fontId="20" fillId="3" borderId="1" xfId="36" applyNumberFormat="1" applyFont="1" applyFill="1" applyBorder="1" applyAlignment="1">
      <alignment horizontal="right" vertical="center" wrapText="1"/>
    </xf>
    <xf numFmtId="177" fontId="18" fillId="3" borderId="1" xfId="36" applyNumberFormat="1" applyFont="1" applyFill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174" fontId="19" fillId="0" borderId="1" xfId="36" applyNumberFormat="1" applyFont="1" applyFill="1" applyBorder="1" applyAlignment="1">
      <alignment horizontal="right" vertical="center" wrapText="1"/>
    </xf>
    <xf numFmtId="174" fontId="20" fillId="3" borderId="1" xfId="36" applyNumberFormat="1" applyFont="1" applyFill="1" applyBorder="1" applyAlignment="1">
      <alignment horizontal="right" vertical="center" wrapText="1"/>
    </xf>
    <xf numFmtId="174" fontId="18" fillId="3" borderId="1" xfId="36" applyNumberFormat="1" applyFont="1" applyFill="1" applyBorder="1" applyAlignment="1">
      <alignment horizontal="right" vertical="center" wrapText="1"/>
    </xf>
    <xf numFmtId="3" fontId="18" fillId="5" borderId="1" xfId="0" applyNumberFormat="1" applyFont="1" applyFill="1" applyBorder="1" applyAlignment="1">
      <alignment horizontal="left" vertical="center" wrapText="1" indent="7"/>
    </xf>
    <xf numFmtId="173" fontId="20" fillId="3" borderId="1" xfId="0" applyNumberFormat="1" applyFont="1" applyFill="1" applyBorder="1" applyAlignment="1">
      <alignment horizontal="right" vertical="center" wrapText="1"/>
    </xf>
    <xf numFmtId="173" fontId="20" fillId="3" borderId="1" xfId="36" applyNumberFormat="1" applyFont="1" applyFill="1" applyBorder="1" applyAlignment="1">
      <alignment horizontal="right" vertical="center" wrapText="1"/>
    </xf>
    <xf numFmtId="0" fontId="18" fillId="5" borderId="1" xfId="0" applyFont="1" applyFill="1" applyBorder="1" applyAlignment="1">
      <alignment horizontal="left" vertical="top" wrapText="1"/>
    </xf>
    <xf numFmtId="174" fontId="19" fillId="0" borderId="1" xfId="0" applyNumberFormat="1" applyFont="1" applyBorder="1" applyAlignment="1">
      <alignment horizontal="right" vertical="center"/>
    </xf>
    <xf numFmtId="174" fontId="19" fillId="0" borderId="1" xfId="32" applyNumberFormat="1" applyFont="1" applyFill="1" applyBorder="1" applyAlignment="1">
      <alignment horizontal="right" vertical="center" wrapText="1"/>
    </xf>
    <xf numFmtId="167" fontId="20" fillId="3" borderId="1" xfId="36" applyFont="1" applyFill="1" applyBorder="1" applyAlignment="1">
      <alignment horizontal="right" vertical="center" wrapText="1"/>
    </xf>
    <xf numFmtId="0" fontId="18" fillId="5" borderId="1" xfId="0" applyFont="1" applyFill="1" applyBorder="1" applyAlignment="1">
      <alignment vertical="top"/>
    </xf>
    <xf numFmtId="173" fontId="19" fillId="0" borderId="1" xfId="0" applyNumberFormat="1" applyFont="1" applyBorder="1" applyAlignment="1">
      <alignment vertical="center"/>
    </xf>
    <xf numFmtId="0" fontId="18" fillId="5" borderId="1" xfId="0" applyFont="1" applyFill="1" applyBorder="1" applyAlignment="1">
      <alignment horizontal="left" vertical="top"/>
    </xf>
    <xf numFmtId="0" fontId="22" fillId="0" borderId="1" xfId="0" applyFont="1" applyBorder="1"/>
    <xf numFmtId="0" fontId="22" fillId="0" borderId="1" xfId="0" applyFont="1" applyBorder="1" applyAlignment="1">
      <alignment wrapText="1"/>
    </xf>
    <xf numFmtId="178" fontId="19" fillId="0" borderId="1" xfId="37" applyNumberFormat="1" applyFont="1" applyBorder="1" applyAlignment="1">
      <alignment horizontal="right" vertical="center" wrapText="1"/>
    </xf>
    <xf numFmtId="179" fontId="19" fillId="0" borderId="1" xfId="36" applyNumberFormat="1" applyFont="1" applyFill="1" applyBorder="1" applyAlignment="1">
      <alignment horizontal="right" vertical="center" wrapText="1"/>
    </xf>
    <xf numFmtId="175" fontId="18" fillId="3" borderId="1" xfId="36" applyNumberFormat="1" applyFont="1" applyFill="1" applyBorder="1" applyAlignment="1">
      <alignment horizontal="right" vertical="center" wrapText="1"/>
    </xf>
    <xf numFmtId="0" fontId="18" fillId="5" borderId="1" xfId="0" applyFont="1" applyFill="1" applyBorder="1" applyAlignment="1">
      <alignment horizontal="left"/>
    </xf>
    <xf numFmtId="174" fontId="18" fillId="5" borderId="1" xfId="36" applyNumberFormat="1" applyFont="1" applyFill="1" applyBorder="1" applyAlignment="1">
      <alignment horizontal="right" vertical="center" wrapText="1"/>
    </xf>
    <xf numFmtId="164" fontId="19" fillId="0" borderId="1" xfId="32" applyFont="1" applyFill="1" applyBorder="1" applyAlignment="1">
      <alignment vertical="center"/>
    </xf>
    <xf numFmtId="164" fontId="18" fillId="3" borderId="1" xfId="32" applyFont="1" applyFill="1" applyBorder="1" applyAlignment="1">
      <alignment horizontal="right" vertical="center" wrapText="1"/>
    </xf>
    <xf numFmtId="2" fontId="18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top" wrapText="1"/>
    </xf>
    <xf numFmtId="0" fontId="13" fillId="4" borderId="1" xfId="0" applyFont="1" applyFill="1" applyBorder="1" applyAlignment="1">
      <alignment horizontal="center" vertical="center" wrapText="1"/>
    </xf>
    <xf numFmtId="174" fontId="13" fillId="4" borderId="1" xfId="0" applyNumberFormat="1" applyFont="1" applyFill="1" applyBorder="1" applyAlignment="1">
      <alignment horizontal="right" vertical="center" wrapText="1"/>
    </xf>
    <xf numFmtId="167" fontId="13" fillId="4" borderId="1" xfId="36" applyFont="1" applyFill="1" applyBorder="1" applyAlignment="1">
      <alignment horizontal="right" vertical="center" wrapText="1"/>
    </xf>
    <xf numFmtId="175" fontId="19" fillId="0" borderId="7" xfId="36" applyNumberFormat="1" applyFont="1" applyFill="1" applyBorder="1" applyAlignment="1">
      <alignment horizontal="right" vertical="center" wrapText="1"/>
    </xf>
    <xf numFmtId="43" fontId="0" fillId="0" borderId="0" xfId="35" applyFont="1" applyAlignment="1">
      <alignment wrapText="1"/>
    </xf>
    <xf numFmtId="0" fontId="20" fillId="4" borderId="1" xfId="37" applyFont="1" applyFill="1" applyBorder="1" applyAlignment="1">
      <alignment horizontal="center" vertical="center" wrapText="1"/>
    </xf>
    <xf numFmtId="174" fontId="20" fillId="4" borderId="7" xfId="0" applyNumberFormat="1" applyFont="1" applyFill="1" applyBorder="1" applyAlignment="1">
      <alignment horizontal="right" vertical="center" wrapText="1"/>
    </xf>
    <xf numFmtId="175" fontId="20" fillId="4" borderId="7" xfId="36" applyNumberFormat="1" applyFont="1" applyFill="1" applyBorder="1" applyAlignment="1">
      <alignment horizontal="right" vertical="center" wrapText="1"/>
    </xf>
    <xf numFmtId="175" fontId="20" fillId="4" borderId="1" xfId="36" applyNumberFormat="1" applyFont="1" applyFill="1" applyBorder="1" applyAlignment="1">
      <alignment horizontal="right" vertical="center" wrapText="1"/>
    </xf>
    <xf numFmtId="175" fontId="20" fillId="0" borderId="7" xfId="36" applyNumberFormat="1" applyFont="1" applyFill="1" applyBorder="1" applyAlignment="1">
      <alignment horizontal="right" vertical="center" wrapText="1"/>
    </xf>
    <xf numFmtId="164" fontId="19" fillId="0" borderId="7" xfId="32" applyFont="1" applyFill="1" applyBorder="1" applyAlignment="1">
      <alignment vertical="center"/>
    </xf>
    <xf numFmtId="181" fontId="17" fillId="0" borderId="0" xfId="38" applyNumberFormat="1" applyFont="1" applyBorder="1" applyAlignment="1">
      <alignment horizontal="center" vertical="center"/>
    </xf>
    <xf numFmtId="175" fontId="0" fillId="0" borderId="0" xfId="0" applyNumberFormat="1" applyAlignment="1">
      <alignment wrapText="1"/>
    </xf>
    <xf numFmtId="0" fontId="13" fillId="5" borderId="1" xfId="0" applyFont="1" applyFill="1" applyBorder="1" applyAlignment="1">
      <alignment horizontal="center" vertical="center" wrapText="1"/>
    </xf>
    <xf numFmtId="174" fontId="13" fillId="5" borderId="1" xfId="0" applyNumberFormat="1" applyFont="1" applyFill="1" applyBorder="1" applyAlignment="1">
      <alignment horizontal="right" vertical="center" wrapText="1"/>
    </xf>
    <xf numFmtId="167" fontId="13" fillId="5" borderId="1" xfId="36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left" wrapText="1"/>
    </xf>
    <xf numFmtId="0" fontId="19" fillId="0" borderId="1" xfId="0" applyFont="1" applyBorder="1" applyAlignment="1">
      <alignment vertical="center"/>
    </xf>
    <xf numFmtId="177" fontId="19" fillId="0" borderId="1" xfId="32" applyNumberFormat="1" applyFont="1" applyFill="1" applyBorder="1" applyAlignment="1">
      <alignment horizontal="right" vertical="center" wrapText="1"/>
    </xf>
    <xf numFmtId="164" fontId="19" fillId="0" borderId="1" xfId="32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left" vertical="center" wrapText="1"/>
    </xf>
    <xf numFmtId="173" fontId="18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/>
    <xf numFmtId="2" fontId="19" fillId="0" borderId="1" xfId="0" applyNumberFormat="1" applyFont="1" applyBorder="1" applyAlignment="1">
      <alignment horizontal="center" vertical="center"/>
    </xf>
    <xf numFmtId="49" fontId="20" fillId="6" borderId="1" xfId="0" applyNumberFormat="1" applyFont="1" applyFill="1" applyBorder="1" applyAlignment="1">
      <alignment horizontal="center" vertical="center" wrapText="1"/>
    </xf>
    <xf numFmtId="174" fontId="20" fillId="6" borderId="1" xfId="0" applyNumberFormat="1" applyFont="1" applyFill="1" applyBorder="1" applyAlignment="1">
      <alignment horizontal="right" vertical="center" wrapText="1"/>
    </xf>
    <xf numFmtId="167" fontId="20" fillId="6" borderId="1" xfId="0" applyNumberFormat="1" applyFont="1" applyFill="1" applyBorder="1" applyAlignment="1">
      <alignment horizontal="right" vertical="center" wrapText="1"/>
    </xf>
    <xf numFmtId="179" fontId="18" fillId="6" borderId="1" xfId="0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  <xf numFmtId="167" fontId="23" fillId="7" borderId="7" xfId="0" applyNumberFormat="1" applyFont="1" applyFill="1" applyBorder="1" applyAlignment="1">
      <alignment horizontal="right" vertical="center" wrapText="1"/>
    </xf>
    <xf numFmtId="167" fontId="23" fillId="7" borderId="9" xfId="0" applyNumberFormat="1" applyFont="1" applyFill="1" applyBorder="1" applyAlignment="1">
      <alignment vertical="center" wrapText="1"/>
    </xf>
    <xf numFmtId="167" fontId="23" fillId="7" borderId="8" xfId="0" applyNumberFormat="1" applyFont="1" applyFill="1" applyBorder="1" applyAlignment="1">
      <alignment vertical="center" wrapText="1"/>
    </xf>
    <xf numFmtId="175" fontId="23" fillId="8" borderId="1" xfId="0" applyNumberFormat="1" applyFont="1" applyFill="1" applyBorder="1"/>
    <xf numFmtId="0" fontId="19" fillId="0" borderId="3" xfId="0" applyFont="1" applyBorder="1"/>
    <xf numFmtId="0" fontId="16" fillId="0" borderId="4" xfId="0" applyFont="1" applyBorder="1" applyAlignment="1">
      <alignment horizontal="right" vertical="center"/>
    </xf>
    <xf numFmtId="0" fontId="24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9" fontId="19" fillId="0" borderId="4" xfId="0" applyNumberFormat="1" applyFont="1" applyBorder="1"/>
    <xf numFmtId="175" fontId="25" fillId="0" borderId="1" xfId="0" applyNumberFormat="1" applyFont="1" applyBorder="1"/>
    <xf numFmtId="0" fontId="19" fillId="0" borderId="5" xfId="0" applyFont="1" applyBorder="1"/>
    <xf numFmtId="0" fontId="16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9" fontId="19" fillId="0" borderId="0" xfId="0" applyNumberFormat="1" applyFont="1"/>
    <xf numFmtId="0" fontId="26" fillId="0" borderId="6" xfId="0" applyFont="1" applyBorder="1"/>
    <xf numFmtId="0" fontId="23" fillId="0" borderId="2" xfId="0" applyFont="1" applyBorder="1" applyAlignment="1">
      <alignment horizontal="right" vertical="center"/>
    </xf>
    <xf numFmtId="0" fontId="24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6" fillId="0" borderId="2" xfId="0" applyFont="1" applyBorder="1"/>
    <xf numFmtId="175" fontId="23" fillId="8" borderId="1" xfId="0" applyNumberFormat="1" applyFont="1" applyFill="1" applyBorder="1" applyAlignment="1">
      <alignment vertical="center"/>
    </xf>
    <xf numFmtId="0" fontId="28" fillId="0" borderId="0" xfId="0" applyFont="1"/>
    <xf numFmtId="0" fontId="29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center" vertical="center" wrapText="1"/>
    </xf>
    <xf numFmtId="174" fontId="30" fillId="0" borderId="0" xfId="0" applyNumberFormat="1" applyFont="1" applyAlignment="1">
      <alignment horizontal="right" vertical="center" wrapText="1"/>
    </xf>
    <xf numFmtId="175" fontId="25" fillId="9" borderId="1" xfId="0" applyNumberFormat="1" applyFont="1" applyFill="1" applyBorder="1"/>
    <xf numFmtId="0" fontId="28" fillId="9" borderId="1" xfId="37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39">
    <cellStyle name="Millares" xfId="35" builtinId="3"/>
    <cellStyle name="Millares [0] 2" xfId="23" xr:uid="{B4EE1D5B-FD3F-42AC-95ED-95C055410FEE}"/>
    <cellStyle name="Millares [0] 3" xfId="24" xr:uid="{4E108706-F5FA-4F80-98A4-2B8F0B491148}"/>
    <cellStyle name="Millares 2" xfId="26" xr:uid="{D1DA0E16-22BF-4DF7-B169-25A5277E7169}"/>
    <cellStyle name="Millares 2 3" xfId="8" xr:uid="{00000000-0005-0000-0000-000001000000}"/>
    <cellStyle name="Millares 3" xfId="9" xr:uid="{00000000-0005-0000-0000-000002000000}"/>
    <cellStyle name="Moneda [0]" xfId="32" builtinId="7"/>
    <cellStyle name="Moneda [0] 2" xfId="16" xr:uid="{00000000-0005-0000-0000-000004000000}"/>
    <cellStyle name="Moneda 2" xfId="11" xr:uid="{00000000-0005-0000-0000-000005000000}"/>
    <cellStyle name="Moneda 2 2" xfId="14" xr:uid="{00000000-0005-0000-0000-000006000000}"/>
    <cellStyle name="Moneda 2 4" xfId="3" xr:uid="{00000000-0005-0000-0000-000007000000}"/>
    <cellStyle name="Moneda 3" xfId="28" xr:uid="{0E915BC0-DFF1-4D63-93DE-9D9DB15425E5}"/>
    <cellStyle name="Moneda 3 10" xfId="21" xr:uid="{00000000-0005-0000-0000-000008000000}"/>
    <cellStyle name="Moneda 4" xfId="31" xr:uid="{1864A511-58E5-4F30-B6C6-12D8E8BEEE5B}"/>
    <cellStyle name="Moneda 5" xfId="36" xr:uid="{FEB4DD1D-3654-4292-95DD-54731E94AC8A}"/>
    <cellStyle name="Moneda 7" xfId="19" xr:uid="{00000000-0005-0000-0000-000009000000}"/>
    <cellStyle name="Moneda 7 2" xfId="38" xr:uid="{EC270E5F-3904-4C5E-98CD-DD6D586905B8}"/>
    <cellStyle name="Normal" xfId="0" builtinId="0"/>
    <cellStyle name="Normal 10" xfId="6" xr:uid="{00000000-0005-0000-0000-00000B000000}"/>
    <cellStyle name="Normal 12" xfId="18" xr:uid="{00000000-0005-0000-0000-00000C000000}"/>
    <cellStyle name="Normal 2" xfId="10" xr:uid="{00000000-0005-0000-0000-00000D000000}"/>
    <cellStyle name="Normal 2 2" xfId="13" xr:uid="{00000000-0005-0000-0000-00000E000000}"/>
    <cellStyle name="Normal 2 2 2" xfId="29" xr:uid="{228DE3BF-CCB2-4F89-9ABC-9143256676D7}"/>
    <cellStyle name="Normal 2 3" xfId="17" xr:uid="{00000000-0005-0000-0000-00000F000000}"/>
    <cellStyle name="Normal 2 4" xfId="33" xr:uid="{C5495107-0308-4863-A44C-0A0D4BCC744C}"/>
    <cellStyle name="Normal 2 60" xfId="34" xr:uid="{CC6D4278-503B-48AE-A9B8-78D258F742D4}"/>
    <cellStyle name="Normal 3" xfId="20" xr:uid="{00000000-0005-0000-0000-000010000000}"/>
    <cellStyle name="Normal 3 2" xfId="25" xr:uid="{0E97378B-1E7C-4D77-A900-98946525B51B}"/>
    <cellStyle name="Normal 3 3" xfId="37" xr:uid="{8EBCA4F3-FB74-44F6-AC9F-5145F14FA927}"/>
    <cellStyle name="Normal 4" xfId="27" xr:uid="{B299BDDA-4231-4AB1-9DED-D0B88C3C909D}"/>
    <cellStyle name="Normal 5" xfId="22" xr:uid="{D5D4BAC2-C6FA-4DDE-AC39-B55977E54D02}"/>
    <cellStyle name="Normal 6" xfId="2" xr:uid="{00000000-0005-0000-0000-000011000000}"/>
    <cellStyle name="Normal 7" xfId="30" xr:uid="{D2D37B0C-2032-4C12-87C0-D4A2B63A9B3C}"/>
    <cellStyle name="Normal 9" xfId="1" xr:uid="{00000000-0005-0000-0000-000012000000}"/>
    <cellStyle name="Porcentaje 2" xfId="5" xr:uid="{00000000-0005-0000-0000-000014000000}"/>
    <cellStyle name="Porcentaje 3" xfId="12" xr:uid="{00000000-0005-0000-0000-000015000000}"/>
    <cellStyle name="Porcentaje 3 2" xfId="15" xr:uid="{00000000-0005-0000-0000-000016000000}"/>
    <cellStyle name="Porcentual 2" xfId="4" xr:uid="{00000000-0005-0000-0000-000017000000}"/>
    <cellStyle name="Porcentual 4" xfId="7" xr:uid="{00000000-0005-0000-0000-000018000000}"/>
  </cellStyles>
  <dxfs count="0"/>
  <tableStyles count="0" defaultTableStyle="TableStyleMedium2" defaultPivotStyle="PivotStyleLight16"/>
  <colors>
    <mruColors>
      <color rgb="FFFF9CFE"/>
      <color rgb="FFAF4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167984</xdr:colOff>
      <xdr:row>0</xdr:row>
      <xdr:rowOff>209551</xdr:rowOff>
    </xdr:from>
    <xdr:to>
      <xdr:col>5</xdr:col>
      <xdr:colOff>1133475</xdr:colOff>
      <xdr:row>0</xdr:row>
      <xdr:rowOff>742951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32BBA9-1636-4F0A-9B98-E6C0A1A9D3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4959" y="209551"/>
          <a:ext cx="965491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Users/TatianaMesa/Desktop/UTP/Galpon/Gesti&#243;n%20de%20Docs/An&#225;lisis%20Unitarios%20-%20Franci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ENIERO2\My%20Documents\Mis%20documentos\Andres\Presupuestos\Administra%20UQ%20V%201.0\Administra%20Planeaci&#243;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Users/TatianaMesa/Desktop/UTP/Galpon/Gesti&#243;n%20de%20Docs/APUS%20Y%20PRESUPUESTO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emestre%209%20IX\Concreto%20II\Muro\Dise&#241;o%20muro%20contencion\APUS%20Y%20PRESUPUESTO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SE%20DE%20DATOS%2001101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WILSON/AGUAS%20FINALES%20ENERO%20201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FLUJO%20BAHIA%20PALM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ATRICIA/Documents/Hoja%20APU%20General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ropbox\00.%202020_OS%20117\1.%20ED_INGENIERIAS\TRABAJO%20ED_INGENIERIAS_2020\00.%20PBSERVACIONES_SGR%20JULIO%2010------\PPTO%20ED_ING%20V-3%20(1)-JUL13%20LIMPIO%20-%20IMPRESO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Users/TatianaMesa/Desktop/UTP/Galpon/Gesti&#243;n%20de%20Docs/PTTO%20FINAL%20MECANICA-UTP%20SEP-2017_ESTRUCTURAL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ropboxPortableAHK\Dropbox\1-2017%20OS-688----------\6.%202017%20ED_MECANICA\2.%20CARPETA%20DE%20TRABAJO\PTTO%20FINAL%20MECANICA-UTP%20SEP-2017_ESTRUCTUR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uvan\Trabajos%20de%20la%20U\8%20semestre\Construccion%201\Proyecto\An&#225;lisis%20Unitarios%20-%20Franc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Users/TatianaMesa/Desktop/UTP/Financiera/APUS%20-%20Nuevo%20Amanec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uvan\Trabajos%20de%20la%20U\8%20semestre\Construccion%201\Proyecto\APUS%20-%20Nuevo%20Amanec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:/E:/Users/Usuario%20UTP/Google%20Drive/Drive/1_UTP_DIANA%20PAVA/2-CTO%20173-2017/5-TUNEL%202017/7-AGOSTO/170815%20Ppto%20Gral%20Tunel%20UTP+Mec&#225;nic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%20UTP\Google%20Drive\Drive\1_UTP_DIANA%20PAVA\2-CTO%20173-2017\5-TUNEL%202017\7-AGOSTO\170815%20Ppto%20Gral%20Tunel%20UTP+Mec&#225;nic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Users/TatianaMesa/Desktop/UTP/Galpon/Gesti&#243;n%20de%20Docs/CANTIDADES/UNITARIO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RRETERAS\carreteras\VIAS%20VASCULARES\UNITARI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Users/TatianaMesa/Desktop/UTP/Galpon/Gesti&#243;n%20de%20Docs/Administra%20Plane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DAT PROY"/>
      <sheetName val="PLANTILLA APU"/>
      <sheetName val="APUS"/>
      <sheetName val="APUS Res"/>
      <sheetName val="COST DIR"/>
      <sheetName val="PORC PART CAP"/>
      <sheetName val="PORC PART ITEM"/>
      <sheetName val="ADMIN"/>
      <sheetName val="PRESUP"/>
      <sheetName val="Ing insumo"/>
      <sheetName val="Ing cap"/>
      <sheetName val="Ing MO"/>
      <sheetName val="Ing MyE"/>
      <sheetName val="Ing unid"/>
      <sheetName val="Capitulos"/>
      <sheetName val="Unidades"/>
      <sheetName val="Insumos"/>
      <sheetName val="Maqui Equip"/>
      <sheetName val="Mano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B1" t="str">
            <v>Nombre</v>
          </cell>
        </row>
        <row r="2">
          <cell r="B2">
            <v>0</v>
          </cell>
        </row>
        <row r="3">
          <cell r="B3" t="str">
            <v>Act. Preliminares - Limpieza Terreno</v>
          </cell>
        </row>
        <row r="4">
          <cell r="B4" t="str">
            <v>Cableado Estructurado</v>
          </cell>
        </row>
        <row r="5">
          <cell r="B5" t="str">
            <v>Carpintería de Madera</v>
          </cell>
        </row>
        <row r="6">
          <cell r="B6" t="str">
            <v>Carpintería Metálica</v>
          </cell>
        </row>
        <row r="7">
          <cell r="B7" t="str">
            <v>Cielosrasos</v>
          </cell>
        </row>
        <row r="8">
          <cell r="B8" t="str">
            <v>Cimentación y Estructura</v>
          </cell>
        </row>
        <row r="9">
          <cell r="B9" t="str">
            <v>Cubiertas</v>
          </cell>
        </row>
        <row r="10">
          <cell r="B10" t="str">
            <v>Enchapes y Accesorios</v>
          </cell>
        </row>
        <row r="11">
          <cell r="B11" t="str">
            <v>Equipos Especiales</v>
          </cell>
        </row>
        <row r="12">
          <cell r="B12" t="str">
            <v>Inst. Eléctricas, TV. y Sonido</v>
          </cell>
        </row>
        <row r="13">
          <cell r="B13" t="str">
            <v>Inst. Gas</v>
          </cell>
        </row>
        <row r="14">
          <cell r="B14" t="str">
            <v>Inst. Hidráulicas, Sanitarias y Latonería</v>
          </cell>
        </row>
        <row r="15">
          <cell r="B15" t="str">
            <v>Mampostería</v>
          </cell>
        </row>
        <row r="16">
          <cell r="B16" t="str">
            <v>Morteros, Concretos, y Ensayos</v>
          </cell>
        </row>
        <row r="17">
          <cell r="B17" t="str">
            <v>Pañetes, Repellos y Revoques</v>
          </cell>
        </row>
        <row r="18">
          <cell r="B18" t="str">
            <v>Pintura</v>
          </cell>
        </row>
        <row r="19">
          <cell r="B19" t="str">
            <v>Pisos</v>
          </cell>
        </row>
        <row r="20">
          <cell r="B20" t="str">
            <v>Redes Servicios y Desagües</v>
          </cell>
        </row>
        <row r="21">
          <cell r="B21" t="str">
            <v>Urbanismo y Obras Exteriores</v>
          </cell>
        </row>
        <row r="22">
          <cell r="B22" t="str">
            <v>Varios</v>
          </cell>
        </row>
        <row r="23">
          <cell r="B23" t="str">
            <v>Vias</v>
          </cell>
        </row>
        <row r="24">
          <cell r="B24" t="str">
            <v>Vidrios y Cerraduras</v>
          </cell>
        </row>
      </sheetData>
      <sheetData sheetId="16">
        <row r="1">
          <cell r="A1" t="str">
            <v>Descripcion</v>
          </cell>
        </row>
        <row r="2">
          <cell r="A2">
            <v>0</v>
          </cell>
        </row>
        <row r="3">
          <cell r="A3" t="str">
            <v>Arroba</v>
          </cell>
        </row>
        <row r="4">
          <cell r="A4" t="str">
            <v>Bolsa</v>
          </cell>
        </row>
        <row r="5">
          <cell r="A5" t="str">
            <v>bolsa metro cúbico</v>
          </cell>
        </row>
        <row r="6">
          <cell r="A6" t="str">
            <v>Bulto</v>
          </cell>
        </row>
        <row r="7">
          <cell r="A7" t="str">
            <v>Caja por 7</v>
          </cell>
        </row>
        <row r="8">
          <cell r="A8" t="str">
            <v>Día</v>
          </cell>
        </row>
        <row r="9">
          <cell r="A9" t="str">
            <v>Especial</v>
          </cell>
        </row>
        <row r="10">
          <cell r="A10" t="str">
            <v>frasco</v>
          </cell>
        </row>
        <row r="11">
          <cell r="A11" t="str">
            <v>Frasco</v>
          </cell>
        </row>
        <row r="12">
          <cell r="A12" t="str">
            <v>Galón</v>
          </cell>
        </row>
        <row r="13">
          <cell r="A13" t="str">
            <v>galón</v>
          </cell>
        </row>
        <row r="14">
          <cell r="A14" t="str">
            <v>Global</v>
          </cell>
        </row>
        <row r="15">
          <cell r="A15" t="str">
            <v>Hora</v>
          </cell>
        </row>
        <row r="16">
          <cell r="A16" t="str">
            <v>Hora Cuadrilla</v>
          </cell>
        </row>
        <row r="17">
          <cell r="A17" t="str">
            <v>Hora Hombre</v>
          </cell>
        </row>
        <row r="18">
          <cell r="A18" t="str">
            <v>juego</v>
          </cell>
        </row>
        <row r="19">
          <cell r="A19" t="str">
            <v>Juego</v>
          </cell>
        </row>
        <row r="20">
          <cell r="A20" t="str">
            <v>Kilo</v>
          </cell>
        </row>
        <row r="21">
          <cell r="A21" t="str">
            <v>Kilo Watio</v>
          </cell>
        </row>
        <row r="22">
          <cell r="A22" t="str">
            <v>Kilogramo</v>
          </cell>
        </row>
        <row r="23">
          <cell r="A23" t="str">
            <v>Lamina</v>
          </cell>
        </row>
        <row r="24">
          <cell r="A24" t="str">
            <v>Libra</v>
          </cell>
        </row>
        <row r="25">
          <cell r="A25" t="str">
            <v>Litro</v>
          </cell>
        </row>
        <row r="26">
          <cell r="A26" t="str">
            <v>mes</v>
          </cell>
        </row>
        <row r="27">
          <cell r="A27" t="str">
            <v>Mes</v>
          </cell>
        </row>
        <row r="28">
          <cell r="A28" t="str">
            <v>Metro</v>
          </cell>
        </row>
        <row r="29">
          <cell r="A29" t="str">
            <v>Metro Cuadrado</v>
          </cell>
        </row>
        <row r="30">
          <cell r="A30" t="str">
            <v>Metro Cúbico</v>
          </cell>
        </row>
        <row r="31">
          <cell r="A31" t="str">
            <v>metro cúbico - kilómetro</v>
          </cell>
        </row>
        <row r="32">
          <cell r="A32" t="str">
            <v>metro lineal</v>
          </cell>
        </row>
        <row r="33">
          <cell r="A33" t="str">
            <v>Par</v>
          </cell>
        </row>
        <row r="34">
          <cell r="A34" t="str">
            <v>pie</v>
          </cell>
        </row>
        <row r="35">
          <cell r="A35" t="str">
            <v>pie cuadrado</v>
          </cell>
        </row>
        <row r="36">
          <cell r="A36" t="str">
            <v>pie cúbico</v>
          </cell>
        </row>
        <row r="37">
          <cell r="A37" t="str">
            <v>Porcentaje</v>
          </cell>
        </row>
        <row r="38">
          <cell r="A38" t="str">
            <v>Quintal</v>
          </cell>
        </row>
        <row r="39">
          <cell r="A39" t="str">
            <v>Rollo</v>
          </cell>
        </row>
        <row r="40">
          <cell r="A40" t="str">
            <v>Sección</v>
          </cell>
        </row>
        <row r="41">
          <cell r="A41" t="str">
            <v>Semana</v>
          </cell>
        </row>
        <row r="42">
          <cell r="A42" t="str">
            <v>sin desc</v>
          </cell>
        </row>
        <row r="43">
          <cell r="A43" t="str">
            <v>sin desc</v>
          </cell>
        </row>
        <row r="44">
          <cell r="A44" t="str">
            <v>Tarifa Hora</v>
          </cell>
        </row>
        <row r="45">
          <cell r="A45" t="str">
            <v>Tonelada</v>
          </cell>
        </row>
        <row r="46">
          <cell r="A46" t="str">
            <v>Unidad</v>
          </cell>
        </row>
        <row r="47">
          <cell r="A47" t="str">
            <v>unidad</v>
          </cell>
        </row>
        <row r="48">
          <cell r="A48" t="str">
            <v>Viaje</v>
          </cell>
        </row>
      </sheetData>
      <sheetData sheetId="17">
        <row r="1">
          <cell r="B1" t="str">
            <v>Descripcion Insumo</v>
          </cell>
        </row>
      </sheetData>
      <sheetData sheetId="18">
        <row r="1">
          <cell r="B1" t="str">
            <v>Maquinaria y Equipo</v>
          </cell>
        </row>
        <row r="2">
          <cell r="B2">
            <v>0</v>
          </cell>
        </row>
        <row r="3">
          <cell r="B3" t="str">
            <v>ABSORCIÓN DE BLOQUES, LADRILLOS F</v>
          </cell>
        </row>
        <row r="4">
          <cell r="B4" t="str">
            <v>ANDAMIO COLGANTE 40mt.</v>
          </cell>
        </row>
        <row r="5">
          <cell r="B5" t="str">
            <v>ANDAMIO TUBULAR (SECC.)</v>
          </cell>
        </row>
        <row r="6">
          <cell r="B6" t="str">
            <v>ANDAMIO TUBULAR (SECC.)</v>
          </cell>
        </row>
        <row r="7">
          <cell r="B7" t="str">
            <v>APISONADOR CANGURO</v>
          </cell>
        </row>
        <row r="8">
          <cell r="B8" t="str">
            <v>AUTOBOMBA PARA CONCRETO</v>
          </cell>
        </row>
        <row r="9">
          <cell r="B9" t="str">
            <v>BALDE PARA PLUMA ADICIONAL</v>
          </cell>
        </row>
        <row r="10">
          <cell r="B10" t="str">
            <v>BANDA PARA REMOVER ESCOMBROS</v>
          </cell>
        </row>
        <row r="11">
          <cell r="B11" t="str">
            <v>BARANDA PROTECTORA /CAMARA</v>
          </cell>
        </row>
        <row r="12">
          <cell r="B12" t="str">
            <v>BENITIN DE 2.5 TONELADAS</v>
          </cell>
        </row>
        <row r="13">
          <cell r="B13" t="str">
            <v>BOMBA ESTACIONARIA DE CONCRETO</v>
          </cell>
        </row>
        <row r="14">
          <cell r="B14" t="str">
            <v>BULLDOZER D-6 CATERPILLAR</v>
          </cell>
        </row>
        <row r="15">
          <cell r="B15" t="str">
            <v>CAMION 3 TONELADAS REDES</v>
          </cell>
        </row>
        <row r="16">
          <cell r="B16" t="str">
            <v>CAMION DE 4.5 TONELADAS</v>
          </cell>
        </row>
        <row r="17">
          <cell r="B17" t="str">
            <v>CAMION DE 8.0 TONELADAS</v>
          </cell>
        </row>
        <row r="18">
          <cell r="B18" t="str">
            <v>CAMPERO</v>
          </cell>
        </row>
        <row r="19">
          <cell r="B19" t="str">
            <v>CARGADOR .50 M3 SOBRE LLANTAS</v>
          </cell>
        </row>
        <row r="20">
          <cell r="B20" t="str">
            <v>CARGADOR BOBCAT+Oper.       753</v>
          </cell>
        </row>
        <row r="21">
          <cell r="B21" t="str">
            <v>CARGADOR BOBCAT+Oper.       853</v>
          </cell>
        </row>
        <row r="22">
          <cell r="B22" t="str">
            <v>CARGADOR RETROEXCAVADOR</v>
          </cell>
        </row>
        <row r="23">
          <cell r="B23" t="str">
            <v>CERCHA METALICA DE 3MT</v>
          </cell>
        </row>
        <row r="24">
          <cell r="B24" t="str">
            <v>CERCHAS METALICAS (3 METROS)</v>
          </cell>
        </row>
        <row r="25">
          <cell r="B25" t="str">
            <v>CILINDRO PRUEBA CONCRETO (Alq)</v>
          </cell>
        </row>
        <row r="26">
          <cell r="B26" t="str">
            <v>CILINDRO VIBRATORIO 3 TON</v>
          </cell>
        </row>
        <row r="27">
          <cell r="B27" t="str">
            <v>CINTURON DE SEGURIDAD</v>
          </cell>
        </row>
        <row r="28">
          <cell r="B28" t="str">
            <v>COMPACTADOR DINAMAR</v>
          </cell>
        </row>
        <row r="29">
          <cell r="B29" t="str">
            <v>COMPRESOR 2 MARTILLOS 185 PCM</v>
          </cell>
        </row>
        <row r="30">
          <cell r="B30" t="str">
            <v>COMPRESOR 2 MARTILLOS 185 PCM</v>
          </cell>
        </row>
        <row r="31">
          <cell r="B31" t="str">
            <v>COMPRESOR 250 PCM</v>
          </cell>
        </row>
        <row r="32">
          <cell r="B32" t="str">
            <v>COMPRESOR DE 375 CPM S/C</v>
          </cell>
        </row>
        <row r="33">
          <cell r="B33" t="str">
            <v>COMPRESOR DE 375 CPM S/C</v>
          </cell>
        </row>
        <row r="34">
          <cell r="B34" t="str">
            <v>COMPRESOR DE 750 CPM S/C</v>
          </cell>
        </row>
        <row r="35">
          <cell r="B35" t="str">
            <v>COMPRESOR DE 750 CPM S/C</v>
          </cell>
        </row>
        <row r="36">
          <cell r="B36" t="str">
            <v>COMPRESOR Oper.+Comb</v>
          </cell>
        </row>
        <row r="37">
          <cell r="B37" t="str">
            <v>COMPRESOR Oper.+Comb</v>
          </cell>
        </row>
        <row r="38">
          <cell r="B38" t="str">
            <v>COMPRESOR Oper.+Comb</v>
          </cell>
        </row>
        <row r="39">
          <cell r="B39" t="str">
            <v>CONO DE ABRAHAMS (SLUM Concr)</v>
          </cell>
        </row>
        <row r="40">
          <cell r="B40" t="str">
            <v>CONO DE ABRAMS (Alquiler)</v>
          </cell>
        </row>
        <row r="41">
          <cell r="B41" t="str">
            <v>CORTADORA DE LADRILLO</v>
          </cell>
        </row>
        <row r="42">
          <cell r="B42" t="str">
            <v>CORTADORA LADRILLO (POR CORTE)</v>
          </cell>
        </row>
        <row r="43">
          <cell r="B43" t="str">
            <v>CORTADORA SIN DISCO</v>
          </cell>
        </row>
        <row r="44">
          <cell r="B44" t="str">
            <v>CORTADORA SIN DISCO</v>
          </cell>
        </row>
        <row r="45">
          <cell r="B45" t="str">
            <v>CORTE DE NÚCLEOS DE CONCRETO</v>
          </cell>
        </row>
        <row r="46">
          <cell r="B46" t="str">
            <v>CRUCETAS CORTAS</v>
          </cell>
        </row>
        <row r="47">
          <cell r="B47" t="str">
            <v>CRUCETAS CORTAS y/o LARGAS</v>
          </cell>
        </row>
        <row r="48">
          <cell r="B48" t="str">
            <v>CRUCETAS LARGAS</v>
          </cell>
        </row>
        <row r="49">
          <cell r="B49" t="str">
            <v>DISEÑO DE MEZCLA ASFÁLTICA,</v>
          </cell>
        </row>
        <row r="50">
          <cell r="B50" t="str">
            <v>DISEÑO DE MEZCLAS DE MORTERO.</v>
          </cell>
        </row>
        <row r="51">
          <cell r="B51" t="str">
            <v>DISEÑO DE UNA MEZCLA DE</v>
          </cell>
        </row>
        <row r="52">
          <cell r="B52" t="str">
            <v>ELEVADOR 1000 KILOS</v>
          </cell>
        </row>
        <row r="53">
          <cell r="B53" t="str">
            <v>ELEVADOR 250 KILOS</v>
          </cell>
        </row>
        <row r="54">
          <cell r="B54" t="str">
            <v>EQUIPO DE COMPACTACION</v>
          </cell>
        </row>
        <row r="55">
          <cell r="B55" t="str">
            <v>EQUIPO DE COMPACTACION</v>
          </cell>
        </row>
        <row r="56">
          <cell r="B56" t="str">
            <v>EQUIPO DE TOPOGRAFIA</v>
          </cell>
        </row>
        <row r="57">
          <cell r="B57" t="str">
            <v>EQUIPO SOLDADURA ELECTRICA</v>
          </cell>
        </row>
        <row r="58">
          <cell r="B58" t="str">
            <v>ESCALERA EXTENCIBLE EN AL. DE 6</v>
          </cell>
        </row>
        <row r="59">
          <cell r="B59" t="str">
            <v>ESCALERILLA Trans. VERTICAL</v>
          </cell>
        </row>
        <row r="60">
          <cell r="B60" t="str">
            <v>ESFUERZO CORTANTE EN MALLAS</v>
          </cell>
        </row>
        <row r="61">
          <cell r="B61" t="str">
            <v>ESTABILIDAD MARSHALL (1 BRIQUETA)</v>
          </cell>
        </row>
        <row r="62">
          <cell r="B62" t="str">
            <v>EXCAVACION MECANICA Y RETIRO</v>
          </cell>
        </row>
        <row r="63">
          <cell r="B63" t="str">
            <v>EXCAVADORA HIDRAUL.PC-60+Oper.</v>
          </cell>
        </row>
        <row r="64">
          <cell r="B64" t="str">
            <v>EXTRACCIÓN DE ANCLAJES O</v>
          </cell>
        </row>
        <row r="65">
          <cell r="B65" t="str">
            <v>FORCLAMPS</v>
          </cell>
        </row>
        <row r="66">
          <cell r="B66" t="str">
            <v>FORMALETA ENTREPISO 1 SEMANA</v>
          </cell>
        </row>
        <row r="67">
          <cell r="B67" t="str">
            <v>FORMALETA ENTREPISO 4 SEMANAS</v>
          </cell>
        </row>
        <row r="68">
          <cell r="B68" t="str">
            <v>FORMALETA ENTREPISO POR M2</v>
          </cell>
        </row>
        <row r="69">
          <cell r="B69" t="str">
            <v>FORMALETA SARDINEL ML</v>
          </cell>
        </row>
        <row r="70">
          <cell r="B70" t="str">
            <v>GRUA AUTODESPLEGABLE+OPERARIO</v>
          </cell>
        </row>
        <row r="71">
          <cell r="B71" t="str">
            <v>GRUA EXTENSION PARA POSTES</v>
          </cell>
        </row>
        <row r="72">
          <cell r="B72" t="str">
            <v>GRUA HIDRAULICA (CARRO)</v>
          </cell>
        </row>
        <row r="73">
          <cell r="B73" t="str">
            <v>GRUA POTAIN 428 BRAZO 40 MTS</v>
          </cell>
        </row>
        <row r="74">
          <cell r="B74" t="str">
            <v>HERRAMIENTA MENOR (% Mano d Obra)</v>
          </cell>
        </row>
        <row r="75">
          <cell r="B75" t="str">
            <v>JUEGO DE RUEDAS PARA ANDAMIO(4)</v>
          </cell>
        </row>
        <row r="76">
          <cell r="B76" t="str">
            <v>JUEGO POLEAS ANTENAYA</v>
          </cell>
        </row>
        <row r="77">
          <cell r="B77" t="str">
            <v>LLAVES TENSORAS</v>
          </cell>
        </row>
        <row r="78">
          <cell r="B78" t="str">
            <v>MARTILLO ROMPEDOR</v>
          </cell>
        </row>
        <row r="79">
          <cell r="B79" t="str">
            <v>MARTILLO ROTATORIO</v>
          </cell>
        </row>
        <row r="80">
          <cell r="B80" t="str">
            <v>MEZCLADORA DE CONCRETO</v>
          </cell>
        </row>
        <row r="81">
          <cell r="B81" t="str">
            <v>MICRO AIRINCLUSOR DE AIRE</v>
          </cell>
        </row>
        <row r="82">
          <cell r="B82" t="str">
            <v>MICRO AIRINCLUSOR DE AIRE</v>
          </cell>
        </row>
        <row r="83">
          <cell r="B83" t="str">
            <v>MINICARGADOR BOBCAT</v>
          </cell>
        </row>
        <row r="84">
          <cell r="B84" t="str">
            <v>MINICARGADOR BOBCAT</v>
          </cell>
        </row>
        <row r="85">
          <cell r="B85" t="str">
            <v>MONTACARGAS</v>
          </cell>
        </row>
        <row r="86">
          <cell r="B86" t="str">
            <v>MORDAZA 0.60 mt CON CUÑA</v>
          </cell>
        </row>
        <row r="87">
          <cell r="B87" t="str">
            <v>MORDAZA 0.80 mt CON CUÑA</v>
          </cell>
        </row>
        <row r="88">
          <cell r="B88" t="str">
            <v>MORDAZA 1.00 mt CON CUÑA</v>
          </cell>
        </row>
        <row r="89">
          <cell r="B89" t="str">
            <v>MORDAZA 2.40 mt CON CUÑA</v>
          </cell>
        </row>
        <row r="90">
          <cell r="B90" t="str">
            <v>MORDAZAS ALQUILADAS (24 dias)</v>
          </cell>
        </row>
        <row r="91">
          <cell r="B91" t="str">
            <v>MOTOBOMBA A GASOLINA DE 2"</v>
          </cell>
        </row>
        <row r="92">
          <cell r="B92" t="str">
            <v>MOTOBOMBA ELECTRICA DE 2"</v>
          </cell>
        </row>
        <row r="93">
          <cell r="B93" t="str">
            <v>PALA DRAGA SOBRE ORUGA</v>
          </cell>
        </row>
        <row r="94">
          <cell r="B94" t="str">
            <v>PARAL TELESCOPICO (UN)</v>
          </cell>
        </row>
        <row r="95">
          <cell r="B95" t="str">
            <v>PARAL TELESCOPICO (UN)</v>
          </cell>
        </row>
        <row r="96">
          <cell r="B96" t="str">
            <v>PARALES - MES</v>
          </cell>
        </row>
        <row r="97">
          <cell r="B97" t="str">
            <v>PARALES - SEMANA</v>
          </cell>
        </row>
        <row r="98">
          <cell r="B98" t="str">
            <v>PERFORACIÓN CON EQUIPO</v>
          </cell>
        </row>
        <row r="99">
          <cell r="B99" t="str">
            <v>PERROS FIJOS Y GIRATORIOS</v>
          </cell>
        </row>
        <row r="100">
          <cell r="B100" t="str">
            <v>PESCANTE PARA ANDAMIO</v>
          </cell>
        </row>
        <row r="101">
          <cell r="B101" t="str">
            <v>PISON DE MANO</v>
          </cell>
        </row>
        <row r="102">
          <cell r="B102" t="str">
            <v>PLANCHONES ALQUILADOS</v>
          </cell>
        </row>
        <row r="103">
          <cell r="B103" t="str">
            <v>PLANCHONES MADERA</v>
          </cell>
        </row>
        <row r="104">
          <cell r="B104" t="str">
            <v>PLANCHONES METALICOS</v>
          </cell>
        </row>
        <row r="105">
          <cell r="B105" t="str">
            <v>PLUMA 250 KG ELECTRICA Trif.</v>
          </cell>
        </row>
        <row r="106">
          <cell r="B106" t="str">
            <v>PLUMA ELECTRICA</v>
          </cell>
        </row>
        <row r="107">
          <cell r="B107" t="str">
            <v>PLUMA ELECTRICA 250 kg</v>
          </cell>
        </row>
        <row r="108">
          <cell r="B108" t="str">
            <v>PLUMA ELECTRICA/ DIA</v>
          </cell>
        </row>
        <row r="109">
          <cell r="B109" t="str">
            <v>PULIDORA MANUAL SIN DISCO</v>
          </cell>
        </row>
        <row r="110">
          <cell r="B110" t="str">
            <v>PULIDORA MANUAL SIN DISCO</v>
          </cell>
        </row>
        <row r="111">
          <cell r="B111" t="str">
            <v>RANA A GASOLINA DE 50X74 CM</v>
          </cell>
        </row>
        <row r="112">
          <cell r="B112" t="str">
            <v>RANA Ó VIBROCOMPACTADOR</v>
          </cell>
        </row>
        <row r="113">
          <cell r="B113" t="str">
            <v>RANA VIBROCOMPACTADORA/DIA</v>
          </cell>
        </row>
        <row r="114">
          <cell r="B114" t="str">
            <v>RANA VIBROCOMPACTADORA/DIA</v>
          </cell>
        </row>
        <row r="115">
          <cell r="B115" t="str">
            <v>RETROEXCAVADORA JCB 814</v>
          </cell>
        </row>
        <row r="116">
          <cell r="B116" t="str">
            <v>RODILLO D/PINTAS Y SONDEO</v>
          </cell>
        </row>
        <row r="117">
          <cell r="B117" t="str">
            <v>RODILLO VIBRATORIO "BENITIN"</v>
          </cell>
        </row>
        <row r="118">
          <cell r="B118" t="str">
            <v>RUEDAS</v>
          </cell>
        </row>
        <row r="119">
          <cell r="B119" t="str">
            <v>RUEDAS PARA ANDAMIO TUBULAR</v>
          </cell>
        </row>
        <row r="120">
          <cell r="B120" t="str">
            <v>TABLERO EN PINO PATULA</v>
          </cell>
        </row>
        <row r="121">
          <cell r="B121" t="str">
            <v>TABLERO METALICO (1.40 x 0.60)</v>
          </cell>
        </row>
        <row r="122">
          <cell r="B122" t="str">
            <v>TALADRO ROTOMARTILLO HASTA 3/4"</v>
          </cell>
        </row>
        <row r="123">
          <cell r="B123" t="str">
            <v>TALADRO ROTOMARTILLO HASTA 3/4"</v>
          </cell>
        </row>
        <row r="124">
          <cell r="B124" t="str">
            <v>TORREGRUA (DIFERENTES TAMAÑOS)</v>
          </cell>
        </row>
        <row r="125">
          <cell r="B125" t="str">
            <v>TRAYLER O GATO PARA CABLES</v>
          </cell>
        </row>
        <row r="126">
          <cell r="B126" t="str">
            <v>TRINQUETE</v>
          </cell>
        </row>
        <row r="127">
          <cell r="B127" t="str">
            <v>VENTAS CONO DE ABRAMS PARA</v>
          </cell>
        </row>
        <row r="128">
          <cell r="B128" t="str">
            <v>VIBRADOR A GASOLINA</v>
          </cell>
        </row>
        <row r="129">
          <cell r="B129" t="str">
            <v>VIBRADOR ELECTRICO</v>
          </cell>
        </row>
        <row r="130">
          <cell r="B130" t="str">
            <v>VIBRO DYNAPAC 2.5 TONELADAS</v>
          </cell>
        </row>
        <row r="131">
          <cell r="B131" t="str">
            <v>VIBRO DYNAPAC 2.5 TONELADAS</v>
          </cell>
        </row>
        <row r="132">
          <cell r="B132" t="str">
            <v>VIBRO INGERSOLL RAND 3</v>
          </cell>
        </row>
        <row r="133">
          <cell r="B133" t="str">
            <v>VIBRO INGERSOLL RAND 3</v>
          </cell>
        </row>
        <row r="134">
          <cell r="B134" t="str">
            <v>VIBRO REX 7 TONELADAS</v>
          </cell>
        </row>
        <row r="135">
          <cell r="B135" t="str">
            <v>VIBROCOMPACTADORA ELECTRICA</v>
          </cell>
        </row>
        <row r="136">
          <cell r="B136" t="str">
            <v>VOLQUETA (VIAJE 6M3 Max.3O KM)</v>
          </cell>
        </row>
        <row r="137">
          <cell r="B137" t="str">
            <v>VOLQUETA (VIAJE 6M3.)</v>
          </cell>
        </row>
      </sheetData>
      <sheetData sheetId="19">
        <row r="1">
          <cell r="B1" t="str">
            <v>Cuadrilla</v>
          </cell>
        </row>
        <row r="2">
          <cell r="B2">
            <v>0</v>
          </cell>
        </row>
        <row r="3">
          <cell r="B3" t="str">
            <v>0:0:1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 prest"/>
      <sheetName val="Cuadrillas"/>
      <sheetName val="Costos"/>
      <sheetName val="A.I.U."/>
      <sheetName val="% Sena"/>
      <sheetName val="Camp"/>
      <sheetName val="Valla"/>
      <sheetName val="Soport"/>
      <sheetName val="Cinta"/>
      <sheetName val="Barric"/>
      <sheetName val="Señal"/>
      <sheetName val="Localiz"/>
      <sheetName val="Descap"/>
      <sheetName val="Exc cimie"/>
      <sheetName val="Exc. Manual"/>
      <sheetName val="Arm.Acero"/>
      <sheetName val="Perfil Talud"/>
      <sheetName val="Form Base Vastago"/>
      <sheetName val="Form h&gt;2.80m"/>
      <sheetName val="Coloc conc"/>
      <sheetName val="Conc altura"/>
      <sheetName val="Llenos comp"/>
      <sheetName val="Ret Mater"/>
      <sheetName val="Propuesta"/>
      <sheetName val="Demarc."/>
      <sheetName val="Conc 2500"/>
      <sheetName val="Conc 3000"/>
      <sheetName val="Mater"/>
      <sheetName val="Flujo"/>
      <sheetName val="Cronog"/>
      <sheetName val="FINDE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actividades Zona 1 "/>
      <sheetName val="Cuadro Comparativo "/>
      <sheetName val="Presupuesto"/>
      <sheetName val="A.P.U"/>
      <sheetName val="Insumos"/>
      <sheetName val="Analisis Mano de Obra"/>
      <sheetName val="Analisis Herramienta Menor"/>
      <sheetName val="Analisis Factor Prestacional"/>
      <sheetName val="Analisis AIU"/>
      <sheetName val="Hoja1"/>
    </sheetNames>
    <sheetDataSet>
      <sheetData sheetId="0"/>
      <sheetData sheetId="1"/>
      <sheetData sheetId="2"/>
      <sheetData sheetId="3"/>
      <sheetData sheetId="4">
        <row r="2">
          <cell r="B2" t="str">
            <v>MANIZALES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actividades Zona 1 "/>
      <sheetName val="Cuadro Comparativo "/>
      <sheetName val="Presupuesto"/>
      <sheetName val="A.P.U"/>
      <sheetName val="Insumos"/>
      <sheetName val="Analisis Mano de Obra"/>
      <sheetName val="Analisis Herramienta Menor"/>
      <sheetName val="Analisis Factor Prestacional"/>
      <sheetName val="Analisis A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(BANK) (4)"/>
      <sheetName val="Hoja1"/>
      <sheetName val="Hoja2"/>
      <sheetName val="Hoja3"/>
      <sheetName val="FLUJO BAHIA PALMA"/>
    </sheetNames>
    <definedNames>
      <definedName name="Loan_Start" refersTo="#¡REF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MObra"/>
      <sheetName val="Equipo"/>
      <sheetName val="Transpórte"/>
      <sheetName val="APU"/>
      <sheetName val="Basicos"/>
      <sheetName val="Presup"/>
    </sheetNames>
    <sheetDataSet>
      <sheetData sheetId="0">
        <row r="2">
          <cell r="A2" t="str">
            <v xml:space="preserve"> Abrazader u 6x15x5/8 </v>
          </cell>
        </row>
        <row r="3">
          <cell r="A3" t="str">
            <v xml:space="preserve"> Abuzardado de concreto </v>
          </cell>
        </row>
        <row r="4">
          <cell r="A4" t="str">
            <v xml:space="preserve"> Acces bajantes ALL</v>
          </cell>
        </row>
        <row r="5">
          <cell r="A5" t="str">
            <v xml:space="preserve"> Acces canal pvc</v>
          </cell>
        </row>
        <row r="6">
          <cell r="A6" t="str">
            <v xml:space="preserve"> Acces completos tanque agua</v>
          </cell>
        </row>
        <row r="7">
          <cell r="A7" t="str">
            <v xml:space="preserve"> Acces cpv presion </v>
          </cell>
        </row>
        <row r="8">
          <cell r="A8" t="str">
            <v xml:space="preserve"> Acces cpvc presion</v>
          </cell>
        </row>
        <row r="9">
          <cell r="A9" t="str">
            <v xml:space="preserve"> Acces fijacion perfil T </v>
          </cell>
        </row>
        <row r="10">
          <cell r="A10" t="str">
            <v xml:space="preserve"> Acces lavamanos </v>
          </cell>
        </row>
        <row r="11">
          <cell r="A11" t="str">
            <v xml:space="preserve"> Acces promed pvc 4 </v>
          </cell>
        </row>
        <row r="12">
          <cell r="A12" t="str">
            <v xml:space="preserve"> Acces pvc ALL</v>
          </cell>
        </row>
        <row r="13">
          <cell r="A13" t="str">
            <v xml:space="preserve"> Acces pvc sanitaria</v>
          </cell>
        </row>
        <row r="14">
          <cell r="A14" t="str">
            <v xml:space="preserve"> Acces tuberia HG</v>
          </cell>
        </row>
        <row r="15">
          <cell r="A15" t="str">
            <v xml:space="preserve"> Accesorios</v>
          </cell>
        </row>
        <row r="16">
          <cell r="A16" t="str">
            <v xml:space="preserve"> Aceite quemado </v>
          </cell>
        </row>
        <row r="17">
          <cell r="A17" t="str">
            <v xml:space="preserve"> Acero fy = 37000 psi </v>
          </cell>
        </row>
        <row r="18">
          <cell r="A18" t="str">
            <v xml:space="preserve"> Acero fy = 60000 psi </v>
          </cell>
        </row>
        <row r="19">
          <cell r="A19" t="str">
            <v xml:space="preserve"> Acesco perfil o c16 s=40 </v>
          </cell>
        </row>
        <row r="20">
          <cell r="A20" t="str">
            <v xml:space="preserve"> Acido clorhidrico (muriatico) </v>
          </cell>
        </row>
        <row r="21">
          <cell r="A21" t="str">
            <v xml:space="preserve"> Acido oxalico </v>
          </cell>
        </row>
        <row r="22">
          <cell r="A22" t="str">
            <v xml:space="preserve"> Acople 1/2 san+lavam grivaflx </v>
          </cell>
        </row>
        <row r="23">
          <cell r="A23" t="str">
            <v xml:space="preserve"> Acpm </v>
          </cell>
        </row>
        <row r="24">
          <cell r="A24" t="str">
            <v xml:space="preserve"> Adapt term pvc  1/2 </v>
          </cell>
        </row>
        <row r="25">
          <cell r="A25" t="str">
            <v xml:space="preserve"> Adapt term pvc  3/4 </v>
          </cell>
        </row>
        <row r="26">
          <cell r="A26" t="str">
            <v xml:space="preserve"> Adapt term pvc 1 </v>
          </cell>
        </row>
        <row r="27">
          <cell r="A27" t="str">
            <v xml:space="preserve"> Adapt term pvc 1-1/2 </v>
          </cell>
        </row>
        <row r="28">
          <cell r="A28" t="str">
            <v xml:space="preserve"> Adapt term pvc 1-1/4 </v>
          </cell>
        </row>
        <row r="29">
          <cell r="A29" t="str">
            <v xml:space="preserve"> Adapt term pvc 2 </v>
          </cell>
        </row>
        <row r="30">
          <cell r="A30" t="str">
            <v xml:space="preserve"> Adapt term pvc 3/4 </v>
          </cell>
        </row>
        <row r="31">
          <cell r="A31" t="str">
            <v xml:space="preserve"> Adhesivo pvc novafort x310 ml </v>
          </cell>
        </row>
        <row r="32">
          <cell r="A32" t="str">
            <v xml:space="preserve"> Aditivo bituminoso borden </v>
          </cell>
        </row>
        <row r="33">
          <cell r="A33" t="str">
            <v xml:space="preserve"> Adoquin pea rect 6x10x20</v>
          </cell>
        </row>
        <row r="34">
          <cell r="A34" t="str">
            <v xml:space="preserve"> Adoquin veh cruz 10x21x21;7k </v>
          </cell>
        </row>
        <row r="35">
          <cell r="A35" t="str">
            <v xml:space="preserve"> Afirmado rojo </v>
          </cell>
        </row>
        <row r="36">
          <cell r="A36" t="str">
            <v xml:space="preserve"> Agua </v>
          </cell>
        </row>
        <row r="37">
          <cell r="A37" t="str">
            <v xml:space="preserve"> Aislad carrete 76 mm </v>
          </cell>
        </row>
        <row r="38">
          <cell r="A38" t="str">
            <v xml:space="preserve"> Aislad pin doble 34.5 kv rf </v>
          </cell>
        </row>
        <row r="39">
          <cell r="A39" t="str">
            <v xml:space="preserve"> Aislad suspens 10 18 kp </v>
          </cell>
        </row>
        <row r="40">
          <cell r="A40" t="str">
            <v xml:space="preserve"> Aislad suspens 6 10 kp </v>
          </cell>
        </row>
        <row r="41">
          <cell r="A41" t="str">
            <v xml:space="preserve"> Aislad tensor 140 mm </v>
          </cell>
        </row>
        <row r="42">
          <cell r="A42" t="str">
            <v xml:space="preserve"> Aislad tensor 172 mm </v>
          </cell>
        </row>
        <row r="43">
          <cell r="A43" t="str">
            <v xml:space="preserve"> Alam cu att 2x22 awg tim </v>
          </cell>
        </row>
        <row r="44">
          <cell r="A44" t="str">
            <v xml:space="preserve"> Alam cu dwp pvc 2x18 awg </v>
          </cell>
        </row>
        <row r="45">
          <cell r="A45" t="str">
            <v xml:space="preserve"> Alam cu dwp pvc 2x22 awg telef </v>
          </cell>
        </row>
        <row r="46">
          <cell r="A46" t="str">
            <v xml:space="preserve"> Alam cu st600v pvc 3x10awg encauch </v>
          </cell>
        </row>
        <row r="47">
          <cell r="A47" t="str">
            <v xml:space="preserve"> Alam cu thw   6 awg 75 c </v>
          </cell>
        </row>
        <row r="48">
          <cell r="A48" t="str">
            <v xml:space="preserve"> Alam cu thw   8 awg 75 c </v>
          </cell>
        </row>
        <row r="49">
          <cell r="A49" t="str">
            <v xml:space="preserve"> Alam cu thw 10 awg 75 c </v>
          </cell>
        </row>
        <row r="50">
          <cell r="A50" t="str">
            <v xml:space="preserve"> Alam cu thw 12 awg 75 c </v>
          </cell>
        </row>
        <row r="51">
          <cell r="A51" t="str">
            <v xml:space="preserve"> Alam cu tw   8 awg 600 v </v>
          </cell>
        </row>
        <row r="52">
          <cell r="A52" t="str">
            <v xml:space="preserve"> Alam cu tw 10 awg 600 v </v>
          </cell>
        </row>
        <row r="53">
          <cell r="A53" t="str">
            <v xml:space="preserve"> Alam cu tw 12 awg 600 v </v>
          </cell>
        </row>
        <row r="54">
          <cell r="A54" t="str">
            <v xml:space="preserve"> Alam cu tw 14 awg 600 v</v>
          </cell>
        </row>
        <row r="55">
          <cell r="A55" t="str">
            <v xml:space="preserve"> Alamb pua cal 14  por kg </v>
          </cell>
        </row>
        <row r="56">
          <cell r="A56" t="str">
            <v xml:space="preserve"> Alamb pua cal 14  por mt </v>
          </cell>
        </row>
        <row r="57">
          <cell r="A57" t="str">
            <v xml:space="preserve"> Alambre galvanizado c 12 </v>
          </cell>
        </row>
        <row r="58">
          <cell r="A58" t="str">
            <v xml:space="preserve"> Alambre galvanizado c 13 </v>
          </cell>
        </row>
        <row r="59">
          <cell r="A59" t="str">
            <v xml:space="preserve"> Alambre galvanizado c 14 </v>
          </cell>
        </row>
        <row r="60">
          <cell r="A60" t="str">
            <v xml:space="preserve"> Alambre negro calibre 18 </v>
          </cell>
        </row>
        <row r="61">
          <cell r="A61" t="str">
            <v xml:space="preserve"> Amarras </v>
          </cell>
        </row>
        <row r="62">
          <cell r="A62" t="str">
            <v xml:space="preserve"> Angulo  3/4 x 1/8 </v>
          </cell>
        </row>
        <row r="63">
          <cell r="A63" t="str">
            <v xml:space="preserve"> Angulo 1 - 1/2 x 1/8 </v>
          </cell>
        </row>
        <row r="64">
          <cell r="A64" t="str">
            <v xml:space="preserve"> Angulo 1 - 1/2 x 3/16 </v>
          </cell>
        </row>
        <row r="65">
          <cell r="A65" t="str">
            <v xml:space="preserve"> Angulo 1 - 1/4 x 3/16 </v>
          </cell>
        </row>
        <row r="66">
          <cell r="A66" t="str">
            <v xml:space="preserve"> Angulo 1 x 1/8 </v>
          </cell>
        </row>
        <row r="67">
          <cell r="A67" t="str">
            <v xml:space="preserve"> Angulo 1 x 3/16 </v>
          </cell>
        </row>
        <row r="68">
          <cell r="A68" t="str">
            <v xml:space="preserve"> Angulo 2 x 1/4 </v>
          </cell>
        </row>
        <row r="69">
          <cell r="A69" t="str">
            <v xml:space="preserve"> Angulo 2 x 1/8 </v>
          </cell>
        </row>
        <row r="70">
          <cell r="A70" t="str">
            <v xml:space="preserve"> Angulo 2 x 2 x 1/8 </v>
          </cell>
        </row>
        <row r="71">
          <cell r="A71" t="str">
            <v xml:space="preserve"> Angulo 3 x 1/4 </v>
          </cell>
        </row>
        <row r="72">
          <cell r="A72" t="str">
            <v xml:space="preserve"> Angulo 3 x 3/8 </v>
          </cell>
        </row>
        <row r="73">
          <cell r="A73" t="str">
            <v xml:space="preserve"> Angulo de aluminio </v>
          </cell>
        </row>
        <row r="74">
          <cell r="A74" t="str">
            <v xml:space="preserve"> Anticorrosivo </v>
          </cell>
        </row>
        <row r="75">
          <cell r="A75" t="str">
            <v xml:space="preserve"> Apuntalado provisional estructuras </v>
          </cell>
        </row>
        <row r="76">
          <cell r="A76" t="str">
            <v xml:space="preserve"> Arand cuad 3x1/4 -5/8 </v>
          </cell>
        </row>
        <row r="77">
          <cell r="A77" t="str">
            <v xml:space="preserve"> Arand cuad 4x1/4 -5/8 </v>
          </cell>
        </row>
        <row r="78">
          <cell r="A78" t="str">
            <v xml:space="preserve"> Arand cuad 4x3/16-5/8 </v>
          </cell>
        </row>
        <row r="79">
          <cell r="A79" t="str">
            <v xml:space="preserve"> Arandela 1/2 </v>
          </cell>
        </row>
        <row r="80">
          <cell r="A80" t="str">
            <v xml:space="preserve"> Arandela 3/16 </v>
          </cell>
        </row>
        <row r="81">
          <cell r="A81" t="str">
            <v xml:space="preserve"> Arandela 3/4 </v>
          </cell>
        </row>
        <row r="82">
          <cell r="A82" t="str">
            <v xml:space="preserve"> Arandela 5/8 pesada </v>
          </cell>
        </row>
        <row r="83">
          <cell r="A83" t="str">
            <v xml:space="preserve"> Arena </v>
          </cell>
        </row>
        <row r="84">
          <cell r="A84" t="str">
            <v xml:space="preserve"> Arriendo inmueble uso campamento </v>
          </cell>
        </row>
        <row r="85">
          <cell r="A85" t="str">
            <v xml:space="preserve"> Asfalto liga </v>
          </cell>
        </row>
        <row r="86">
          <cell r="A86" t="str">
            <v xml:space="preserve"> Asfalto liquido mc-70 </v>
          </cell>
        </row>
        <row r="87">
          <cell r="A87" t="str">
            <v xml:space="preserve"> Bala incandescente d=14c </v>
          </cell>
        </row>
        <row r="88">
          <cell r="A88" t="str">
            <v xml:space="preserve"> Balato 2x48w </v>
          </cell>
        </row>
        <row r="89">
          <cell r="A89" t="str">
            <v xml:space="preserve"> Balato 2x96w </v>
          </cell>
        </row>
        <row r="90">
          <cell r="A90" t="str">
            <v xml:space="preserve"> Baldosa cemento 25x25 </v>
          </cell>
        </row>
        <row r="91">
          <cell r="A91" t="str">
            <v xml:space="preserve"> Baldosa ceramica piso 33x33</v>
          </cell>
        </row>
        <row r="92">
          <cell r="A92" t="str">
            <v xml:space="preserve"> Baldosa tipo terrazzo gr </v>
          </cell>
        </row>
        <row r="93">
          <cell r="A93" t="str">
            <v xml:space="preserve"> Banda plástica para zunchado </v>
          </cell>
        </row>
        <row r="94">
          <cell r="A94" t="str">
            <v xml:space="preserve"> Barniz </v>
          </cell>
        </row>
        <row r="95">
          <cell r="A95" t="str">
            <v xml:space="preserve"> Barren dren/ancl man tier ø&lt;.15m </v>
          </cell>
        </row>
        <row r="96">
          <cell r="A96" t="str">
            <v xml:space="preserve"> Barren dren/ancl mec conglo ø&lt;.16m </v>
          </cell>
        </row>
        <row r="97">
          <cell r="A97" t="str">
            <v xml:space="preserve"> Barren dren/ancl mec roca ø&lt;.15m </v>
          </cell>
        </row>
        <row r="98">
          <cell r="A98" t="str">
            <v xml:space="preserve"> Barreno manual (hélice cucharón) </v>
          </cell>
        </row>
        <row r="99">
          <cell r="A99" t="str">
            <v xml:space="preserve"> Bastidor malla eslabonada 2.4 </v>
          </cell>
        </row>
        <row r="100">
          <cell r="A100" t="str">
            <v xml:space="preserve"> Bisagra acero 3 </v>
          </cell>
        </row>
        <row r="101">
          <cell r="A101" t="str">
            <v xml:space="preserve"> Bisagra angular carp metal </v>
          </cell>
        </row>
        <row r="102">
          <cell r="A102" t="str">
            <v xml:space="preserve"> Bisagrante sajo   8 cm </v>
          </cell>
        </row>
        <row r="103">
          <cell r="A103" t="str">
            <v xml:space="preserve"> Bisagrante sajo 10 cms </v>
          </cell>
        </row>
        <row r="104">
          <cell r="A104" t="str">
            <v xml:space="preserve"> Bisagrante sajo 12 cms </v>
          </cell>
        </row>
        <row r="105">
          <cell r="A105" t="str">
            <v xml:space="preserve"> Bisagrante sajo 15 cm </v>
          </cell>
        </row>
        <row r="106">
          <cell r="A106" t="str">
            <v xml:space="preserve"> Bisagrante sajo 17 cm </v>
          </cell>
        </row>
        <row r="107">
          <cell r="A107" t="str">
            <v xml:space="preserve"> Biselado 1.5 cm vidrios </v>
          </cell>
        </row>
        <row r="108">
          <cell r="A108" t="str">
            <v xml:space="preserve"> Blanco zinc </v>
          </cell>
        </row>
        <row r="109">
          <cell r="A109" t="str">
            <v xml:space="preserve"> Bloque 10x19x39;10kgf/u</v>
          </cell>
        </row>
        <row r="110">
          <cell r="A110" t="str">
            <v xml:space="preserve"> Bloque estr 14x19x19</v>
          </cell>
        </row>
        <row r="111">
          <cell r="A111" t="str">
            <v xml:space="preserve"> Bloque estr 14x19x19 </v>
          </cell>
        </row>
        <row r="112">
          <cell r="A112" t="str">
            <v xml:space="preserve"> Bloque estr 20x20x20</v>
          </cell>
        </row>
        <row r="113">
          <cell r="A113" t="str">
            <v xml:space="preserve"> Bloque estr 20x20x40</v>
          </cell>
        </row>
        <row r="114">
          <cell r="A114" t="str">
            <v xml:space="preserve"> Bombillo mercurio 250 w </v>
          </cell>
        </row>
        <row r="115">
          <cell r="A115" t="str">
            <v xml:space="preserve"> Bombillo sodio 150 w </v>
          </cell>
        </row>
        <row r="116">
          <cell r="A116" t="str">
            <v xml:space="preserve"> Bombillo sodio 250 w </v>
          </cell>
        </row>
        <row r="117">
          <cell r="A117" t="str">
            <v xml:space="preserve"> Brazo luminaria    1x1.5 </v>
          </cell>
        </row>
        <row r="118">
          <cell r="A118" t="str">
            <v xml:space="preserve"> Brazo luminaria 1.5x1.5 </v>
          </cell>
        </row>
        <row r="119">
          <cell r="A119" t="str">
            <v xml:space="preserve"> Breaker 1x 10/ 60a qpx-1 </v>
          </cell>
        </row>
        <row r="120">
          <cell r="A120" t="str">
            <v xml:space="preserve"> Breaker 1x 70/100a qpx-1 </v>
          </cell>
        </row>
        <row r="121">
          <cell r="A121" t="str">
            <v xml:space="preserve"> Breaker 2x 10/ 30a qpx-2 </v>
          </cell>
        </row>
        <row r="122">
          <cell r="A122" t="str">
            <v xml:space="preserve"> Breaker 2x 40/ 60a qpx-2 </v>
          </cell>
        </row>
        <row r="123">
          <cell r="A123" t="str">
            <v xml:space="preserve"> Breaker 2x 70/100a qpx-2 </v>
          </cell>
        </row>
        <row r="124">
          <cell r="A124" t="str">
            <v xml:space="preserve"> Breaker 3x 10/ 60a qpx-3 </v>
          </cell>
        </row>
        <row r="125">
          <cell r="A125" t="str">
            <v xml:space="preserve"> Breaker 3x 70/100a qpx-3 </v>
          </cell>
        </row>
        <row r="126">
          <cell r="A126" t="str">
            <v xml:space="preserve"> Breaker 3x100a qcx-3100n </v>
          </cell>
        </row>
        <row r="127">
          <cell r="A127" t="str">
            <v xml:space="preserve"> Broca taladro rotomar 5/8-&gt;1 </v>
          </cell>
        </row>
        <row r="128">
          <cell r="A128" t="str">
            <v xml:space="preserve"> Broca taldro rotomart. d&lt; 1/2 </v>
          </cell>
        </row>
        <row r="129">
          <cell r="A129" t="str">
            <v xml:space="preserve"> Brocha 4 </v>
          </cell>
        </row>
        <row r="130">
          <cell r="A130" t="str">
            <v xml:space="preserve"> Caballete ac fijo normal </v>
          </cell>
        </row>
        <row r="131">
          <cell r="A131" t="str">
            <v xml:space="preserve"> Caballete ac vent univer </v>
          </cell>
        </row>
        <row r="132">
          <cell r="A132" t="str">
            <v xml:space="preserve"> Caballete teja ondul.transpa </v>
          </cell>
        </row>
        <row r="133">
          <cell r="A133" t="str">
            <v xml:space="preserve"> Caballete thermoacoustic </v>
          </cell>
        </row>
        <row r="134">
          <cell r="A134" t="str">
            <v xml:space="preserve"> Cable galvanizado 3/8 </v>
          </cell>
        </row>
        <row r="135">
          <cell r="A135" t="str">
            <v xml:space="preserve"> Cable rg59cw mcdo coaxial</v>
          </cell>
        </row>
        <row r="136">
          <cell r="A136" t="str">
            <v xml:space="preserve"> Cable telef multipar ekak 2 pares </v>
          </cell>
        </row>
        <row r="137">
          <cell r="A137" t="str">
            <v xml:space="preserve"> Caja cuadrada 30x30x15 </v>
          </cell>
        </row>
        <row r="138">
          <cell r="A138" t="str">
            <v xml:space="preserve"> Caja octogonal </v>
          </cell>
        </row>
        <row r="139">
          <cell r="A139" t="str">
            <v xml:space="preserve"> Caja octogonal pvc </v>
          </cell>
        </row>
        <row r="140">
          <cell r="A140" t="str">
            <v xml:space="preserve"> Caja para 1 contador </v>
          </cell>
        </row>
        <row r="141">
          <cell r="A141" t="str">
            <v xml:space="preserve"> Caja para 2 contadores </v>
          </cell>
        </row>
        <row r="142">
          <cell r="A142" t="str">
            <v xml:space="preserve"> Caja primaria 15 kv-100 </v>
          </cell>
        </row>
        <row r="143">
          <cell r="A143" t="str">
            <v xml:space="preserve"> Caja sencilla conduit 2x4 </v>
          </cell>
        </row>
        <row r="144">
          <cell r="A144" t="str">
            <v xml:space="preserve"> Cal para blanquear </v>
          </cell>
        </row>
        <row r="145">
          <cell r="A145" t="str">
            <v xml:space="preserve"> Calentador agua 30 gal </v>
          </cell>
        </row>
        <row r="146">
          <cell r="A146" t="str">
            <v xml:space="preserve"> Cam golpe ariete agua ca </v>
          </cell>
        </row>
        <row r="147">
          <cell r="A147" t="str">
            <v xml:space="preserve"> Cam golpe ariete agua fr </v>
          </cell>
        </row>
        <row r="148">
          <cell r="A148" t="str">
            <v xml:space="preserve"> Campana timbre pvc </v>
          </cell>
        </row>
        <row r="149">
          <cell r="A149" t="str">
            <v xml:space="preserve"> Canal pvc </v>
          </cell>
        </row>
        <row r="150">
          <cell r="A150" t="str">
            <v xml:space="preserve"> Candado vera l-40 </v>
          </cell>
        </row>
        <row r="151">
          <cell r="A151" t="str">
            <v xml:space="preserve"> Caneca metalica 55 galones </v>
          </cell>
        </row>
        <row r="152">
          <cell r="A152" t="str">
            <v xml:space="preserve"> Caolin </v>
          </cell>
        </row>
        <row r="153">
          <cell r="A153" t="str">
            <v xml:space="preserve"> Capacete 1 </v>
          </cell>
        </row>
        <row r="154">
          <cell r="A154" t="str">
            <v xml:space="preserve"> Capacete 1/2 </v>
          </cell>
        </row>
        <row r="155">
          <cell r="A155" t="str">
            <v xml:space="preserve"> Capacete 3/4 </v>
          </cell>
        </row>
        <row r="156">
          <cell r="A156" t="str">
            <v xml:space="preserve"> Carlota h=1m colores varios </v>
          </cell>
        </row>
        <row r="157">
          <cell r="A157" t="str">
            <v xml:space="preserve"> Caseton esterilla h=20 c </v>
          </cell>
        </row>
        <row r="158">
          <cell r="A158" t="str">
            <v xml:space="preserve"> Caseton esterilla h=25 c </v>
          </cell>
        </row>
        <row r="159">
          <cell r="A159" t="str">
            <v xml:space="preserve"> Caseton esterilla h=35 c </v>
          </cell>
        </row>
        <row r="160">
          <cell r="A160" t="str">
            <v xml:space="preserve"> Cemento blanco </v>
          </cell>
        </row>
        <row r="161">
          <cell r="A161" t="str">
            <v xml:space="preserve"> Cemento gris x 50 kg </v>
          </cell>
        </row>
        <row r="162">
          <cell r="A162" t="str">
            <v xml:space="preserve"> Cepillo de mano cerda plástica </v>
          </cell>
        </row>
        <row r="163">
          <cell r="A163" t="str">
            <v xml:space="preserve"> Cera piso tipo glocoat </v>
          </cell>
        </row>
        <row r="164">
          <cell r="A164" t="str">
            <v xml:space="preserve"> Cesta en piola para baloncesto </v>
          </cell>
        </row>
        <row r="165">
          <cell r="A165" t="str">
            <v xml:space="preserve"> Chapa bola fina madera</v>
          </cell>
        </row>
        <row r="166">
          <cell r="A166" t="str">
            <v xml:space="preserve"> Chapa seguridad yale </v>
          </cell>
        </row>
        <row r="167">
          <cell r="A167" t="str">
            <v xml:space="preserve"> Chazos </v>
          </cell>
        </row>
        <row r="168">
          <cell r="A168" t="str">
            <v xml:space="preserve"> Cheque 1 rw </v>
          </cell>
        </row>
        <row r="169">
          <cell r="A169" t="str">
            <v xml:space="preserve"> Cheque 1/2  rw </v>
          </cell>
        </row>
        <row r="170">
          <cell r="A170" t="str">
            <v xml:space="preserve"> Cheque 1-1/2  rw </v>
          </cell>
        </row>
        <row r="171">
          <cell r="A171" t="str">
            <v xml:space="preserve"> Cheque 1-1/4 rw </v>
          </cell>
        </row>
        <row r="172">
          <cell r="A172" t="str">
            <v xml:space="preserve"> Cheque 3/4  rw </v>
          </cell>
        </row>
        <row r="173">
          <cell r="A173" t="str">
            <v xml:space="preserve"> Cinta bandit 3/4+hebill</v>
          </cell>
        </row>
        <row r="174">
          <cell r="A174" t="str">
            <v xml:space="preserve"> Cinta bandit 5/8+hebill </v>
          </cell>
        </row>
        <row r="175">
          <cell r="A175" t="str">
            <v xml:space="preserve"> Cinta de enmascarar </v>
          </cell>
        </row>
        <row r="176">
          <cell r="A176" t="str">
            <v xml:space="preserve"> Cinta papel sello dilatac dw </v>
          </cell>
        </row>
        <row r="177">
          <cell r="A177" t="str">
            <v xml:space="preserve"> Cinta plastica seguridad </v>
          </cell>
        </row>
        <row r="178">
          <cell r="A178" t="str">
            <v xml:space="preserve"> Cinta plastica seguridad cal 6 </v>
          </cell>
        </row>
        <row r="179">
          <cell r="A179" t="str">
            <v xml:space="preserve"> Cinta pvc o - 22 </v>
          </cell>
        </row>
        <row r="180">
          <cell r="A180" t="str">
            <v xml:space="preserve"> Cinta pvc v - 10 </v>
          </cell>
        </row>
        <row r="181">
          <cell r="A181" t="str">
            <v xml:space="preserve"> Cinta pvc v - 15 </v>
          </cell>
        </row>
        <row r="182">
          <cell r="A182" t="str">
            <v xml:space="preserve"> Cinta scocht 33 </v>
          </cell>
        </row>
        <row r="183">
          <cell r="A183" t="str">
            <v xml:space="preserve"> Coll deriv 3    x1/2 uz </v>
          </cell>
        </row>
        <row r="184">
          <cell r="A184" t="str">
            <v xml:space="preserve"> Collarin 1 s 5-6:1-1/2x </v>
          </cell>
        </row>
        <row r="185">
          <cell r="A185" t="str">
            <v xml:space="preserve"> Collarin 1 s 6-7:1-1/2x1/4 </v>
          </cell>
        </row>
        <row r="186">
          <cell r="A186" t="str">
            <v xml:space="preserve"> Collarin 2 s 5-6:1-1/2x </v>
          </cell>
        </row>
        <row r="187">
          <cell r="A187" t="str">
            <v xml:space="preserve"> Collarin 2 s 6-7:1-1/2x </v>
          </cell>
        </row>
        <row r="188">
          <cell r="A188" t="str">
            <v xml:space="preserve"> Collarin sin salida </v>
          </cell>
        </row>
        <row r="189">
          <cell r="A189" t="str">
            <v xml:space="preserve"> Color mineral </v>
          </cell>
        </row>
        <row r="190">
          <cell r="A190" t="str">
            <v xml:space="preserve"> Concreto obra 1500 psi</v>
          </cell>
        </row>
        <row r="191">
          <cell r="A191" t="str">
            <v xml:space="preserve"> Concreto obra 2000 psi</v>
          </cell>
        </row>
        <row r="192">
          <cell r="A192" t="str">
            <v xml:space="preserve"> Concreto obra 2500 psi</v>
          </cell>
        </row>
        <row r="193">
          <cell r="A193" t="str">
            <v xml:space="preserve"> Concreto obra 3000 psi</v>
          </cell>
        </row>
        <row r="194">
          <cell r="A194" t="str">
            <v xml:space="preserve"> Concreto obra 3500 psi</v>
          </cell>
        </row>
        <row r="195">
          <cell r="A195" t="str">
            <v xml:space="preserve"> Concreto obra 4000 psi</v>
          </cell>
        </row>
        <row r="196">
          <cell r="A196" t="str">
            <v xml:space="preserve"> Concr premez 13.8 mpa </v>
          </cell>
        </row>
        <row r="197">
          <cell r="A197" t="str">
            <v xml:space="preserve"> Concr premez 17.2 mpa </v>
          </cell>
        </row>
        <row r="198">
          <cell r="A198" t="str">
            <v xml:space="preserve"> Concr premez 20.7 mpa </v>
          </cell>
        </row>
        <row r="199">
          <cell r="A199" t="str">
            <v xml:space="preserve"> Concr premez 20.7 mpa acelerad </v>
          </cell>
        </row>
        <row r="200">
          <cell r="A200" t="str">
            <v xml:space="preserve"> Concr premez 20.7 mpa fluido </v>
          </cell>
        </row>
        <row r="201">
          <cell r="A201" t="str">
            <v xml:space="preserve"> Concr premez 20.7 mpa impermea </v>
          </cell>
        </row>
        <row r="202">
          <cell r="A202" t="str">
            <v xml:space="preserve"> Concr premez 24.1 mpa </v>
          </cell>
        </row>
        <row r="203">
          <cell r="A203" t="str">
            <v xml:space="preserve"> Concr premez 24.1 mpa acelerad </v>
          </cell>
        </row>
        <row r="204">
          <cell r="A204" t="str">
            <v xml:space="preserve"> Concr premez 24.1 mpa impermea </v>
          </cell>
        </row>
        <row r="205">
          <cell r="A205" t="str">
            <v xml:space="preserve"> Concr premez 27.6 mpa </v>
          </cell>
        </row>
        <row r="206">
          <cell r="A206" t="str">
            <v xml:space="preserve"> Concr premez 27.6 mpa acelerad </v>
          </cell>
        </row>
        <row r="207">
          <cell r="A207" t="str">
            <v xml:space="preserve"> Concr premez 27.6 mpa impermea </v>
          </cell>
        </row>
        <row r="208">
          <cell r="A208" t="str">
            <v xml:space="preserve"> Concr premez mr 4.1 mpa pavim f600 </v>
          </cell>
        </row>
        <row r="209">
          <cell r="A209" t="str">
            <v xml:space="preserve"> Concr premez mr 4.4 mpa pavim f650 </v>
          </cell>
        </row>
        <row r="210">
          <cell r="A210" t="str">
            <v xml:space="preserve"> Conduit pvc 1/2 </v>
          </cell>
        </row>
        <row r="211">
          <cell r="A211" t="str">
            <v xml:space="preserve"> Conduit pvc 2 </v>
          </cell>
        </row>
        <row r="212">
          <cell r="A212" t="str">
            <v xml:space="preserve"> Conduit pvc 3/4 </v>
          </cell>
        </row>
        <row r="213">
          <cell r="A213" t="str">
            <v xml:space="preserve"> Cono pvc delineador </v>
          </cell>
        </row>
        <row r="214">
          <cell r="A214" t="str">
            <v xml:space="preserve"> Cpvc tubo 1/2  rde 11 </v>
          </cell>
        </row>
        <row r="215">
          <cell r="A215" t="str">
            <v xml:space="preserve"> Cpvc tubo 3/4  rde 11 </v>
          </cell>
        </row>
        <row r="216">
          <cell r="A216" t="str">
            <v xml:space="preserve"> Cruceta 2-1/2x1/4x1.5m </v>
          </cell>
        </row>
        <row r="217">
          <cell r="A217" t="str">
            <v xml:space="preserve"> Cruceta 2-1/2x1/4x2.5m </v>
          </cell>
        </row>
        <row r="218">
          <cell r="A218" t="str">
            <v xml:space="preserve"> Cruceta 2-1/2x3/16x2.5 </v>
          </cell>
        </row>
        <row r="219">
          <cell r="A219" t="str">
            <v xml:space="preserve"> Cruceta 2-1/2x3/16x2m </v>
          </cell>
        </row>
        <row r="220">
          <cell r="A220" t="str">
            <v xml:space="preserve"> Cruceta 2-1/2x3/16x4m </v>
          </cell>
        </row>
        <row r="221">
          <cell r="A221" t="str">
            <v xml:space="preserve"> Cuarton chanul l=3 ml </v>
          </cell>
        </row>
        <row r="222">
          <cell r="A222" t="str">
            <v xml:space="preserve"> Cuartón chanul l=6 m </v>
          </cell>
        </row>
        <row r="223">
          <cell r="A223" t="str">
            <v xml:space="preserve"> Cuarton fino l=3 ml </v>
          </cell>
        </row>
        <row r="224">
          <cell r="A224" t="str">
            <v xml:space="preserve"> Cuarton revoltura </v>
          </cell>
        </row>
        <row r="225">
          <cell r="A225" t="str">
            <v xml:space="preserve"> Cuartón sajo 2x 4 </v>
          </cell>
        </row>
        <row r="226">
          <cell r="A226" t="str">
            <v xml:space="preserve"> Cubierta acero inoxi frt </v>
          </cell>
        </row>
        <row r="227">
          <cell r="A227" t="str">
            <v xml:space="preserve"> Cubierta acero inoxi frt caido </v>
          </cell>
        </row>
        <row r="228">
          <cell r="A228" t="str">
            <v xml:space="preserve"> Curador antisol blanco s </v>
          </cell>
        </row>
        <row r="229">
          <cell r="A229" t="str">
            <v xml:space="preserve"> Densidad concreto asfalt </v>
          </cell>
        </row>
        <row r="230">
          <cell r="A230" t="str">
            <v xml:space="preserve"> Diag 90 1-1/2x3/16x0.6 </v>
          </cell>
        </row>
        <row r="231">
          <cell r="A231" t="str">
            <v xml:space="preserve"> Diag v 1-1/2x3/16x1.2m </v>
          </cell>
        </row>
        <row r="232">
          <cell r="A232" t="str">
            <v xml:space="preserve"> Dilatacion plastica fina </v>
          </cell>
        </row>
        <row r="233">
          <cell r="A233" t="str">
            <v xml:space="preserve"> Dilatacion vidrio </v>
          </cell>
        </row>
        <row r="234">
          <cell r="A234" t="str">
            <v xml:space="preserve"> Dinamita 90% 51x250 mm </v>
          </cell>
        </row>
        <row r="235">
          <cell r="A235" t="str">
            <v xml:space="preserve"> Disco cortadora adobe 14 </v>
          </cell>
        </row>
        <row r="236">
          <cell r="A236" t="str">
            <v xml:space="preserve"> Disco cortadora piso 14 diam </v>
          </cell>
        </row>
        <row r="237">
          <cell r="A237" t="str">
            <v xml:space="preserve"> Disolvente esmalte rf121001 </v>
          </cell>
        </row>
        <row r="238">
          <cell r="A238" t="str">
            <v xml:space="preserve"> Disolvente pintrafico rf121004 </v>
          </cell>
        </row>
        <row r="239">
          <cell r="A239" t="str">
            <v xml:space="preserve"> Ducha calypso mezclador </v>
          </cell>
        </row>
        <row r="240">
          <cell r="A240" t="str">
            <v xml:space="preserve"> Ducha calypso sencilla </v>
          </cell>
        </row>
        <row r="241">
          <cell r="A241" t="str">
            <v xml:space="preserve"> Empaque caucho tubería alcant</v>
          </cell>
        </row>
        <row r="242">
          <cell r="A242" t="str">
            <v xml:space="preserve"> Emulsion asfaltica crr 1 </v>
          </cell>
        </row>
        <row r="243">
          <cell r="A243" t="str">
            <v xml:space="preserve"> Enchape ceramico 20x20 blanco</v>
          </cell>
        </row>
        <row r="244">
          <cell r="A244" t="str">
            <v xml:space="preserve"> Enchape ceramico 20x20 color</v>
          </cell>
        </row>
        <row r="245">
          <cell r="A245" t="str">
            <v xml:space="preserve"> Ensayo resistencia cilindros </v>
          </cell>
        </row>
        <row r="246">
          <cell r="A246" t="str">
            <v xml:space="preserve"> Escoba fibra plastica </v>
          </cell>
        </row>
        <row r="247">
          <cell r="A247" t="str">
            <v xml:space="preserve"> Esferas reflectivas pint tráfico </v>
          </cell>
        </row>
        <row r="248">
          <cell r="A248" t="str">
            <v xml:space="preserve"> Esmalte sintetico pintulux </v>
          </cell>
        </row>
        <row r="249">
          <cell r="A249" t="str">
            <v xml:space="preserve"> Esparrago 4t 5/8x10 </v>
          </cell>
        </row>
        <row r="250">
          <cell r="A250" t="str">
            <v xml:space="preserve"> Esparrago 4t 5/8x12 </v>
          </cell>
        </row>
        <row r="251">
          <cell r="A251" t="str">
            <v xml:space="preserve"> Esparrago 4t 5/8x16 </v>
          </cell>
        </row>
        <row r="252">
          <cell r="A252" t="str">
            <v xml:space="preserve"> Espejo 4 mm </v>
          </cell>
        </row>
        <row r="253">
          <cell r="A253" t="str">
            <v xml:space="preserve"> Espigo extremo poste 34.5kv </v>
          </cell>
        </row>
        <row r="254">
          <cell r="A254" t="str">
            <v xml:space="preserve"> Espigo pin 3/4x7-34.5kv </v>
          </cell>
        </row>
        <row r="255">
          <cell r="A255" t="str">
            <v xml:space="preserve"> Esquinero cielo raso fin </v>
          </cell>
        </row>
        <row r="256">
          <cell r="A256" t="str">
            <v xml:space="preserve"> Esquinero cieloraso revoltura </v>
          </cell>
        </row>
        <row r="257">
          <cell r="A257" t="str">
            <v xml:space="preserve"> Estaca en madera l=.15m </v>
          </cell>
        </row>
        <row r="258">
          <cell r="A258" t="str">
            <v xml:space="preserve"> Estacon lata de guadua l=1m </v>
          </cell>
        </row>
        <row r="259">
          <cell r="A259" t="str">
            <v xml:space="preserve"> Estacón pino pátula 4*6m inm/cili </v>
          </cell>
        </row>
        <row r="260">
          <cell r="A260" t="str">
            <v xml:space="preserve"> Esterilla 3 x 0.25 m </v>
          </cell>
        </row>
        <row r="261">
          <cell r="A261" t="str">
            <v xml:space="preserve"> Estuco en pasta tipo pin </v>
          </cell>
        </row>
        <row r="262">
          <cell r="A262" t="str">
            <v xml:space="preserve"> Fachaleta roja 7x24;2x30u/m2 </v>
          </cell>
        </row>
        <row r="263">
          <cell r="A263" t="str">
            <v xml:space="preserve"> Falleba de pie </v>
          </cell>
        </row>
        <row r="264">
          <cell r="A264" t="str">
            <v xml:space="preserve"> Falleba horizontal </v>
          </cell>
        </row>
        <row r="265">
          <cell r="A265" t="str">
            <v xml:space="preserve"> Fibra ecomatrix pavco (3.85x3.00) </v>
          </cell>
        </row>
        <row r="266">
          <cell r="A266" t="str">
            <v xml:space="preserve"> Fluxometro </v>
          </cell>
        </row>
        <row r="267">
          <cell r="A267" t="str">
            <v xml:space="preserve"> Formaleta</v>
          </cell>
        </row>
        <row r="268">
          <cell r="A268" t="str">
            <v xml:space="preserve"> Fulminante </v>
          </cell>
        </row>
        <row r="269">
          <cell r="A269" t="str">
            <v xml:space="preserve"> Funda mang 1-1/4 junta p </v>
          </cell>
        </row>
        <row r="270">
          <cell r="A270" t="str">
            <v xml:space="preserve"> Gafa protectora sencilla </v>
          </cell>
        </row>
        <row r="271">
          <cell r="A271" t="str">
            <v xml:space="preserve"> Gancho galv teja ac ondu </v>
          </cell>
        </row>
        <row r="272">
          <cell r="A272" t="str">
            <v xml:space="preserve"> Geotextil 1700 tejido </v>
          </cell>
        </row>
        <row r="273">
          <cell r="A273" t="str">
            <v xml:space="preserve"> Geotextil 2400 tejido </v>
          </cell>
        </row>
        <row r="274">
          <cell r="A274" t="str">
            <v xml:space="preserve"> Geotextil no tejido 1600 </v>
          </cell>
        </row>
        <row r="275">
          <cell r="A275" t="str">
            <v xml:space="preserve"> Gozne rodam puerta malla </v>
          </cell>
        </row>
        <row r="276">
          <cell r="A276" t="str">
            <v xml:space="preserve"> Graniplast </v>
          </cell>
        </row>
        <row r="277">
          <cell r="A277" t="str">
            <v xml:space="preserve"> Grapa de suspension </v>
          </cell>
        </row>
        <row r="278">
          <cell r="A278" t="str">
            <v xml:space="preserve"> Grapa plástica cierre banda zuncho </v>
          </cell>
        </row>
        <row r="279">
          <cell r="A279" t="str">
            <v xml:space="preserve"> Grapa retencion pistola </v>
          </cell>
        </row>
        <row r="280">
          <cell r="A280" t="str">
            <v xml:space="preserve"> Grapas 1-1/4 </v>
          </cell>
        </row>
        <row r="281">
          <cell r="A281" t="str">
            <v xml:space="preserve"> Grapas sujeccion orinal </v>
          </cell>
        </row>
        <row r="282">
          <cell r="A282" t="str">
            <v xml:space="preserve"> Grasa fibra rodamiento </v>
          </cell>
        </row>
        <row r="283">
          <cell r="A283" t="str">
            <v xml:space="preserve"> Grava lavada para filtros </v>
          </cell>
        </row>
        <row r="284">
          <cell r="A284" t="str">
            <v xml:space="preserve"> Gravilla </v>
          </cell>
        </row>
        <row r="285">
          <cell r="A285" t="str">
            <v xml:space="preserve"> Gravilla #2(gris-cafe) </v>
          </cell>
        </row>
        <row r="286">
          <cell r="A286" t="str">
            <v xml:space="preserve"> Gravilla lavada 1 </v>
          </cell>
        </row>
        <row r="287">
          <cell r="A287" t="str">
            <v xml:space="preserve"> Gravilla lavada 3/4 </v>
          </cell>
        </row>
        <row r="288">
          <cell r="A288" t="str">
            <v xml:space="preserve"> Griferia orinal hidroneum </v>
          </cell>
        </row>
        <row r="289">
          <cell r="A289" t="str">
            <v xml:space="preserve"> Griferia orinal institucional</v>
          </cell>
        </row>
        <row r="290">
          <cell r="A290" t="str">
            <v xml:space="preserve"> Griferia orinal residencial</v>
          </cell>
        </row>
        <row r="291">
          <cell r="A291" t="str">
            <v xml:space="preserve"> Guadua alfarda (varill¢n) </v>
          </cell>
        </row>
        <row r="292">
          <cell r="A292" t="str">
            <v xml:space="preserve"> Guadua cepa l=6 v  4.8 </v>
          </cell>
        </row>
        <row r="293">
          <cell r="A293" t="str">
            <v xml:space="preserve"> Guadua cepa l=8 v  6.4 </v>
          </cell>
        </row>
        <row r="294">
          <cell r="A294" t="str">
            <v xml:space="preserve"> Guadua sobrebasa l=4 v  3.2 m </v>
          </cell>
        </row>
        <row r="295">
          <cell r="A295" t="str">
            <v xml:space="preserve"> Guardacabos 3/8 - 1/2 </v>
          </cell>
        </row>
        <row r="296">
          <cell r="A296" t="str">
            <v xml:space="preserve"> Guardaluz madera fina sajo </v>
          </cell>
        </row>
        <row r="297">
          <cell r="A297" t="str">
            <v xml:space="preserve"> Guardavía met. galv. + paral </v>
          </cell>
        </row>
        <row r="298">
          <cell r="A298" t="str">
            <v xml:space="preserve"> Hidrante t milan   3 ac </v>
          </cell>
        </row>
        <row r="299">
          <cell r="A299" t="str">
            <v xml:space="preserve"> Hidrosello pvc novafort 110 mm </v>
          </cell>
        </row>
        <row r="300">
          <cell r="A300" t="str">
            <v xml:space="preserve"> Hidrosello pvc novafort 160 mm </v>
          </cell>
        </row>
        <row r="301">
          <cell r="A301" t="str">
            <v xml:space="preserve"> Hilaza </v>
          </cell>
        </row>
        <row r="302">
          <cell r="A302" t="str">
            <v xml:space="preserve"> Icopor e=2.5 cm </v>
          </cell>
        </row>
        <row r="303">
          <cell r="A303" t="str">
            <v xml:space="preserve"> Igas gris sellador sika </v>
          </cell>
        </row>
        <row r="304">
          <cell r="A304" t="str">
            <v xml:space="preserve"> Igas perfil sika </v>
          </cell>
        </row>
        <row r="305">
          <cell r="A305" t="str">
            <v xml:space="preserve"> Igas rollo (perfil sika 3/8) </v>
          </cell>
        </row>
        <row r="306">
          <cell r="A306" t="str">
            <v xml:space="preserve"> Imperm bituminoso t igol denso </v>
          </cell>
        </row>
        <row r="307">
          <cell r="A307" t="str">
            <v xml:space="preserve"> Impermeabilizante sika 1 </v>
          </cell>
        </row>
        <row r="308">
          <cell r="A308" t="str">
            <v xml:space="preserve"> Imprimante akronal 6m2/lt </v>
          </cell>
        </row>
        <row r="309">
          <cell r="A309" t="str">
            <v xml:space="preserve"> Imprimante vinilo </v>
          </cell>
        </row>
        <row r="310">
          <cell r="A310" t="str">
            <v xml:space="preserve"> Incrustaciones astro acuacer blanc </v>
          </cell>
        </row>
        <row r="311">
          <cell r="A311" t="str">
            <v xml:space="preserve"> Inmunizante sellador </v>
          </cell>
        </row>
        <row r="312">
          <cell r="A312" t="str">
            <v xml:space="preserve"> Interruptor conmutable </v>
          </cell>
        </row>
        <row r="313">
          <cell r="A313" t="str">
            <v xml:space="preserve"> Interruptor doble </v>
          </cell>
        </row>
        <row r="314">
          <cell r="A314" t="str">
            <v xml:space="preserve"> Interruptor sencillo </v>
          </cell>
        </row>
        <row r="315">
          <cell r="A315" t="str">
            <v xml:space="preserve"> Interruptor timbre piloto</v>
          </cell>
        </row>
        <row r="316">
          <cell r="A316" t="str">
            <v xml:space="preserve"> Interruptor triple</v>
          </cell>
        </row>
        <row r="317">
          <cell r="A317" t="str">
            <v xml:space="preserve"> Jabón detergente en polvo doméstic </v>
          </cell>
        </row>
        <row r="318">
          <cell r="A318" t="str">
            <v xml:space="preserve"> K43-caballete ac artic c </v>
          </cell>
        </row>
        <row r="319">
          <cell r="A319" t="str">
            <v xml:space="preserve"> K43-gancho fija mad/conc </v>
          </cell>
        </row>
        <row r="320">
          <cell r="A320" t="str">
            <v xml:space="preserve"> K43-teja ac 6 mm </v>
          </cell>
        </row>
        <row r="321">
          <cell r="A321" t="str">
            <v xml:space="preserve"> K90-caballete artic s/i </v>
          </cell>
        </row>
        <row r="322">
          <cell r="A322" t="str">
            <v xml:space="preserve"> K90-caballete fijo </v>
          </cell>
        </row>
        <row r="323">
          <cell r="A323" t="str">
            <v xml:space="preserve"> K90-gancho fija mad/conc </v>
          </cell>
        </row>
        <row r="324">
          <cell r="A324" t="str">
            <v xml:space="preserve"> K90-teja ac </v>
          </cell>
        </row>
        <row r="325">
          <cell r="A325" t="str">
            <v xml:space="preserve"> K90-tensor </v>
          </cell>
        </row>
        <row r="326">
          <cell r="A326" t="str">
            <v xml:space="preserve"> L/manos acuacer blanco+c </v>
          </cell>
        </row>
        <row r="327">
          <cell r="A327" t="str">
            <v xml:space="preserve"> L/manos acuacer color +c </v>
          </cell>
        </row>
        <row r="328">
          <cell r="A328" t="str">
            <v xml:space="preserve"> L/plat socoda .60x.40 </v>
          </cell>
        </row>
        <row r="329">
          <cell r="A329" t="str">
            <v xml:space="preserve"> L/plat socoda .62x.48 p </v>
          </cell>
        </row>
        <row r="330">
          <cell r="A330" t="str">
            <v xml:space="preserve"> L/plat socoda r1200 escu </v>
          </cell>
        </row>
        <row r="331">
          <cell r="A331" t="str">
            <v xml:space="preserve"> Laca vitriflex transparente </v>
          </cell>
        </row>
        <row r="332">
          <cell r="A332" t="str">
            <v xml:space="preserve"> Ladrillo calado figs 20x20x10/12 4kgf </v>
          </cell>
        </row>
        <row r="333">
          <cell r="A333" t="str">
            <v xml:space="preserve"> Ladrillo farol 10x20x30;5.3k; </v>
          </cell>
        </row>
        <row r="334">
          <cell r="A334" t="str">
            <v xml:space="preserve"> Ladrillo farol 13x20x30;7kg</v>
          </cell>
        </row>
        <row r="335">
          <cell r="A335" t="str">
            <v xml:space="preserve"> Ladrillo tipo santafe </v>
          </cell>
        </row>
        <row r="336">
          <cell r="A336" t="str">
            <v xml:space="preserve"> Ladrillo tolete comun </v>
          </cell>
        </row>
        <row r="337">
          <cell r="A337" t="str">
            <v xml:space="preserve"> Ladrillo visto  6x12x25;2.4k</v>
          </cell>
        </row>
        <row r="338">
          <cell r="A338" t="str">
            <v xml:space="preserve"> Lamina alfajor 1/8 </v>
          </cell>
        </row>
        <row r="339">
          <cell r="A339" t="str">
            <v xml:space="preserve"> Lamina c.r. cal 18 </v>
          </cell>
        </row>
        <row r="340">
          <cell r="A340" t="str">
            <v xml:space="preserve"> Lamina c.r. cal 20 </v>
          </cell>
        </row>
        <row r="341">
          <cell r="A341" t="str">
            <v xml:space="preserve"> Lamina c.r. cal 22 </v>
          </cell>
        </row>
        <row r="342">
          <cell r="A342" t="str">
            <v xml:space="preserve"> Lamina galvan.cal.22 </v>
          </cell>
        </row>
        <row r="343">
          <cell r="A343" t="str">
            <v xml:space="preserve"> Lamina galvan.cal.24 </v>
          </cell>
        </row>
        <row r="344">
          <cell r="A344" t="str">
            <v xml:space="preserve"> Lamina galvan.cal.26 </v>
          </cell>
        </row>
        <row r="345">
          <cell r="A345" t="str">
            <v xml:space="preserve"> Lámina gyplac yeso 12.7 mm </v>
          </cell>
        </row>
        <row r="346">
          <cell r="A346" t="str">
            <v xml:space="preserve"> Lamina icopor e=1 cm </v>
          </cell>
        </row>
        <row r="347">
          <cell r="A347" t="str">
            <v xml:space="preserve"> Lámina neopreno dureza 50 e=3/4 </v>
          </cell>
        </row>
        <row r="348">
          <cell r="A348" t="str">
            <v xml:space="preserve"> Lámina superboard 8mm </v>
          </cell>
        </row>
        <row r="349">
          <cell r="A349" t="str">
            <v xml:space="preserve"> Lámina superboard 10mm </v>
          </cell>
        </row>
        <row r="350">
          <cell r="A350" t="str">
            <v xml:space="preserve"> Lampa incandescente 100w </v>
          </cell>
        </row>
        <row r="351">
          <cell r="A351" t="str">
            <v xml:space="preserve"> Lámpara incr t bala incand 110v/250w </v>
          </cell>
        </row>
        <row r="352">
          <cell r="A352" t="str">
            <v xml:space="preserve"> Lampara slim line 2x48 incr </v>
          </cell>
        </row>
        <row r="353">
          <cell r="A353" t="str">
            <v xml:space="preserve"> Lampara slim line 2x96 incr </v>
          </cell>
        </row>
        <row r="354">
          <cell r="A354" t="str">
            <v xml:space="preserve"> Lija de agua #60 a #180 </v>
          </cell>
        </row>
        <row r="355">
          <cell r="A355" t="str">
            <v xml:space="preserve"> Lija para madera </v>
          </cell>
        </row>
        <row r="356">
          <cell r="A356" t="str">
            <v xml:space="preserve"> Limatesa limahoya ac </v>
          </cell>
        </row>
        <row r="357">
          <cell r="A357" t="str">
            <v xml:space="preserve"> Limatesa/hoya thermoacoustic ajover </v>
          </cell>
        </row>
        <row r="358">
          <cell r="A358" t="str">
            <v xml:space="preserve"> Limpiador pvc 760 gr </v>
          </cell>
        </row>
        <row r="359">
          <cell r="A359" t="str">
            <v xml:space="preserve"> Listón cedro 1x1     cepillo </v>
          </cell>
        </row>
        <row r="360">
          <cell r="A360" t="str">
            <v xml:space="preserve"> Liston fino </v>
          </cell>
        </row>
        <row r="361">
          <cell r="A361" t="str">
            <v xml:space="preserve"> Liston sajo </v>
          </cell>
        </row>
        <row r="362">
          <cell r="A362" t="str">
            <v xml:space="preserve"> Llave contencion 1/2 </v>
          </cell>
        </row>
        <row r="363">
          <cell r="A363" t="str">
            <v xml:space="preserve"> Llave de regulacion </v>
          </cell>
        </row>
        <row r="364">
          <cell r="A364" t="str">
            <v xml:space="preserve"> Llave lvplat galaxia </v>
          </cell>
        </row>
        <row r="365">
          <cell r="A365" t="str">
            <v xml:space="preserve"> Llave paso hf sello bronce 6 </v>
          </cell>
        </row>
        <row r="366">
          <cell r="A366" t="str">
            <v xml:space="preserve"> Llave terminal cromo </v>
          </cell>
        </row>
        <row r="367">
          <cell r="A367" t="str">
            <v xml:space="preserve"> Llave terminal manguera bronce </v>
          </cell>
        </row>
        <row r="368">
          <cell r="A368" t="str">
            <v xml:space="preserve"> Lubricante pavco novafort/loc/uz </v>
          </cell>
        </row>
        <row r="369">
          <cell r="A369" t="str">
            <v xml:space="preserve"> Luminara djk 250 w 208/220v </v>
          </cell>
        </row>
        <row r="370">
          <cell r="A370" t="str">
            <v xml:space="preserve"> Luminara ltp-vc na 150w 220/ </v>
          </cell>
        </row>
        <row r="371">
          <cell r="A371" t="str">
            <v xml:space="preserve"> Luminara ltp-vc na 250w 220/ </v>
          </cell>
        </row>
        <row r="372">
          <cell r="A372" t="str">
            <v xml:space="preserve"> Luminara ltp-vc na 400w 220/ </v>
          </cell>
        </row>
        <row r="373">
          <cell r="A373" t="str">
            <v xml:space="preserve"> Malla c18 acerada tejida </v>
          </cell>
        </row>
        <row r="374">
          <cell r="A374" t="str">
            <v xml:space="preserve"> Malla eslab.c12 2x2 </v>
          </cell>
        </row>
        <row r="375">
          <cell r="A375" t="str">
            <v xml:space="preserve"> Malla e-sold d=5.0 mm 15x15 </v>
          </cell>
        </row>
        <row r="376">
          <cell r="A376" t="str">
            <v xml:space="preserve"> Malla e-sold d=6.5 mm 15x15</v>
          </cell>
        </row>
        <row r="377">
          <cell r="A377" t="str">
            <v xml:space="preserve"> Malla e-sold u89 (2.4 </v>
          </cell>
        </row>
        <row r="378">
          <cell r="A378" t="str">
            <v xml:space="preserve"> Malla fiberglass sello dilat sb </v>
          </cell>
        </row>
        <row r="379">
          <cell r="A379" t="str">
            <v xml:space="preserve"> Malla gallinero 1/2x.90 </v>
          </cell>
        </row>
        <row r="380">
          <cell r="A380" t="str">
            <v xml:space="preserve"> Malla gallinero 1x1.5x36 </v>
          </cell>
        </row>
        <row r="381">
          <cell r="A381" t="str">
            <v xml:space="preserve"> Malla gavion 2x1x1 c13 triptor </v>
          </cell>
        </row>
        <row r="382">
          <cell r="A382" t="str">
            <v xml:space="preserve"> Malla vena pañetes w=.50 </v>
          </cell>
        </row>
        <row r="383">
          <cell r="A383" t="str">
            <v xml:space="preserve"> Manto edil. e=3 mm t-c </v>
          </cell>
        </row>
        <row r="384">
          <cell r="A384" t="str">
            <v xml:space="preserve"> Marmolina </v>
          </cell>
        </row>
        <row r="385">
          <cell r="A385" t="str">
            <v xml:space="preserve"> Mascarilla tapaboca </v>
          </cell>
        </row>
        <row r="386">
          <cell r="A386" t="str">
            <v xml:space="preserve"> Masilla estuco manizaleño </v>
          </cell>
        </row>
        <row r="387">
          <cell r="A387" t="str">
            <v xml:space="preserve"> Masilla imprimante exteriores </v>
          </cell>
        </row>
        <row r="388">
          <cell r="A388" t="str">
            <v xml:space="preserve"> Masilla sello juntas pánel dw/sb </v>
          </cell>
        </row>
        <row r="389">
          <cell r="A389" t="str">
            <v xml:space="preserve"> Masilla vidrios </v>
          </cell>
        </row>
        <row r="390">
          <cell r="A390" t="str">
            <v xml:space="preserve"> Material base granular mopt </v>
          </cell>
        </row>
        <row r="391">
          <cell r="A391" t="str">
            <v xml:space="preserve"> Material seleccionado filtro </v>
          </cell>
        </row>
        <row r="392">
          <cell r="A392" t="str">
            <v xml:space="preserve"> Material subbase granular mopt </v>
          </cell>
        </row>
        <row r="393">
          <cell r="A393" t="str">
            <v xml:space="preserve"> Material sucio de rio </v>
          </cell>
        </row>
        <row r="394">
          <cell r="A394" t="str">
            <v xml:space="preserve"> Mayolica galicia .20 </v>
          </cell>
        </row>
        <row r="395">
          <cell r="A395" t="str">
            <v xml:space="preserve"> Mecha </v>
          </cell>
        </row>
        <row r="396">
          <cell r="A396" t="str">
            <v xml:space="preserve"> Medidor totali   1/2 t ke </v>
          </cell>
        </row>
        <row r="397">
          <cell r="A397" t="str">
            <v xml:space="preserve"> Medidor totali   3/4 t ke </v>
          </cell>
        </row>
        <row r="398">
          <cell r="A398" t="str">
            <v xml:space="preserve"> Medidor totali 1-1/2 t ke </v>
          </cell>
        </row>
        <row r="399">
          <cell r="A399" t="str">
            <v xml:space="preserve"> Medidor totali 2     t ke </v>
          </cell>
        </row>
        <row r="400">
          <cell r="A400" t="str">
            <v xml:space="preserve"> Medidor totali 3     t ke </v>
          </cell>
        </row>
        <row r="401">
          <cell r="A401" t="str">
            <v xml:space="preserve"> Merulex aq sika </v>
          </cell>
        </row>
        <row r="402">
          <cell r="A402" t="str">
            <v xml:space="preserve"> Merulex sika inmun+fung+ </v>
          </cell>
        </row>
        <row r="403">
          <cell r="A403" t="str">
            <v xml:space="preserve"> Mesa plast 4 patas t rim </v>
          </cell>
        </row>
        <row r="404">
          <cell r="A404" t="str">
            <v xml:space="preserve"> Mezcla asfalt frio </v>
          </cell>
        </row>
        <row r="405">
          <cell r="A405" t="str">
            <v xml:space="preserve"> Mezcla asfalt rodad hot </v>
          </cell>
        </row>
        <row r="406">
          <cell r="A406" t="str">
            <v xml:space="preserve"> Mezcla densa en caliente tmax 19mm </v>
          </cell>
        </row>
        <row r="407">
          <cell r="A407" t="str">
            <v xml:space="preserve"> Mezclador lvplat iris halcon grival </v>
          </cell>
        </row>
        <row r="408">
          <cell r="A408" t="str">
            <v xml:space="preserve"> Modulo juegos infantiles tipo 01 </v>
          </cell>
        </row>
        <row r="409">
          <cell r="A409" t="str">
            <v xml:space="preserve"> Modulo juegos infantiles tipo 02 </v>
          </cell>
        </row>
        <row r="410">
          <cell r="A410" t="str">
            <v xml:space="preserve"> Niple tub hg  1/2  l=.1 </v>
          </cell>
        </row>
        <row r="411">
          <cell r="A411" t="str">
            <v xml:space="preserve"> Niple tub hg  1/2  l=.15m </v>
          </cell>
        </row>
        <row r="412">
          <cell r="A412" t="str">
            <v xml:space="preserve"> Niple tub hg  3/4  l=.1 </v>
          </cell>
        </row>
        <row r="413">
          <cell r="A413" t="str">
            <v xml:space="preserve"> Niple tub hg 1     l=.1 </v>
          </cell>
        </row>
        <row r="414">
          <cell r="A414" t="str">
            <v xml:space="preserve"> Niple tub hg 1- 1/4l=.1 </v>
          </cell>
        </row>
        <row r="415">
          <cell r="A415" t="str">
            <v xml:space="preserve"> Niple tub hg 1-1/2 l=.1 </v>
          </cell>
        </row>
        <row r="416">
          <cell r="A416" t="str">
            <v xml:space="preserve"> Niple tub hg 2     l=.1 </v>
          </cell>
        </row>
        <row r="417">
          <cell r="A417" t="str">
            <v xml:space="preserve"> Niquelado+cromado herraj </v>
          </cell>
        </row>
        <row r="418">
          <cell r="A418" t="str">
            <v xml:space="preserve"> Orin blanco institu 884 </v>
          </cell>
        </row>
        <row r="419">
          <cell r="A419" t="str">
            <v xml:space="preserve"> Orin blanco institu 886 </v>
          </cell>
        </row>
        <row r="420">
          <cell r="A420" t="str">
            <v xml:space="preserve"> Orin residencial bl/cl </v>
          </cell>
        </row>
        <row r="421">
          <cell r="A421" t="str">
            <v xml:space="preserve"> P/fus.tipo bocad+fus. 10 </v>
          </cell>
        </row>
        <row r="422">
          <cell r="A422" t="str">
            <v xml:space="preserve"> Panel craso icop d30 autoext+textu </v>
          </cell>
        </row>
        <row r="423">
          <cell r="A423" t="str">
            <v xml:space="preserve"> Paral barrera guardavia acero galv </v>
          </cell>
        </row>
        <row r="424">
          <cell r="A424" t="str">
            <v xml:space="preserve"> Pasacalles tela coleta 6mx0.90m </v>
          </cell>
        </row>
        <row r="425">
          <cell r="A425" t="str">
            <v xml:space="preserve"> Pasador acero puer/metal </v>
          </cell>
        </row>
        <row r="426">
          <cell r="A426" t="str">
            <v xml:space="preserve"> Pasto trenza </v>
          </cell>
        </row>
        <row r="427">
          <cell r="A427" t="str">
            <v xml:space="preserve"> Pedestal base lamp .4x.4 </v>
          </cell>
        </row>
        <row r="428">
          <cell r="A428" t="str">
            <v xml:space="preserve"> Pegante plastico solucion </v>
          </cell>
        </row>
        <row r="429">
          <cell r="A429" t="str">
            <v xml:space="preserve"> Pegante tipo colbon madera </v>
          </cell>
        </row>
        <row r="430">
          <cell r="A430" t="str">
            <v xml:space="preserve"> Percha pesad 2 p corrida </v>
          </cell>
        </row>
        <row r="431">
          <cell r="A431" t="str">
            <v xml:space="preserve"> Percha pesad 5 p espac </v>
          </cell>
        </row>
        <row r="432">
          <cell r="A432" t="str">
            <v xml:space="preserve"> Percha semip 3 p corrida </v>
          </cell>
        </row>
        <row r="433">
          <cell r="A433" t="str">
            <v xml:space="preserve"> Perfil alum sencillo d 17 </v>
          </cell>
        </row>
        <row r="434">
          <cell r="A434" t="str">
            <v xml:space="preserve"> Perfil c gal c18 s=230mm t </v>
          </cell>
        </row>
        <row r="435">
          <cell r="A435" t="str">
            <v xml:space="preserve"> Perfil c gal c18 s=330mm t </v>
          </cell>
        </row>
        <row r="436">
          <cell r="A436" t="str">
            <v xml:space="preserve"> Perfil c galv c16 s=290mm t acesco </v>
          </cell>
        </row>
        <row r="437">
          <cell r="A437" t="str">
            <v xml:space="preserve"> Perfil canal c26-.35x.60 rolado dw </v>
          </cell>
        </row>
        <row r="438">
          <cell r="A438" t="str">
            <v xml:space="preserve"> Pérfil canal lámina c24-.42x.90 sb </v>
          </cell>
        </row>
        <row r="439">
          <cell r="A439" t="str">
            <v xml:space="preserve"> Perfil o gal c16 s=400mm t </v>
          </cell>
        </row>
        <row r="440">
          <cell r="A440" t="str">
            <v xml:space="preserve"> Perfil paral c26-.35x.59 rolado dw </v>
          </cell>
        </row>
        <row r="441">
          <cell r="A441" t="str">
            <v xml:space="preserve"> Pérfil paral lámina c24-.45x.89 sb </v>
          </cell>
        </row>
        <row r="442">
          <cell r="A442" t="str">
            <v xml:space="preserve"> Perfil piragua anodizado </v>
          </cell>
        </row>
        <row r="443">
          <cell r="A443" t="str">
            <v xml:space="preserve"> Perfil tee metal 1x1/8 ventanería </v>
          </cell>
        </row>
        <row r="444">
          <cell r="A444" t="str">
            <v xml:space="preserve"> Perfor dren horiz man tierra d=.1m </v>
          </cell>
        </row>
        <row r="445">
          <cell r="A445" t="str">
            <v xml:space="preserve"> Perno mq+tu 1/2x 1-1/2 </v>
          </cell>
        </row>
        <row r="446">
          <cell r="A446" t="str">
            <v xml:space="preserve"> Perno mq+tu 1/2x 2 </v>
          </cell>
        </row>
        <row r="447">
          <cell r="A447" t="str">
            <v xml:space="preserve"> Perno mq+tu 1/2x 6 </v>
          </cell>
        </row>
        <row r="448">
          <cell r="A448" t="str">
            <v xml:space="preserve"> Perno mq+tu 1/2x 8 </v>
          </cell>
        </row>
        <row r="449">
          <cell r="A449" t="str">
            <v xml:space="preserve"> Perno mq+tu 1/2x10 </v>
          </cell>
        </row>
        <row r="450">
          <cell r="A450" t="str">
            <v xml:space="preserve"> Perno mq+tu 5/8x 8 </v>
          </cell>
        </row>
        <row r="451">
          <cell r="A451" t="str">
            <v xml:space="preserve"> Perno mq+tu 5/8x10 </v>
          </cell>
        </row>
        <row r="452">
          <cell r="A452" t="str">
            <v xml:space="preserve"> Perno ojo+tu+ar 5/8x8 </v>
          </cell>
        </row>
        <row r="453">
          <cell r="A453" t="str">
            <v xml:space="preserve"> Pf+uad tub rde 9 1/2 </v>
          </cell>
        </row>
        <row r="454">
          <cell r="A454" t="str">
            <v xml:space="preserve"> Piedra hueso </v>
          </cell>
        </row>
        <row r="455">
          <cell r="A455" t="str">
            <v xml:space="preserve"> Piedra media zonga </v>
          </cell>
        </row>
        <row r="456">
          <cell r="A456" t="str">
            <v xml:space="preserve"> Piedra para pulidora </v>
          </cell>
        </row>
        <row r="457">
          <cell r="A457" t="str">
            <v xml:space="preserve"> Pintura trafico amarilla </v>
          </cell>
        </row>
        <row r="458">
          <cell r="A458" t="str">
            <v xml:space="preserve"> Pintura tráfico blanca rf659 </v>
          </cell>
        </row>
        <row r="459">
          <cell r="A459" t="str">
            <v xml:space="preserve"> Pintura verde optico </v>
          </cell>
        </row>
        <row r="460">
          <cell r="A460" t="str">
            <v xml:space="preserve"> Pintura vinilo </v>
          </cell>
        </row>
        <row r="461">
          <cell r="A461" t="str">
            <v xml:space="preserve"> Pirlan bronce </v>
          </cell>
        </row>
        <row r="462">
          <cell r="A462" t="str">
            <v xml:space="preserve"> Pisofuerte f33 t5 onix-g </v>
          </cell>
        </row>
        <row r="463">
          <cell r="A463" t="str">
            <v xml:space="preserve"> Placa ac acanalada 5 mm </v>
          </cell>
        </row>
        <row r="464">
          <cell r="A464" t="str">
            <v xml:space="preserve"> Placa ac liso 4 mm </v>
          </cell>
        </row>
        <row r="465">
          <cell r="A465" t="str">
            <v xml:space="preserve"> Placa ac plana c2  5mm </v>
          </cell>
        </row>
        <row r="466">
          <cell r="A466" t="str">
            <v xml:space="preserve"> Placa pref.02 2*.35 e=4mm </v>
          </cell>
        </row>
        <row r="467">
          <cell r="A467" t="str">
            <v xml:space="preserve"> Plafon losa </v>
          </cell>
        </row>
        <row r="468">
          <cell r="A468" t="str">
            <v xml:space="preserve"> Plaqueta meson concreto e=.05 </v>
          </cell>
        </row>
        <row r="469">
          <cell r="A469" t="str">
            <v xml:space="preserve"> Plaqueta prefa 01 de 1.2*1.65 e4mm </v>
          </cell>
        </row>
        <row r="470">
          <cell r="A470" t="str">
            <v xml:space="preserve"> Plastico cal 4 </v>
          </cell>
        </row>
        <row r="471">
          <cell r="A471" t="str">
            <v xml:space="preserve"> Plastico cal 6</v>
          </cell>
        </row>
        <row r="472">
          <cell r="A472" t="str">
            <v xml:space="preserve"> Plastocrete dm imper+pla </v>
          </cell>
        </row>
        <row r="473">
          <cell r="A473" t="str">
            <v xml:space="preserve"> Platina 1  x 1/4 </v>
          </cell>
        </row>
        <row r="474">
          <cell r="A474" t="str">
            <v xml:space="preserve"> Platina 1/2x1/8 </v>
          </cell>
        </row>
        <row r="475">
          <cell r="A475" t="str">
            <v xml:space="preserve"> Platina 1-1/2   x   1/4 </v>
          </cell>
        </row>
        <row r="476">
          <cell r="A476" t="str">
            <v xml:space="preserve"> Platina 2   x 1/4 </v>
          </cell>
        </row>
        <row r="477">
          <cell r="A477" t="str">
            <v xml:space="preserve"> Platina 3/4x 1/8 </v>
          </cell>
        </row>
        <row r="478">
          <cell r="A478" t="str">
            <v xml:space="preserve"> Plato aluminio 10 anclaje retenida </v>
          </cell>
        </row>
        <row r="479">
          <cell r="A479" t="str">
            <v xml:space="preserve"> Poste cerramiento conc.h=3m </v>
          </cell>
        </row>
        <row r="480">
          <cell r="A480" t="str">
            <v xml:space="preserve"> Poste concreto 12m x 510 kg </v>
          </cell>
        </row>
        <row r="481">
          <cell r="A481" t="str">
            <v xml:space="preserve"> Poste concreto 12m x 750 kg</v>
          </cell>
        </row>
        <row r="482">
          <cell r="A482" t="str">
            <v xml:space="preserve"> Poste concreto 8m x 510 Kg</v>
          </cell>
        </row>
        <row r="483">
          <cell r="A483" t="str">
            <v xml:space="preserve"> Puerta corred alum pc744+vid 4mm </v>
          </cell>
        </row>
        <row r="484">
          <cell r="A484" t="str">
            <v xml:space="preserve"> Puerta economica  51&gt;60 </v>
          </cell>
        </row>
        <row r="485">
          <cell r="A485" t="str">
            <v xml:space="preserve"> Puerta economica  61&gt;80 </v>
          </cell>
        </row>
        <row r="486">
          <cell r="A486" t="str">
            <v xml:space="preserve"> Puerta economica  91&gt;100 </v>
          </cell>
        </row>
        <row r="487">
          <cell r="A487" t="str">
            <v xml:space="preserve"> Puntilla acero lisa </v>
          </cell>
        </row>
        <row r="488">
          <cell r="A488" t="str">
            <v xml:space="preserve"> Puntilla promedio </v>
          </cell>
        </row>
        <row r="489">
          <cell r="A489" t="str">
            <v xml:space="preserve"> Puntillón acero 6x1/8 </v>
          </cell>
        </row>
        <row r="490">
          <cell r="A490" t="str">
            <v xml:space="preserve"> Puntillón acero 6x1/8+arand wood </v>
          </cell>
        </row>
        <row r="491">
          <cell r="A491" t="str">
            <v xml:space="preserve"> Reflector hg 125w 220/20 </v>
          </cell>
        </row>
        <row r="492">
          <cell r="A492" t="str">
            <v xml:space="preserve"> Reflector na 250 w cwa </v>
          </cell>
        </row>
        <row r="493">
          <cell r="A493" t="str">
            <v xml:space="preserve"> Registro corte 1/2 cu-pvc </v>
          </cell>
        </row>
        <row r="494">
          <cell r="A494" t="str">
            <v xml:space="preserve"> Registro incor 1/2 cu-pvc </v>
          </cell>
        </row>
        <row r="495">
          <cell r="A495" t="str">
            <v xml:space="preserve"> Registro rw 1 </v>
          </cell>
        </row>
        <row r="496">
          <cell r="A496" t="str">
            <v xml:space="preserve"> Registro rw 1/2 </v>
          </cell>
        </row>
        <row r="497">
          <cell r="A497" t="str">
            <v xml:space="preserve"> Registro rw 1-1/2 </v>
          </cell>
        </row>
        <row r="498">
          <cell r="A498" t="str">
            <v xml:space="preserve"> Registro rw 1-1/4 </v>
          </cell>
        </row>
        <row r="499">
          <cell r="A499" t="str">
            <v xml:space="preserve"> Registro rw 2 </v>
          </cell>
        </row>
        <row r="500">
          <cell r="A500" t="str">
            <v xml:space="preserve"> Registro rw 2-1/2 </v>
          </cell>
        </row>
        <row r="501">
          <cell r="A501" t="str">
            <v xml:space="preserve"> Registro rw 3 </v>
          </cell>
        </row>
        <row r="502">
          <cell r="A502" t="str">
            <v xml:space="preserve"> Registro rw 3/4 </v>
          </cell>
        </row>
        <row r="503">
          <cell r="A503" t="str">
            <v xml:space="preserve"> Reja al 3*1-1/2 zozco </v>
          </cell>
        </row>
        <row r="504">
          <cell r="A504" t="str">
            <v xml:space="preserve"> Reja al 3*2     zosco </v>
          </cell>
        </row>
        <row r="505">
          <cell r="A505" t="str">
            <v xml:space="preserve"> Reja al 4*2     zosco </v>
          </cell>
        </row>
        <row r="506">
          <cell r="A506" t="str">
            <v xml:space="preserve"> Reja al 4*3     zosco </v>
          </cell>
        </row>
        <row r="507">
          <cell r="A507" t="str">
            <v xml:space="preserve"> Reja cup al 4*2 zosco </v>
          </cell>
        </row>
        <row r="508">
          <cell r="A508" t="str">
            <v xml:space="preserve"> Reja cup al 5*3 zosco </v>
          </cell>
        </row>
        <row r="509">
          <cell r="A509" t="str">
            <v xml:space="preserve"> Reja cup al 6*4 zosco </v>
          </cell>
        </row>
        <row r="510">
          <cell r="A510" t="str">
            <v xml:space="preserve"> Reja metal segur var 9mm c </v>
          </cell>
        </row>
        <row r="511">
          <cell r="A511" t="str">
            <v xml:space="preserve"> Reja plana anticuca 4 </v>
          </cell>
        </row>
        <row r="512">
          <cell r="A512" t="str">
            <v xml:space="preserve"> Reja plana antiicuca 3 </v>
          </cell>
        </row>
        <row r="513">
          <cell r="A513" t="str">
            <v xml:space="preserve"> Reja sifon al 3*2 zosc </v>
          </cell>
        </row>
        <row r="514">
          <cell r="A514" t="str">
            <v xml:space="preserve"> Reja sifon al 6*4 zosc </v>
          </cell>
        </row>
        <row r="515">
          <cell r="A515" t="str">
            <v xml:space="preserve"> Reja sifon al 8*6 zosc </v>
          </cell>
        </row>
        <row r="516">
          <cell r="A516" t="str">
            <v xml:space="preserve"> Reja sumidero  b=.4m  a=.6m </v>
          </cell>
        </row>
        <row r="517">
          <cell r="A517" t="str">
            <v xml:space="preserve"> Reja sumidero .5x.7 </v>
          </cell>
        </row>
        <row r="518">
          <cell r="A518" t="str">
            <v xml:space="preserve"> Reja sumidero lineal b=.2m </v>
          </cell>
        </row>
        <row r="519">
          <cell r="A519" t="str">
            <v xml:space="preserve"> Reja valv pozuelo 1- 1/2 </v>
          </cell>
        </row>
        <row r="520">
          <cell r="A520" t="str">
            <v xml:space="preserve"> Rejilla metálica para plafón </v>
          </cell>
        </row>
        <row r="521">
          <cell r="A521" t="str">
            <v xml:space="preserve"> Rodamiento 25x52 mm </v>
          </cell>
        </row>
        <row r="522">
          <cell r="A522" t="str">
            <v xml:space="preserve"> Rodillo felpa para pintura </v>
          </cell>
        </row>
        <row r="523">
          <cell r="A523" t="str">
            <v xml:space="preserve"> Roseta porcelana </v>
          </cell>
        </row>
        <row r="524">
          <cell r="A524" t="str">
            <v xml:space="preserve"> Saco polietileno </v>
          </cell>
        </row>
        <row r="525">
          <cell r="A525" t="str">
            <v xml:space="preserve"> Sanitario acuacer gr80020 eco </v>
          </cell>
        </row>
        <row r="526">
          <cell r="A526" t="str">
            <v xml:space="preserve"> Sanitario instituc (taza fluxo </v>
          </cell>
        </row>
        <row r="527">
          <cell r="A527" t="str">
            <v xml:space="preserve"> Segueta tipo sandvik/nicholson </v>
          </cell>
        </row>
        <row r="528">
          <cell r="A528" t="str">
            <v xml:space="preserve"> Sellado junta asfalto </v>
          </cell>
        </row>
        <row r="529">
          <cell r="A529" t="str">
            <v xml:space="preserve"> Sellado junta sikaflex 15 lm sl </v>
          </cell>
        </row>
        <row r="530">
          <cell r="A530" t="str">
            <v xml:space="preserve"> Sellante flexible top-5010      sb </v>
          </cell>
        </row>
        <row r="531">
          <cell r="A531" t="str">
            <v xml:space="preserve"> Señal informativa </v>
          </cell>
        </row>
        <row r="532">
          <cell r="A532" t="str">
            <v xml:space="preserve"> Señal luminosa interm 220 v tpesad </v>
          </cell>
        </row>
        <row r="533">
          <cell r="A533" t="str">
            <v xml:space="preserve"> Señal preventiva guadua+muerto </v>
          </cell>
        </row>
        <row r="534">
          <cell r="A534" t="str">
            <v xml:space="preserve"> Señal preventiva reflect l=.9 m </v>
          </cell>
        </row>
        <row r="535">
          <cell r="A535" t="str">
            <v xml:space="preserve"> Señal preventiva reflect l=1.2 m </v>
          </cell>
        </row>
        <row r="536">
          <cell r="A536" t="str">
            <v xml:space="preserve"> Señal reglament reflect d=0.9m </v>
          </cell>
        </row>
        <row r="537">
          <cell r="A537" t="str">
            <v xml:space="preserve"> Señal reglament reflect d=1.2m </v>
          </cell>
        </row>
        <row r="538">
          <cell r="A538" t="str">
            <v xml:space="preserve"> Señalizador tubular </v>
          </cell>
        </row>
        <row r="539">
          <cell r="A539" t="str">
            <v xml:space="preserve"> Sicoplast </v>
          </cell>
        </row>
        <row r="540">
          <cell r="A540" t="str">
            <v xml:space="preserve"> Sifon lvplatos adaptador </v>
          </cell>
        </row>
        <row r="541">
          <cell r="A541" t="str">
            <v xml:space="preserve"> Sifon pvc san 2 </v>
          </cell>
        </row>
        <row r="542">
          <cell r="A542" t="str">
            <v xml:space="preserve"> Sika pistola aplicadora resina </v>
          </cell>
        </row>
        <row r="543">
          <cell r="A543" t="str">
            <v xml:space="preserve"> Sika rod 1/4 fondo junta pavim </v>
          </cell>
        </row>
        <row r="544">
          <cell r="A544" t="str">
            <v xml:space="preserve"> Sika top 122 calido resane </v>
          </cell>
        </row>
        <row r="545">
          <cell r="A545" t="str">
            <v xml:space="preserve"> Sika transparente repele </v>
          </cell>
        </row>
        <row r="546">
          <cell r="A546" t="str">
            <v xml:space="preserve"> Sikadur 32 primer adhesivo </v>
          </cell>
        </row>
        <row r="547">
          <cell r="A547" t="str">
            <v xml:space="preserve"> Sikadur 42 anclaje + niv </v>
          </cell>
        </row>
        <row r="548">
          <cell r="A548" t="str">
            <v xml:space="preserve"> Sikadur combiflex h-10 </v>
          </cell>
        </row>
        <row r="549">
          <cell r="A549" t="str">
            <v xml:space="preserve"> Sikaflex 15lm sl sello autoimp/niv </v>
          </cell>
        </row>
        <row r="550">
          <cell r="A550" t="str">
            <v xml:space="preserve"> Sikaflex 1a </v>
          </cell>
        </row>
        <row r="551">
          <cell r="A551" t="str">
            <v xml:space="preserve"> Sikalisto (mort imp. alta resist) </v>
          </cell>
        </row>
        <row r="552">
          <cell r="A552" t="str">
            <v xml:space="preserve"> Sikament ns plastificante </v>
          </cell>
        </row>
        <row r="553">
          <cell r="A553" t="str">
            <v xml:space="preserve"> Silicona </v>
          </cell>
        </row>
        <row r="554">
          <cell r="A554" t="str">
            <v xml:space="preserve"> Silla plastica tipo rima </v>
          </cell>
        </row>
        <row r="555">
          <cell r="A555" t="str">
            <v xml:space="preserve"> Silla yee pvc novafort 160x110 </v>
          </cell>
        </row>
        <row r="556">
          <cell r="A556" t="str">
            <v xml:space="preserve"> Silla yee pvc novafort 200x110 </v>
          </cell>
        </row>
        <row r="557">
          <cell r="A557" t="str">
            <v xml:space="preserve"> Silla yee pvc novafort 200x160 </v>
          </cell>
        </row>
        <row r="558">
          <cell r="A558" t="str">
            <v xml:space="preserve"> Silla yee pvc novafort 250x110 </v>
          </cell>
        </row>
        <row r="559">
          <cell r="A559" t="str">
            <v xml:space="preserve"> Silla yee pvc novafort 250x160 </v>
          </cell>
        </row>
        <row r="560">
          <cell r="A560" t="str">
            <v xml:space="preserve"> Silla yee pvc novafort 315x110 </v>
          </cell>
        </row>
        <row r="561">
          <cell r="A561" t="str">
            <v xml:space="preserve"> Silla yee pvc novafort 315x160 </v>
          </cell>
        </row>
        <row r="562">
          <cell r="A562" t="str">
            <v xml:space="preserve"> Silla yee pvc novafort 400x110 </v>
          </cell>
        </row>
        <row r="563">
          <cell r="A563" t="str">
            <v xml:space="preserve"> Silla yee pvc novafort 400x160 </v>
          </cell>
        </row>
        <row r="564">
          <cell r="A564" t="str">
            <v xml:space="preserve"> Silla yee pvc novafort 450x160 </v>
          </cell>
        </row>
        <row r="565">
          <cell r="A565" t="str">
            <v xml:space="preserve"> Silla yee pvc novafort 500x160 </v>
          </cell>
        </row>
        <row r="566">
          <cell r="A566" t="str">
            <v xml:space="preserve"> Soldadura  pvc </v>
          </cell>
        </row>
        <row r="567">
          <cell r="A567" t="str">
            <v xml:space="preserve"> Soldadura cpvc </v>
          </cell>
        </row>
        <row r="568">
          <cell r="A568" t="str">
            <v xml:space="preserve"> Soldadura wa-6013 1/8 </v>
          </cell>
        </row>
        <row r="569">
          <cell r="A569" t="str">
            <v xml:space="preserve"> Soldadura wa-6013 3/32 </v>
          </cell>
        </row>
        <row r="570">
          <cell r="A570" t="str">
            <v xml:space="preserve"> Soporte 1 puesto reflect </v>
          </cell>
        </row>
        <row r="571">
          <cell r="A571" t="str">
            <v xml:space="preserve"> Soporte baranda mixta as </v>
          </cell>
        </row>
        <row r="572">
          <cell r="A572" t="str">
            <v xml:space="preserve"> Tabla baja tens 2cont+tra </v>
          </cell>
        </row>
        <row r="573">
          <cell r="A573" t="str">
            <v xml:space="preserve"> Tabla cedro 0.3x(1--&gt;1/2) cepill </v>
          </cell>
        </row>
        <row r="574">
          <cell r="A574" t="str">
            <v xml:space="preserve"> Tabla fina 1 x 8 </v>
          </cell>
        </row>
        <row r="575">
          <cell r="A575" t="str">
            <v xml:space="preserve"> Tabla fina piso </v>
          </cell>
        </row>
        <row r="576">
          <cell r="A576" t="str">
            <v xml:space="preserve"> Tabla formaleta 1x10 cepill</v>
          </cell>
        </row>
        <row r="577">
          <cell r="A577" t="str">
            <v xml:space="preserve"> Tabla formaleta 1x10 revoltura </v>
          </cell>
        </row>
        <row r="578">
          <cell r="A578" t="str">
            <v xml:space="preserve"> Tabla formaleta sajo 1x 8 cepill</v>
          </cell>
        </row>
        <row r="579">
          <cell r="A579" t="str">
            <v xml:space="preserve"> Tabla forro 1/2x10 basta </v>
          </cell>
        </row>
        <row r="580">
          <cell r="A580" t="str">
            <v xml:space="preserve"> Tablero tqcp 412 trifasic </v>
          </cell>
        </row>
        <row r="581">
          <cell r="A581" t="str">
            <v xml:space="preserve"> Tablero tqcp 418 trifasic </v>
          </cell>
        </row>
        <row r="582">
          <cell r="A582" t="str">
            <v xml:space="preserve"> Tablero tqcp 424 trifasic </v>
          </cell>
        </row>
        <row r="583">
          <cell r="A583" t="str">
            <v xml:space="preserve"> Tablero-monofas vtq  4 circ </v>
          </cell>
        </row>
        <row r="584">
          <cell r="A584" t="str">
            <v xml:space="preserve"> Tablero-monofas vtq  6 circ </v>
          </cell>
        </row>
        <row r="585">
          <cell r="A585" t="str">
            <v xml:space="preserve"> Tablero-trifil tqsp  6 circ </v>
          </cell>
        </row>
        <row r="586">
          <cell r="A586" t="str">
            <v xml:space="preserve"> Tablero-trifil tqsp  8 circ </v>
          </cell>
        </row>
        <row r="587">
          <cell r="A587" t="str">
            <v xml:space="preserve"> Tablero-trifil tqsp 12 circ </v>
          </cell>
        </row>
        <row r="588">
          <cell r="A588" t="str">
            <v xml:space="preserve"> Tablero-trifil tqsp 18 circ </v>
          </cell>
        </row>
        <row r="589">
          <cell r="A589" t="str">
            <v xml:space="preserve"> Tablex  4 mm pizano </v>
          </cell>
        </row>
        <row r="590">
          <cell r="A590" t="str">
            <v xml:space="preserve"> Tablex  9 mm pizano </v>
          </cell>
        </row>
        <row r="591">
          <cell r="A591" t="str">
            <v xml:space="preserve"> Tablex 12 mm pizano </v>
          </cell>
        </row>
        <row r="592">
          <cell r="A592" t="str">
            <v xml:space="preserve"> Tablilla cieloraso pino ciprés </v>
          </cell>
        </row>
        <row r="593">
          <cell r="A593" t="str">
            <v xml:space="preserve"> Tablilla machiem.ciel.raso </v>
          </cell>
        </row>
        <row r="594">
          <cell r="A594" t="str">
            <v xml:space="preserve"> Tablilla piso zapán 8.5cm neto </v>
          </cell>
        </row>
        <row r="595">
          <cell r="A595" t="str">
            <v xml:space="preserve"> Tanque agua   500 lt c </v>
          </cell>
        </row>
        <row r="596">
          <cell r="A596" t="str">
            <v xml:space="preserve"> Tanque agua 1000 lt c </v>
          </cell>
        </row>
        <row r="597">
          <cell r="A597" t="str">
            <v xml:space="preserve"> Tanque agua 2000 lt c </v>
          </cell>
        </row>
        <row r="598">
          <cell r="A598" t="str">
            <v xml:space="preserve"> Tapa ciega 2x4 </v>
          </cell>
        </row>
        <row r="599">
          <cell r="A599" t="str">
            <v xml:space="preserve"> Tapa hierro fundido + ar </v>
          </cell>
        </row>
        <row r="600">
          <cell r="A600" t="str">
            <v xml:space="preserve"> Tapa tanque san acuacer blanco </v>
          </cell>
        </row>
        <row r="601">
          <cell r="A601" t="str">
            <v xml:space="preserve"> Tapaporos </v>
          </cell>
        </row>
        <row r="602">
          <cell r="A602" t="str">
            <v xml:space="preserve"> Tapon copa hg 1 </v>
          </cell>
        </row>
        <row r="603">
          <cell r="A603" t="str">
            <v xml:space="preserve"> Tapon copa hg 1- 1/4 </v>
          </cell>
        </row>
        <row r="604">
          <cell r="A604" t="str">
            <v xml:space="preserve"> Tapon copa hg 1/2 </v>
          </cell>
        </row>
        <row r="605">
          <cell r="A605" t="str">
            <v xml:space="preserve"> Tapon copa hg 1-1/2 </v>
          </cell>
        </row>
        <row r="606">
          <cell r="A606" t="str">
            <v xml:space="preserve"> Tapon copa hg 2 </v>
          </cell>
        </row>
        <row r="607">
          <cell r="A607" t="str">
            <v xml:space="preserve"> Tapon copa hg 2-1/2 </v>
          </cell>
        </row>
        <row r="608">
          <cell r="A608" t="str">
            <v xml:space="preserve"> Tapon copa hg 3 </v>
          </cell>
        </row>
        <row r="609">
          <cell r="A609" t="str">
            <v xml:space="preserve"> Tapon copa hg 3/4 </v>
          </cell>
        </row>
        <row r="610">
          <cell r="A610" t="str">
            <v xml:space="preserve"> Tapon copa hg 4 </v>
          </cell>
        </row>
        <row r="611">
          <cell r="A611" t="str">
            <v xml:space="preserve"> Tapón protec auditiva espuma desch </v>
          </cell>
        </row>
        <row r="612">
          <cell r="A612" t="str">
            <v xml:space="preserve"> Tapón protección auditiva </v>
          </cell>
        </row>
        <row r="613">
          <cell r="A613" t="str">
            <v xml:space="preserve"> Teflon (cinta) </v>
          </cell>
        </row>
        <row r="614">
          <cell r="A614" t="str">
            <v xml:space="preserve"> Teja ac termin 1/2 agua </v>
          </cell>
        </row>
        <row r="615">
          <cell r="A615" t="str">
            <v xml:space="preserve"> Teja arcilla </v>
          </cell>
        </row>
        <row r="616">
          <cell r="A616" t="str">
            <v xml:space="preserve"> Teja claraboya ac 6  (au=1.48m2) </v>
          </cell>
        </row>
        <row r="617">
          <cell r="A617" t="str">
            <v xml:space="preserve"> Teja colonial x 1.6 m </v>
          </cell>
        </row>
        <row r="618">
          <cell r="A618" t="str">
            <v xml:space="preserve"> Teja ondulada ac </v>
          </cell>
        </row>
        <row r="619">
          <cell r="A619" t="str">
            <v xml:space="preserve"> Teja ondulada transparen </v>
          </cell>
        </row>
        <row r="620">
          <cell r="A620" t="str">
            <v xml:space="preserve"> Teja thermoacoustic tipo ajover </v>
          </cell>
        </row>
        <row r="621">
          <cell r="A621" t="str">
            <v xml:space="preserve"> Teja zinc cal 33 </v>
          </cell>
        </row>
        <row r="622">
          <cell r="A622" t="str">
            <v xml:space="preserve"> Tejado arcilla (100%) </v>
          </cell>
        </row>
        <row r="623">
          <cell r="A623" t="str">
            <v xml:space="preserve"> Telera sajo 2x10 sajo </v>
          </cell>
        </row>
        <row r="624">
          <cell r="A624" t="str">
            <v xml:space="preserve"> Tensor d=3/8 rosca </v>
          </cell>
        </row>
        <row r="625">
          <cell r="A625" t="str">
            <v xml:space="preserve"> Terminal defensa metalica </v>
          </cell>
        </row>
        <row r="626">
          <cell r="A626" t="str">
            <v xml:space="preserve"> Terminal lateral ac </v>
          </cell>
        </row>
        <row r="627">
          <cell r="A627" t="str">
            <v xml:space="preserve"> Tierra </v>
          </cell>
        </row>
        <row r="628">
          <cell r="A628" t="str">
            <v xml:space="preserve"> Tierra vegetal </v>
          </cell>
        </row>
        <row r="629">
          <cell r="A629" t="str">
            <v xml:space="preserve"> Toma doble </v>
          </cell>
        </row>
        <row r="630">
          <cell r="A630" t="str">
            <v xml:space="preserve"> Toma especial 3x50 a </v>
          </cell>
        </row>
        <row r="631">
          <cell r="A631" t="str">
            <v xml:space="preserve"> Toma sencillo</v>
          </cell>
        </row>
        <row r="632">
          <cell r="A632" t="str">
            <v xml:space="preserve"> Toma sencillo polo tierra</v>
          </cell>
        </row>
        <row r="633">
          <cell r="A633" t="str">
            <v xml:space="preserve"> Toma telefonico</v>
          </cell>
        </row>
        <row r="634">
          <cell r="A634" t="str">
            <v xml:space="preserve"> Toma tv coaxial lk-060-7 </v>
          </cell>
        </row>
        <row r="635">
          <cell r="A635" t="str">
            <v xml:space="preserve"> Tornillo ancla camisa  1/4e </v>
          </cell>
        </row>
        <row r="636">
          <cell r="A636" t="str">
            <v xml:space="preserve"> Tornillo ancla camisa 1/2 expansion </v>
          </cell>
        </row>
        <row r="637">
          <cell r="A637" t="str">
            <v xml:space="preserve"> Tornillo ancla polyset 1/4e </v>
          </cell>
        </row>
        <row r="638">
          <cell r="A638" t="str">
            <v xml:space="preserve"> Tornillo autoperf thermoacoustic ajov </v>
          </cell>
        </row>
        <row r="639">
          <cell r="A639" t="str">
            <v xml:space="preserve"> Tornillo cabez pla autop 8*9/16sb/gp </v>
          </cell>
        </row>
        <row r="640">
          <cell r="A640" t="str">
            <v xml:space="preserve"> Tornillo cabeza  3/16 </v>
          </cell>
        </row>
        <row r="641">
          <cell r="A641" t="str">
            <v xml:space="preserve"> Tornillo cabeza lujo 3/1 </v>
          </cell>
        </row>
        <row r="642">
          <cell r="A642" t="str">
            <v xml:space="preserve"> Tornillo cabeza lujo 3/16 </v>
          </cell>
        </row>
        <row r="643">
          <cell r="A643" t="str">
            <v xml:space="preserve"> Tornillo de 2 galvanizado </v>
          </cell>
        </row>
        <row r="644">
          <cell r="A644" t="str">
            <v xml:space="preserve"> Tornillo lamina d=3/8 </v>
          </cell>
        </row>
        <row r="645">
          <cell r="A645" t="str">
            <v xml:space="preserve"> Tornillo madera 1 goloso </v>
          </cell>
        </row>
        <row r="646">
          <cell r="A646" t="str">
            <v xml:space="preserve"> Tornillo n°6                 dw/sb </v>
          </cell>
        </row>
        <row r="647">
          <cell r="A647" t="str">
            <v xml:space="preserve"> Tornillo niquel+chazo nylon fija dryw </v>
          </cell>
        </row>
        <row r="648">
          <cell r="A648" t="str">
            <v xml:space="preserve"> Tornillo thermoacoustic autoperf acero </v>
          </cell>
        </row>
        <row r="649">
          <cell r="A649" t="str">
            <v xml:space="preserve"> Tornillo thermoacoustic autoperf mader </v>
          </cell>
        </row>
        <row r="650">
          <cell r="A650" t="str">
            <v xml:space="preserve"> Tornillo thermoacoustic espigo 5.1x150 </v>
          </cell>
        </row>
        <row r="651">
          <cell r="A651" t="str">
            <v xml:space="preserve"> Tornillo thermoacoustic fijador ala </v>
          </cell>
        </row>
        <row r="652">
          <cell r="A652" t="str">
            <v xml:space="preserve"> Transf. trif. aceite  30 kva </v>
          </cell>
        </row>
        <row r="653">
          <cell r="A653" t="str">
            <v xml:space="preserve"> Transf. trif. aceite  45 kva </v>
          </cell>
        </row>
        <row r="654">
          <cell r="A654" t="str">
            <v xml:space="preserve"> Transf. trif. aceite  75 kva </v>
          </cell>
        </row>
        <row r="655">
          <cell r="A655" t="str">
            <v xml:space="preserve"> Transf. trif. aceite 112.5 kv </v>
          </cell>
        </row>
        <row r="656">
          <cell r="A656" t="str">
            <v xml:space="preserve"> Transf.monof. aceite 25 kv </v>
          </cell>
        </row>
        <row r="657">
          <cell r="A657" t="str">
            <v xml:space="preserve"> Transf.monof. aceite 37.5 kv </v>
          </cell>
        </row>
        <row r="658">
          <cell r="A658" t="str">
            <v xml:space="preserve"> Tubo conc perforada  8 </v>
          </cell>
        </row>
        <row r="659">
          <cell r="A659" t="str">
            <v xml:space="preserve"> Tubo conc refo uc 24 cl 2   600 mm </v>
          </cell>
        </row>
        <row r="660">
          <cell r="A660" t="str">
            <v xml:space="preserve"> Tubo conc refo uc 24 cl 3   600 mm </v>
          </cell>
        </row>
        <row r="661">
          <cell r="A661" t="str">
            <v xml:space="preserve"> Tubo conc refo uc 27 cl 2   675 mm </v>
          </cell>
        </row>
        <row r="662">
          <cell r="A662" t="str">
            <v xml:space="preserve"> Tubo conc refo uc 27 cl 3   675 mm </v>
          </cell>
        </row>
        <row r="663">
          <cell r="A663" t="str">
            <v xml:space="preserve"> Tubo conc refo uc 30 cl 2   750 mm </v>
          </cell>
        </row>
        <row r="664">
          <cell r="A664" t="str">
            <v xml:space="preserve"> Tubo conc refo uc 30 cl 3   750 mm </v>
          </cell>
        </row>
        <row r="665">
          <cell r="A665" t="str">
            <v xml:space="preserve"> Tubo conc refo uc 36 cl 2   900 mm </v>
          </cell>
        </row>
        <row r="666">
          <cell r="A666" t="str">
            <v xml:space="preserve"> Tubo conc refo uc 36 cl 3   900 mm </v>
          </cell>
        </row>
        <row r="667">
          <cell r="A667" t="str">
            <v xml:space="preserve"> Tubo conc refo uc 40 cl 2  1000 mm </v>
          </cell>
        </row>
        <row r="668">
          <cell r="A668" t="str">
            <v xml:space="preserve"> Tubo conc refo uc 40 cl 3  1000 mm </v>
          </cell>
        </row>
        <row r="669">
          <cell r="A669" t="str">
            <v xml:space="preserve"> Tubo conc refo uc 44 cl 2  1100 mm </v>
          </cell>
        </row>
        <row r="670">
          <cell r="A670" t="str">
            <v xml:space="preserve"> Tubo conc refo uc 44 cl 3  1100 mm </v>
          </cell>
        </row>
        <row r="671">
          <cell r="A671" t="str">
            <v xml:space="preserve"> Tubo conc refo uc 48 cl 2  1200 mm </v>
          </cell>
        </row>
        <row r="672">
          <cell r="A672" t="str">
            <v xml:space="preserve"> Tubo conc refo uc 48 cl 3  1200 mm </v>
          </cell>
        </row>
        <row r="673">
          <cell r="A673" t="str">
            <v xml:space="preserve"> Tubo conc refo uc 52 cl 2  1300 mm </v>
          </cell>
        </row>
        <row r="674">
          <cell r="A674" t="str">
            <v xml:space="preserve"> Tubo conc refo uc 52 cl 3  1300 mm </v>
          </cell>
        </row>
        <row r="675">
          <cell r="A675" t="str">
            <v xml:space="preserve"> Tubo conc refo uc 60 cl 2  1500 mm </v>
          </cell>
        </row>
        <row r="676">
          <cell r="A676" t="str">
            <v xml:space="preserve"> Tubo conc refo uc 60 cl 3  1500 mm </v>
          </cell>
        </row>
        <row r="677">
          <cell r="A677" t="str">
            <v xml:space="preserve"> Tubo conc simp uc  6 cl 2   150 mm </v>
          </cell>
        </row>
        <row r="678">
          <cell r="A678" t="str">
            <v xml:space="preserve"> Tubo conc simp uc  6 cl 3   150 mm </v>
          </cell>
        </row>
        <row r="679">
          <cell r="A679" t="str">
            <v xml:space="preserve"> Tubo conc simp uc  8 cl 2   200 mm </v>
          </cell>
        </row>
        <row r="680">
          <cell r="A680" t="str">
            <v xml:space="preserve"> Tubo conc simp uc  8 cl 3   200 mm </v>
          </cell>
        </row>
        <row r="681">
          <cell r="A681" t="str">
            <v xml:space="preserve"> Tubo conc simp uc 10 cl 2   250 mm </v>
          </cell>
        </row>
        <row r="682">
          <cell r="A682" t="str">
            <v xml:space="preserve"> Tubo conc simp uc 10 cl 3   250 mm </v>
          </cell>
        </row>
        <row r="683">
          <cell r="A683" t="str">
            <v xml:space="preserve"> Tubo conc simp uc 12 cl 2   300 mm </v>
          </cell>
        </row>
        <row r="684">
          <cell r="A684" t="str">
            <v xml:space="preserve"> Tubo conc simp uc 12 cl 3   300 mm </v>
          </cell>
        </row>
        <row r="685">
          <cell r="A685" t="str">
            <v xml:space="preserve"> Tubo conc simp uc 15 cl 2   375 mm </v>
          </cell>
        </row>
        <row r="686">
          <cell r="A686" t="str">
            <v xml:space="preserve"> Tubo conc simp uc 15 cl 3   375 mm </v>
          </cell>
        </row>
        <row r="687">
          <cell r="A687" t="str">
            <v xml:space="preserve"> Tubo conc simp uc 16 cl 2   400 mm </v>
          </cell>
        </row>
        <row r="688">
          <cell r="A688" t="str">
            <v xml:space="preserve"> Tubo conc simp uc 16 cl 3   400 mm </v>
          </cell>
        </row>
        <row r="689">
          <cell r="A689" t="str">
            <v xml:space="preserve"> Tubo conc simp uc 18 cl 2   450 mm </v>
          </cell>
        </row>
        <row r="690">
          <cell r="A690" t="str">
            <v xml:space="preserve"> Tubo conc simp uc 18 cl 3   450 mm </v>
          </cell>
        </row>
        <row r="691">
          <cell r="A691" t="str">
            <v xml:space="preserve"> Tubo conc simp uc 21 cl 2   525 mm </v>
          </cell>
        </row>
        <row r="692">
          <cell r="A692" t="str">
            <v xml:space="preserve"> Tubo conc simp uc 21 cl 3   525 mm </v>
          </cell>
        </row>
        <row r="693">
          <cell r="A693" t="str">
            <v xml:space="preserve"> Tubo conc simp uc 24 cl 2   600 mm </v>
          </cell>
        </row>
        <row r="694">
          <cell r="A694" t="str">
            <v xml:space="preserve"> Tubo conc simp uc 24 cl 3   600 mm </v>
          </cell>
        </row>
        <row r="695">
          <cell r="A695" t="str">
            <v xml:space="preserve"> Tubo conc simp uc 27 cl 2   675 mm </v>
          </cell>
        </row>
        <row r="696">
          <cell r="A696" t="str">
            <v xml:space="preserve"> Tubo conc simp uc 27 cl 3   675 mm </v>
          </cell>
        </row>
        <row r="697">
          <cell r="A697" t="str">
            <v xml:space="preserve"> Tubo conc simp uc 30 cl 2   750 mm </v>
          </cell>
        </row>
        <row r="698">
          <cell r="A698" t="str">
            <v xml:space="preserve"> Tubo conc simp uc 30 cl 3   750 mm </v>
          </cell>
        </row>
        <row r="699">
          <cell r="A699" t="str">
            <v xml:space="preserve"> Tubo conduit metal  1/2 </v>
          </cell>
        </row>
        <row r="700">
          <cell r="A700" t="str">
            <v xml:space="preserve"> Tubo conduit metal  3/4 </v>
          </cell>
        </row>
        <row r="701">
          <cell r="A701" t="str">
            <v xml:space="preserve"> Tubo conduit metal 1 </v>
          </cell>
        </row>
        <row r="702">
          <cell r="A702" t="str">
            <v xml:space="preserve"> Tubo conduit metal 1- 1/4 </v>
          </cell>
        </row>
        <row r="703">
          <cell r="A703" t="str">
            <v xml:space="preserve"> Tubo conduit pvc  1/2 </v>
          </cell>
        </row>
        <row r="704">
          <cell r="A704" t="str">
            <v xml:space="preserve"> Tubo conduit pvc  3/4 </v>
          </cell>
        </row>
        <row r="705">
          <cell r="A705" t="str">
            <v xml:space="preserve"> Tubo conduit pvc 1 </v>
          </cell>
        </row>
        <row r="706">
          <cell r="A706" t="str">
            <v xml:space="preserve"> Tubo conduit pvc 1- 1/4 </v>
          </cell>
        </row>
        <row r="707">
          <cell r="A707" t="str">
            <v xml:space="preserve"> Tubo conduit pvc 1-1/2 </v>
          </cell>
        </row>
        <row r="708">
          <cell r="A708" t="str">
            <v xml:space="preserve"> Tubo cpvc 1/2 </v>
          </cell>
        </row>
        <row r="709">
          <cell r="A709" t="str">
            <v xml:space="preserve"> Tubo cuadra 1   cal 16 </v>
          </cell>
        </row>
        <row r="710">
          <cell r="A710" t="str">
            <v xml:space="preserve"> Tubo cuadra 1-1/2 cal 20 </v>
          </cell>
        </row>
        <row r="711">
          <cell r="A711" t="str">
            <v xml:space="preserve"> Tubo hg 1-1/2 colmena ce </v>
          </cell>
        </row>
        <row r="712">
          <cell r="A712" t="str">
            <v xml:space="preserve"> Tubo hg 1-1/2 galv pesado </v>
          </cell>
        </row>
        <row r="713">
          <cell r="A713" t="str">
            <v xml:space="preserve"> Tubo hg 2 cal 16  cerramie </v>
          </cell>
        </row>
        <row r="714">
          <cell r="A714" t="str">
            <v xml:space="preserve"> Tubo hg 2 galv pesado </v>
          </cell>
        </row>
        <row r="715">
          <cell r="A715" t="str">
            <v xml:space="preserve"> Tubo hg 2-1/2 galv pesad </v>
          </cell>
        </row>
        <row r="716">
          <cell r="A716" t="str">
            <v xml:space="preserve"> Tubo lamp fluoresc 48 w </v>
          </cell>
        </row>
        <row r="717">
          <cell r="A717" t="str">
            <v xml:space="preserve"> Tubo pavco novaloc 24 </v>
          </cell>
        </row>
        <row r="718">
          <cell r="A718" t="str">
            <v xml:space="preserve"> Tubo pavco novaloc 27 </v>
          </cell>
        </row>
        <row r="719">
          <cell r="A719" t="str">
            <v xml:space="preserve"> Tubo pavco novaloc 30 </v>
          </cell>
        </row>
        <row r="720">
          <cell r="A720" t="str">
            <v xml:space="preserve"> Tubo pavco novaloc 33 </v>
          </cell>
        </row>
        <row r="721">
          <cell r="A721" t="str">
            <v xml:space="preserve"> Tubo pavco novaloc 36 </v>
          </cell>
        </row>
        <row r="722">
          <cell r="A722" t="str">
            <v xml:space="preserve"> Tubo pavco novaloc 39 </v>
          </cell>
        </row>
        <row r="723">
          <cell r="A723" t="str">
            <v xml:space="preserve"> Tubo pavco novaloc 42 </v>
          </cell>
        </row>
        <row r="724">
          <cell r="A724" t="str">
            <v xml:space="preserve"> Tubo pvc all cuadrada </v>
          </cell>
        </row>
        <row r="725">
          <cell r="A725" t="str">
            <v xml:space="preserve"> Tubo pvc all/vent 1-1/2 </v>
          </cell>
        </row>
        <row r="726">
          <cell r="A726" t="str">
            <v xml:space="preserve"> Tubo pvc all/vent 2 </v>
          </cell>
        </row>
        <row r="727">
          <cell r="A727" t="str">
            <v xml:space="preserve"> Tubo pvc all/vent 3 </v>
          </cell>
        </row>
        <row r="728">
          <cell r="A728" t="str">
            <v xml:space="preserve"> Tubo pvc all/vent 4 </v>
          </cell>
        </row>
        <row r="729">
          <cell r="A729" t="str">
            <v xml:space="preserve"> Tubo pvc dren 100 mm</v>
          </cell>
        </row>
        <row r="730">
          <cell r="A730" t="str">
            <v xml:space="preserve"> Tubo pvc dren 160 mm </v>
          </cell>
        </row>
        <row r="731">
          <cell r="A731" t="str">
            <v xml:space="preserve"> Tubo pvc dren+filtro  65 </v>
          </cell>
        </row>
        <row r="732">
          <cell r="A732" t="str">
            <v xml:space="preserve"> Tubo pvc dren+filtro 100 </v>
          </cell>
        </row>
        <row r="733">
          <cell r="A733" t="str">
            <v xml:space="preserve"> Tubo pvc dren+filtro 160 </v>
          </cell>
        </row>
        <row r="734">
          <cell r="A734" t="str">
            <v xml:space="preserve"> Tubo pvc dren+filtro 200 </v>
          </cell>
        </row>
        <row r="735">
          <cell r="A735" t="str">
            <v xml:space="preserve"> Tubo pvc novafort 110 mm </v>
          </cell>
        </row>
        <row r="736">
          <cell r="A736" t="str">
            <v xml:space="preserve"> Tubo pvc novafort 160 mm </v>
          </cell>
        </row>
        <row r="737">
          <cell r="A737" t="str">
            <v xml:space="preserve"> Tubo pvc novafort 200 mm </v>
          </cell>
        </row>
        <row r="738">
          <cell r="A738" t="str">
            <v xml:space="preserve"> Tubo pvc novafort 250 mm </v>
          </cell>
        </row>
        <row r="739">
          <cell r="A739" t="str">
            <v xml:space="preserve"> Tubo pvc novafort 315 mm </v>
          </cell>
        </row>
        <row r="740">
          <cell r="A740" t="str">
            <v xml:space="preserve"> Tubo pvc novafort 400 mm </v>
          </cell>
        </row>
        <row r="741">
          <cell r="A741" t="str">
            <v xml:space="preserve"> Tubo pvc novafort 450mm </v>
          </cell>
        </row>
        <row r="742">
          <cell r="A742" t="str">
            <v xml:space="preserve"> Tubo pvc novafort 500mm </v>
          </cell>
        </row>
        <row r="743">
          <cell r="A743" t="str">
            <v xml:space="preserve"> Tubo pvc ribloc 813 mm (32) </v>
          </cell>
        </row>
        <row r="744">
          <cell r="A744" t="str">
            <v xml:space="preserve"> Tubo pvc sanit 1-1/2 </v>
          </cell>
        </row>
        <row r="745">
          <cell r="A745" t="str">
            <v xml:space="preserve"> Tubo pvc sanit 2 </v>
          </cell>
        </row>
        <row r="746">
          <cell r="A746" t="str">
            <v xml:space="preserve"> Tubo pvc sanit 3 </v>
          </cell>
        </row>
        <row r="747">
          <cell r="A747" t="str">
            <v xml:space="preserve"> Tubo pvc sanit 4 </v>
          </cell>
        </row>
        <row r="748">
          <cell r="A748" t="str">
            <v xml:space="preserve"> Tubo pvc sanit 6 </v>
          </cell>
        </row>
        <row r="749">
          <cell r="A749" t="str">
            <v xml:space="preserve"> Tubo.cpvc 1/2  rde 11 </v>
          </cell>
        </row>
        <row r="750">
          <cell r="A750" t="str">
            <v xml:space="preserve"> Tubo.cpvc 3/4  rde 11 </v>
          </cell>
        </row>
        <row r="751">
          <cell r="A751" t="str">
            <v xml:space="preserve"> Tubo.hg  1/2 </v>
          </cell>
        </row>
        <row r="752">
          <cell r="A752" t="str">
            <v xml:space="preserve"> Tubo.hg  3/4 </v>
          </cell>
        </row>
        <row r="753">
          <cell r="A753" t="str">
            <v xml:space="preserve"> Tubo.hg 1 </v>
          </cell>
        </row>
        <row r="754">
          <cell r="A754" t="str">
            <v xml:space="preserve"> Tubo.hg 1-1/2 </v>
          </cell>
        </row>
        <row r="755">
          <cell r="A755" t="str">
            <v xml:space="preserve"> Tubo.hg 1-1/2 colmena ce </v>
          </cell>
        </row>
        <row r="756">
          <cell r="A756" t="str">
            <v xml:space="preserve"> Tubo.hg 1-1/4 </v>
          </cell>
        </row>
        <row r="757">
          <cell r="A757" t="str">
            <v xml:space="preserve"> Tubo.hg 2 </v>
          </cell>
        </row>
        <row r="758">
          <cell r="A758" t="str">
            <v xml:space="preserve"> Tubo.hg 2 cal 16 cerrami </v>
          </cell>
        </row>
        <row r="759">
          <cell r="A759" t="str">
            <v xml:space="preserve"> Tubo.hg 2-1/2 </v>
          </cell>
        </row>
        <row r="760">
          <cell r="A760" t="str">
            <v xml:space="preserve"> Tubo.hg 3 </v>
          </cell>
        </row>
        <row r="761">
          <cell r="A761" t="str">
            <v xml:space="preserve"> Tubo.hg 3/8 </v>
          </cell>
        </row>
        <row r="762">
          <cell r="A762" t="str">
            <v xml:space="preserve"> Tubo.hg 4 </v>
          </cell>
        </row>
        <row r="763">
          <cell r="A763" t="str">
            <v xml:space="preserve"> Tubo.hg 4 pesado </v>
          </cell>
        </row>
        <row r="764">
          <cell r="A764" t="str">
            <v xml:space="preserve"> Tubo.pvc 4 rde 21 u-z </v>
          </cell>
        </row>
        <row r="765">
          <cell r="A765" t="str">
            <v xml:space="preserve"> Tubo.pvc af   1/2 rde  9 </v>
          </cell>
        </row>
        <row r="766">
          <cell r="A766" t="str">
            <v xml:space="preserve"> Tubo.pvc af   1/2 rde 11</v>
          </cell>
        </row>
        <row r="767">
          <cell r="A767" t="str">
            <v xml:space="preserve"> Tubo.pvc af   1/2 rde 13. </v>
          </cell>
        </row>
        <row r="768">
          <cell r="A768" t="str">
            <v xml:space="preserve"> Tubo.pvc af   3/4 rde 11 </v>
          </cell>
        </row>
        <row r="769">
          <cell r="A769" t="str">
            <v xml:space="preserve"> Tubo.pvc af   3/4 rde 21 </v>
          </cell>
        </row>
        <row r="770">
          <cell r="A770" t="str">
            <v xml:space="preserve"> Tubo.pvc af 1  rde 11</v>
          </cell>
        </row>
        <row r="771">
          <cell r="A771" t="str">
            <v xml:space="preserve"> Tubo.pvc af 1  rde 21</v>
          </cell>
        </row>
        <row r="772">
          <cell r="A772" t="str">
            <v xml:space="preserve"> Tubo.pvc af 1-1/2  rde 21</v>
          </cell>
        </row>
        <row r="773">
          <cell r="A773" t="str">
            <v xml:space="preserve"> Tubo.pvc af 1-1/4 rde 21</v>
          </cell>
        </row>
        <row r="774">
          <cell r="A774" t="str">
            <v xml:space="preserve"> Tubo.pvc af 2  rde 21</v>
          </cell>
        </row>
        <row r="775">
          <cell r="A775" t="str">
            <v xml:space="preserve"> Tubo.pvc af 2-1/2  rde 21</v>
          </cell>
        </row>
        <row r="776">
          <cell r="A776" t="str">
            <v xml:space="preserve"> Tubo.pvc af 3      rde 21</v>
          </cell>
        </row>
        <row r="777">
          <cell r="A777" t="str">
            <v xml:space="preserve"> Tubo.pvc af 4      rde 21</v>
          </cell>
        </row>
        <row r="778">
          <cell r="A778" t="str">
            <v xml:space="preserve"> Tubo.pvc u-z  2  rde 21</v>
          </cell>
        </row>
        <row r="779">
          <cell r="A779" t="str">
            <v xml:space="preserve"> Tubo.pvc u-z  2-1/2 rde 21 </v>
          </cell>
        </row>
        <row r="780">
          <cell r="A780" t="str">
            <v xml:space="preserve"> Tubo.pvc u-z  3  rde 21 </v>
          </cell>
        </row>
        <row r="781">
          <cell r="A781" t="str">
            <v xml:space="preserve"> Tubo.pvc u-z  6  rde 21</v>
          </cell>
        </row>
        <row r="782">
          <cell r="A782" t="str">
            <v xml:space="preserve"> Tuerca 1/2 </v>
          </cell>
        </row>
        <row r="783">
          <cell r="A783" t="str">
            <v xml:space="preserve"> Tuerca ojo alarg soldada </v>
          </cell>
        </row>
        <row r="784">
          <cell r="A784" t="str">
            <v xml:space="preserve"> Tv split 2 vias*partidor </v>
          </cell>
        </row>
        <row r="785">
          <cell r="A785" t="str">
            <v xml:space="preserve"> Tv split 3 vias*partidor </v>
          </cell>
        </row>
        <row r="786">
          <cell r="A786" t="str">
            <v xml:space="preserve"> Tv terminal coaxial </v>
          </cell>
        </row>
        <row r="787">
          <cell r="A787" t="str">
            <v xml:space="preserve"> Union hf gibault 3 </v>
          </cell>
        </row>
        <row r="788">
          <cell r="A788" t="str">
            <v xml:space="preserve"> Union hg   1/2 </v>
          </cell>
        </row>
        <row r="789">
          <cell r="A789" t="str">
            <v xml:space="preserve"> Union hg 2 </v>
          </cell>
        </row>
        <row r="790">
          <cell r="A790" t="str">
            <v xml:space="preserve"> Unión pavco novaloc 24 </v>
          </cell>
        </row>
        <row r="791">
          <cell r="A791" t="str">
            <v xml:space="preserve"> Unión pavco novaloc 27 </v>
          </cell>
        </row>
        <row r="792">
          <cell r="A792" t="str">
            <v xml:space="preserve"> Unión pavco novaloc 30 </v>
          </cell>
        </row>
        <row r="793">
          <cell r="A793" t="str">
            <v xml:space="preserve"> Unión pavco novaloc 33 </v>
          </cell>
        </row>
        <row r="794">
          <cell r="A794" t="str">
            <v xml:space="preserve"> Unión pavco novaloc 36 </v>
          </cell>
        </row>
        <row r="795">
          <cell r="A795" t="str">
            <v xml:space="preserve"> Unión pavco novaloc 39 </v>
          </cell>
        </row>
        <row r="796">
          <cell r="A796" t="str">
            <v xml:space="preserve"> Unión pavco novaloc 42 </v>
          </cell>
        </row>
        <row r="797">
          <cell r="A797" t="str">
            <v xml:space="preserve"> Valla info inst tc paral l2x1/8 </v>
          </cell>
        </row>
        <row r="798">
          <cell r="A798" t="str">
            <v xml:space="preserve"> Valvula flotador  1/2   </v>
          </cell>
        </row>
        <row r="799">
          <cell r="A799" t="str">
            <v xml:space="preserve"> Vara cañabrava cubiertas sin pelar </v>
          </cell>
        </row>
        <row r="800">
          <cell r="A800" t="str">
            <v xml:space="preserve"> Varilla anclaje 3/4x1.5m </v>
          </cell>
        </row>
        <row r="801">
          <cell r="A801" t="str">
            <v xml:space="preserve"> Varilla anclaje 5/8x1.8m </v>
          </cell>
        </row>
        <row r="802">
          <cell r="A802" t="str">
            <v xml:space="preserve"> Varilla cuadra 1/2 reja </v>
          </cell>
        </row>
        <row r="803">
          <cell r="A803" t="str">
            <v xml:space="preserve"> Varilla cuadrada 5/8 re </v>
          </cell>
        </row>
        <row r="804">
          <cell r="A804" t="str">
            <v xml:space="preserve"> Varilla cuadrada 9 mm </v>
          </cell>
        </row>
        <row r="805">
          <cell r="A805" t="str">
            <v xml:space="preserve"> Varilla cw5/8+con amer 1.5m </v>
          </cell>
        </row>
        <row r="806">
          <cell r="A806" t="str">
            <v xml:space="preserve"> Varilla cw5/8+con amer 1.8m </v>
          </cell>
        </row>
        <row r="807">
          <cell r="A807" t="str">
            <v xml:space="preserve"> Varilla macana </v>
          </cell>
        </row>
        <row r="808">
          <cell r="A808" t="str">
            <v xml:space="preserve"> Varilla sajo 1x1 cm </v>
          </cell>
        </row>
        <row r="809">
          <cell r="A809" t="str">
            <v xml:space="preserve"> Varilla sajo 2x2 cm </v>
          </cell>
        </row>
        <row r="810">
          <cell r="A810" t="str">
            <v xml:space="preserve"> Varilla sajo 5x2 cm </v>
          </cell>
        </row>
        <row r="811">
          <cell r="A811" t="str">
            <v xml:space="preserve"> Varillon esqueletar revoltura </v>
          </cell>
        </row>
        <row r="812">
          <cell r="A812" t="str">
            <v xml:space="preserve"> Varillon esqueletar sajo </v>
          </cell>
        </row>
        <row r="813">
          <cell r="A813" t="str">
            <v xml:space="preserve"> Varsol </v>
          </cell>
        </row>
        <row r="814">
          <cell r="A814" t="str">
            <v xml:space="preserve"> Vaselina </v>
          </cell>
        </row>
        <row r="815">
          <cell r="A815" t="str">
            <v xml:space="preserve"> Vena dilatac c21.7 mpa piso adoq </v>
          </cell>
        </row>
        <row r="816">
          <cell r="A816" t="str">
            <v xml:space="preserve"> Ventana aluminio anol. fija+vidri </v>
          </cell>
        </row>
        <row r="817">
          <cell r="A817" t="str">
            <v xml:space="preserve"> Ventana aluminio corr 3825+vidrio econ </v>
          </cell>
        </row>
        <row r="818">
          <cell r="A818" t="str">
            <v xml:space="preserve"> Vidrio 4 mm </v>
          </cell>
        </row>
        <row r="819">
          <cell r="A819" t="str">
            <v xml:space="preserve"> Viga chanú 3x6 l=6.00 </v>
          </cell>
        </row>
        <row r="820">
          <cell r="A820" t="str">
            <v xml:space="preserve"> Viga madera 2 x 3 </v>
          </cell>
        </row>
        <row r="821">
          <cell r="A821" t="str">
            <v xml:space="preserve"> Viga madera 2 x 5 </v>
          </cell>
        </row>
        <row r="822">
          <cell r="A822" t="str">
            <v xml:space="preserve"> Viga pino pátula 4*3m inmun/cili </v>
          </cell>
        </row>
        <row r="823">
          <cell r="A823" t="str">
            <v xml:space="preserve"> Vitroblock pared 8*19.5*19.5 </v>
          </cell>
        </row>
        <row r="824">
          <cell r="A824" t="str">
            <v xml:space="preserve"> Yeso (saco 25 kg) </v>
          </cell>
        </row>
        <row r="825">
          <cell r="A825" t="str">
            <v xml:space="preserve"> Yeso supraduro </v>
          </cell>
        </row>
      </sheetData>
      <sheetData sheetId="1">
        <row r="2">
          <cell r="A2" t="str">
            <v xml:space="preserve"> Ayudante (Jornall+prest) </v>
          </cell>
        </row>
        <row r="3">
          <cell r="A3" t="str">
            <v xml:space="preserve"> Ayudante prac.(Jornall+prest) </v>
          </cell>
        </row>
        <row r="4">
          <cell r="A4" t="str">
            <v xml:space="preserve"> Comision topog.(1top+3cad) </v>
          </cell>
        </row>
        <row r="5">
          <cell r="A5" t="str">
            <v xml:space="preserve"> Cuadrilla a (1of+4ay) </v>
          </cell>
        </row>
        <row r="6">
          <cell r="A6" t="str">
            <v xml:space="preserve"> Cuadrilla alta tension. </v>
          </cell>
        </row>
        <row r="7">
          <cell r="A7" t="str">
            <v xml:space="preserve"> Cuadrilla b (1min+2ay) </v>
          </cell>
        </row>
        <row r="8">
          <cell r="A8" t="str">
            <v xml:space="preserve"> Cuadrilla c (1of+7ay) </v>
          </cell>
        </row>
        <row r="9">
          <cell r="A9" t="str">
            <v xml:space="preserve"> Cuadrilla d (2of+4ay) </v>
          </cell>
        </row>
        <row r="10">
          <cell r="A10" t="str">
            <v xml:space="preserve"> Cuadrilla e (1of+1ay) </v>
          </cell>
        </row>
        <row r="11">
          <cell r="A11" t="str">
            <v xml:space="preserve"> Cuadrilla f (1of+2ay) </v>
          </cell>
        </row>
        <row r="12">
          <cell r="A12" t="str">
            <v xml:space="preserve"> Cuadrilla h (4ay) </v>
          </cell>
        </row>
        <row r="13">
          <cell r="A13" t="str">
            <v xml:space="preserve"> Cuadrilla p (1elec+1ay) </v>
          </cell>
        </row>
        <row r="14">
          <cell r="A14" t="str">
            <v xml:space="preserve"> Cuadrilla s (1sold+1ay) </v>
          </cell>
        </row>
        <row r="15">
          <cell r="A15" t="str">
            <v xml:space="preserve"> Cuadrilla w (1carpma+1ay) </v>
          </cell>
        </row>
        <row r="16">
          <cell r="A16" t="str">
            <v xml:space="preserve"> Oficial (Jornall+prest) </v>
          </cell>
        </row>
        <row r="17">
          <cell r="A17" t="str">
            <v xml:space="preserve"> Oficial pintor </v>
          </cell>
        </row>
        <row r="18">
          <cell r="A18" t="str">
            <v xml:space="preserve"> Soldador </v>
          </cell>
        </row>
      </sheetData>
      <sheetData sheetId="2">
        <row r="1">
          <cell r="A1" t="str">
            <v>Detalle</v>
          </cell>
        </row>
        <row r="2">
          <cell r="A2" t="str">
            <v xml:space="preserve"> Andamio modular 1.2 x 1.2 </v>
          </cell>
        </row>
        <row r="3">
          <cell r="A3" t="str">
            <v xml:space="preserve"> Andamio tijera 1.5 x 1.2 </v>
          </cell>
        </row>
        <row r="4">
          <cell r="A4" t="str">
            <v xml:space="preserve"> Arnes de seguridad </v>
          </cell>
        </row>
        <row r="5">
          <cell r="A5" t="str">
            <v xml:space="preserve"> Bulldozer d6 b 170/180hp17/18t </v>
          </cell>
        </row>
        <row r="6">
          <cell r="A6" t="str">
            <v xml:space="preserve"> Carrotanque agua </v>
          </cell>
        </row>
        <row r="7">
          <cell r="A7" t="str">
            <v xml:space="preserve"> Cercha metalica 3 mts 750kg/ml </v>
          </cell>
        </row>
        <row r="8">
          <cell r="A8" t="str">
            <v xml:space="preserve"> Cilindro comp.vibra.dynapa </v>
          </cell>
        </row>
        <row r="9">
          <cell r="A9" t="str">
            <v xml:space="preserve"> Compactador neum. con tr </v>
          </cell>
        </row>
        <row r="10">
          <cell r="A10" t="str">
            <v xml:space="preserve"> Compresor 175q 1 martillo </v>
          </cell>
        </row>
        <row r="11">
          <cell r="A11" t="str">
            <v xml:space="preserve"> Compresor pintura </v>
          </cell>
        </row>
        <row r="12">
          <cell r="A12" t="str">
            <v xml:space="preserve"> Cortadora adobe elect sin </v>
          </cell>
        </row>
        <row r="13">
          <cell r="A13" t="str">
            <v xml:space="preserve"> Cortadora concreto sin disco </v>
          </cell>
        </row>
        <row r="14">
          <cell r="A14" t="str">
            <v xml:space="preserve"> Corte pav concr d&lt;.06m + oper </v>
          </cell>
        </row>
        <row r="15">
          <cell r="A15" t="str">
            <v xml:space="preserve"> Corte pulidora abertura muro mamp </v>
          </cell>
        </row>
        <row r="16">
          <cell r="A16" t="str">
            <v xml:space="preserve"> Equipo de topografia </v>
          </cell>
        </row>
        <row r="17">
          <cell r="A17" t="str">
            <v xml:space="preserve"> Equipo móvil pintura línea vías </v>
          </cell>
        </row>
        <row r="18">
          <cell r="A18" t="str">
            <v xml:space="preserve"> Equipo perforacion pilotes </v>
          </cell>
        </row>
        <row r="19">
          <cell r="A19" t="str">
            <v xml:space="preserve"> Equipo soldadura electrica </v>
          </cell>
        </row>
        <row r="20">
          <cell r="A20" t="str">
            <v xml:space="preserve"> Finisher+operario cat ap </v>
          </cell>
        </row>
        <row r="21">
          <cell r="A21" t="str">
            <v xml:space="preserve"> Grua montacarga 4 ton </v>
          </cell>
        </row>
        <row r="22">
          <cell r="A22" t="str">
            <v xml:space="preserve"> Grua sobre camion 5 a 7 </v>
          </cell>
        </row>
        <row r="23">
          <cell r="A23" t="str">
            <v xml:space="preserve"> Grua telescopica  4 ton </v>
          </cell>
        </row>
        <row r="24">
          <cell r="A24" t="str">
            <v xml:space="preserve"> Guadanadora </v>
          </cell>
        </row>
        <row r="25">
          <cell r="A25" t="str">
            <v xml:space="preserve"> Herramienta menor </v>
          </cell>
        </row>
        <row r="26">
          <cell r="A26" t="str">
            <v xml:space="preserve"> Mezcladora gasol 1 saco </v>
          </cell>
        </row>
        <row r="27">
          <cell r="A27" t="str">
            <v xml:space="preserve"> Motobomba 3 gas + mangu </v>
          </cell>
        </row>
        <row r="28">
          <cell r="A28" t="str">
            <v xml:space="preserve"> Motoniveladora cat 12k </v>
          </cell>
        </row>
        <row r="29">
          <cell r="A29" t="str">
            <v xml:space="preserve"> Pulidora manual 7 2.5hp </v>
          </cell>
        </row>
        <row r="30">
          <cell r="A30" t="str">
            <v xml:space="preserve"> Regla vibratoria gasolin </v>
          </cell>
        </row>
        <row r="31">
          <cell r="A31" t="str">
            <v xml:space="preserve"> Retrocargador jcb 3d 70/ 80hp .8m3 </v>
          </cell>
        </row>
        <row r="32">
          <cell r="A32" t="str">
            <v xml:space="preserve"> Retrocargador jcb/214 </v>
          </cell>
        </row>
        <row r="33">
          <cell r="A33" t="str">
            <v xml:space="preserve"> Retroexcavadora pc 200 </v>
          </cell>
        </row>
        <row r="34">
          <cell r="A34" t="str">
            <v xml:space="preserve"> Servicio de dobladora </v>
          </cell>
        </row>
        <row r="35">
          <cell r="A35" t="str">
            <v xml:space="preserve"> Sierra circ madera 6-1/44krpm </v>
          </cell>
        </row>
        <row r="36">
          <cell r="A36" t="str">
            <v xml:space="preserve"> Soldador de arco </v>
          </cell>
        </row>
        <row r="37">
          <cell r="A37" t="str">
            <v xml:space="preserve"> Tablero form 90*135 </v>
          </cell>
        </row>
        <row r="38">
          <cell r="A38" t="str">
            <v xml:space="preserve"> Taco metalico largo 2.6-&gt;4 mts </v>
          </cell>
        </row>
        <row r="39">
          <cell r="A39" t="str">
            <v xml:space="preserve"> Taladro machin elect+oper 150ft3/' </v>
          </cell>
        </row>
        <row r="40">
          <cell r="A40" t="str">
            <v xml:space="preserve"> Taladro percutor </v>
          </cell>
        </row>
        <row r="41">
          <cell r="A41" t="str">
            <v xml:space="preserve"> Taladro perfor demole ac </v>
          </cell>
        </row>
        <row r="42">
          <cell r="A42" t="str">
            <v xml:space="preserve"> Taladro pesado manu rever 1/2 </v>
          </cell>
        </row>
        <row r="43">
          <cell r="A43" t="str">
            <v xml:space="preserve"> Vibrador concreto electr </v>
          </cell>
        </row>
        <row r="44">
          <cell r="A44" t="str">
            <v xml:space="preserve"> Vibrador concreto gasoli </v>
          </cell>
        </row>
        <row r="45">
          <cell r="A45" t="str">
            <v xml:space="preserve"> Vibro vibromax 602 </v>
          </cell>
        </row>
        <row r="46">
          <cell r="A46" t="str">
            <v xml:space="preserve"> Vibrocompactador gasolina </v>
          </cell>
        </row>
        <row r="47">
          <cell r="A47" t="str">
            <v xml:space="preserve"> Vibrocompactador rodillo manua </v>
          </cell>
        </row>
        <row r="48">
          <cell r="A48" t="str">
            <v xml:space="preserve"> Volqueta 5 m3 </v>
          </cell>
        </row>
      </sheetData>
      <sheetData sheetId="3">
        <row r="2">
          <cell r="A2" t="str">
            <v xml:space="preserve"> Acarreo horizontal</v>
          </cell>
        </row>
        <row r="3">
          <cell r="A3" t="str">
            <v xml:space="preserve"> Camion plataforma 10 tons </v>
          </cell>
        </row>
        <row r="4">
          <cell r="A4" t="str">
            <v xml:space="preserve"> Estibaje (cargue/descargue) </v>
          </cell>
        </row>
        <row r="5">
          <cell r="A5" t="str">
            <v xml:space="preserve"> Estibaje con grua montacarga </v>
          </cell>
        </row>
        <row r="6">
          <cell r="A6" t="str">
            <v xml:space="preserve"> Transp mat de patio inte </v>
          </cell>
        </row>
        <row r="7">
          <cell r="A7" t="str">
            <v xml:space="preserve"> Transp mat de patio intermunic </v>
          </cell>
        </row>
        <row r="8">
          <cell r="A8" t="str">
            <v xml:space="preserve"> Transporte </v>
          </cell>
        </row>
        <row r="9">
          <cell r="A9" t="str">
            <v xml:space="preserve"> Transporte material de playa</v>
          </cell>
        </row>
      </sheetData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AIU"/>
      <sheetName val="PPTO GENERAL"/>
      <sheetName val="Apoyo supervisión"/>
      <sheetName val="APU SGSST"/>
      <sheetName val="CantObraCivil"/>
      <sheetName val="Cant Acero"/>
      <sheetName val="APU OBRA CIVIL"/>
      <sheetName val="INSUMOS OBRA CIVIL"/>
      <sheetName val="Cant HS"/>
      <sheetName val="APU HS"/>
      <sheetName val="Cant.ObraElect."/>
      <sheetName val="APU OBRA ELECT"/>
      <sheetName val="INSUMOS HS"/>
      <sheetName val="INSUMOS ELECT"/>
      <sheetName val="MO CIVIL"/>
      <sheetName val="MO ELECT."/>
      <sheetName val="FP DIRECTIVOS"/>
      <sheetName val="FP MAESTRO"/>
      <sheetName val="FP 1 Y 1.5 SMML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 t="str">
            <v>10. ACERO 37.000 PSI  #3 X 6M  (3.354KG)</v>
          </cell>
          <cell r="D2" t="str">
            <v>KG</v>
          </cell>
          <cell r="E2">
            <v>1816.6666666666667</v>
          </cell>
        </row>
        <row r="3">
          <cell r="C3" t="str">
            <v>11. ACERO 37.000 PSI  #4 X 6M  (5.964KG)</v>
          </cell>
          <cell r="D3" t="str">
            <v>KG</v>
          </cell>
          <cell r="E3">
            <v>2351.6666666666665</v>
          </cell>
        </row>
        <row r="4">
          <cell r="C4" t="str">
            <v>12. ACERO 37.000 PSI  #5 X 6M  (9.324KG)</v>
          </cell>
          <cell r="D4" t="str">
            <v>KG</v>
          </cell>
          <cell r="E4">
            <v>4533.3333333333339</v>
          </cell>
        </row>
        <row r="5">
          <cell r="C5" t="str">
            <v>13. ACERO 37.000 PSI  #6 X 6M  (13.422KG)</v>
          </cell>
          <cell r="D5" t="str">
            <v>KG</v>
          </cell>
          <cell r="E5">
            <v>7150</v>
          </cell>
        </row>
        <row r="6">
          <cell r="C6" t="str">
            <v>14. ACERO 37.000 PSI  #7 X 6M  (18.264KG)</v>
          </cell>
          <cell r="D6" t="str">
            <v>KG</v>
          </cell>
          <cell r="E6">
            <v>9750</v>
          </cell>
        </row>
        <row r="7">
          <cell r="C7" t="str">
            <v>15. ACERO 37.000 PSI #8 X 6M (23.862KG)</v>
          </cell>
          <cell r="D7" t="str">
            <v>KG</v>
          </cell>
          <cell r="E7">
            <v>17283.333333333332</v>
          </cell>
        </row>
        <row r="8">
          <cell r="C8" t="str">
            <v>16. ACERO 37.000 PSI</v>
          </cell>
          <cell r="D8"/>
          <cell r="E8"/>
        </row>
        <row r="9">
          <cell r="C9" t="str">
            <v>20. ACERO 60.000 PSI #3 3/8" X 9M (5.031KG)</v>
          </cell>
          <cell r="D9" t="str">
            <v>KG</v>
          </cell>
          <cell r="E9">
            <v>1376.3888888888889</v>
          </cell>
        </row>
        <row r="10">
          <cell r="C10" t="str">
            <v>21. ACERO 60.000 PSI #5 5/8" X 9M (13.986KG)</v>
          </cell>
          <cell r="D10" t="str">
            <v>KG</v>
          </cell>
          <cell r="E10">
            <v>3758.333333333333</v>
          </cell>
        </row>
        <row r="11">
          <cell r="C11" t="str">
            <v>22. ACERO 60.000 PSI #6 3/4" X 9M (20.07KG)</v>
          </cell>
          <cell r="D11" t="str">
            <v>KG</v>
          </cell>
          <cell r="E11">
            <v>5524.4444444444443</v>
          </cell>
        </row>
        <row r="12">
          <cell r="C12" t="str">
            <v>23. ACERO 60.000 PSI #7 7/8" X 9M (27.396KG)</v>
          </cell>
          <cell r="D12" t="str">
            <v>KG</v>
          </cell>
          <cell r="E12">
            <v>7492.7777777777774</v>
          </cell>
        </row>
        <row r="13">
          <cell r="C13" t="str">
            <v>24. ACERO 60.000 PSI #8 1"X 9M (35.793KG)</v>
          </cell>
          <cell r="D13" t="str">
            <v>UN</v>
          </cell>
          <cell r="E13">
            <v>105000</v>
          </cell>
        </row>
        <row r="14">
          <cell r="C14" t="str">
            <v>25. ACERO 60.000 PSI #9 1 1/8 X 6MT</v>
          </cell>
          <cell r="D14" t="str">
            <v>UN</v>
          </cell>
          <cell r="E14">
            <v>9000</v>
          </cell>
        </row>
        <row r="15">
          <cell r="C15" t="str">
            <v>ACOMETIDA para instalación Luminaria</v>
          </cell>
          <cell r="D15" t="str">
            <v>M</v>
          </cell>
          <cell r="E15">
            <v>21425</v>
          </cell>
        </row>
        <row r="16">
          <cell r="C16" t="str">
            <v>ACCESORIOS Electricos para instalación de luminaria</v>
          </cell>
          <cell r="D16" t="str">
            <v>Gl</v>
          </cell>
          <cell r="E16">
            <v>10000</v>
          </cell>
        </row>
        <row r="17">
          <cell r="C17" t="str">
            <v>ACCESORIOS PARA CONECTAR VÁLVULA ORINAL MEDIANO TIPO DOCOL REF. 4 AA TCDO1 O SIMILAR PARA COMETIDA EXTERNA</v>
          </cell>
          <cell r="D17" t="str">
            <v>UN</v>
          </cell>
          <cell r="E17">
            <v>182400</v>
          </cell>
        </row>
        <row r="18">
          <cell r="C18" t="str">
            <v>ACERO 60.000 PSI</v>
          </cell>
          <cell r="D18" t="str">
            <v>KG</v>
          </cell>
          <cell r="E18">
            <v>2950</v>
          </cell>
        </row>
        <row r="19">
          <cell r="C19" t="str">
            <v>ACOPLE 1/2"  PARA LAVAMANOS EN ACERO DE 40 CM.</v>
          </cell>
          <cell r="D19" t="str">
            <v>UN</v>
          </cell>
          <cell r="E19">
            <v>13200</v>
          </cell>
        </row>
        <row r="20">
          <cell r="C20" t="str">
            <v>ACRONAL LIGANTE</v>
          </cell>
          <cell r="D20" t="str">
            <v>GAL</v>
          </cell>
          <cell r="E20">
            <v>21500</v>
          </cell>
        </row>
        <row r="21">
          <cell r="C21" t="str">
            <v>ACUALUX PINTUCO</v>
          </cell>
          <cell r="D21" t="str">
            <v>GAL</v>
          </cell>
          <cell r="E21">
            <v>61900</v>
          </cell>
        </row>
        <row r="22">
          <cell r="C22" t="str">
            <v>ADHESIVO A BASE DE RESINA ACRILICA,ACUOSA</v>
          </cell>
          <cell r="D22" t="str">
            <v>KG</v>
          </cell>
          <cell r="E22">
            <v>10900</v>
          </cell>
        </row>
        <row r="23">
          <cell r="C23" t="str">
            <v>ADHESIVO PARA PISO VINÍLICO</v>
          </cell>
          <cell r="D23" t="str">
            <v>M2</v>
          </cell>
          <cell r="E23">
            <v>5831</v>
          </cell>
        </row>
        <row r="24">
          <cell r="C24" t="str">
            <v>ADITIVO SIKA PARA CURAR EL CONCRETO X 5KG</v>
          </cell>
          <cell r="D24" t="str">
            <v>UN</v>
          </cell>
          <cell r="E24">
            <v>75000</v>
          </cell>
        </row>
        <row r="25">
          <cell r="C25" t="str">
            <v>ADOQUÍN DE CEMENTO A25 ALFA 20x10x6 cm</v>
          </cell>
          <cell r="D25" t="str">
            <v>M2</v>
          </cell>
          <cell r="E25">
            <v>50000</v>
          </cell>
        </row>
        <row r="26">
          <cell r="C26" t="str">
            <v>AFIRMADO</v>
          </cell>
          <cell r="D26" t="str">
            <v>M3</v>
          </cell>
          <cell r="E26">
            <v>23900</v>
          </cell>
        </row>
        <row r="27">
          <cell r="C27" t="str">
            <v>AGUA</v>
          </cell>
          <cell r="D27" t="str">
            <v>LT</v>
          </cell>
          <cell r="E27">
            <v>12</v>
          </cell>
        </row>
        <row r="28">
          <cell r="C28" t="str">
            <v>ALAMBRE GALVANIZADO NO. 18</v>
          </cell>
          <cell r="D28" t="str">
            <v>KG</v>
          </cell>
          <cell r="E28">
            <v>6742.5</v>
          </cell>
        </row>
        <row r="29">
          <cell r="C29" t="str">
            <v>ALAMBRE NEGRO</v>
          </cell>
          <cell r="D29" t="str">
            <v>KG</v>
          </cell>
          <cell r="E29">
            <v>3884.75</v>
          </cell>
        </row>
        <row r="30">
          <cell r="C30" t="str">
            <v>ALIMENTADORES desde Tablero General hasta Ascensor en cable (3#12) y Cable (5#8) incluye MO</v>
          </cell>
          <cell r="D30" t="str">
            <v>M</v>
          </cell>
          <cell r="E30">
            <v>44000</v>
          </cell>
        </row>
        <row r="31">
          <cell r="C31" t="str">
            <v>ALFALISTO BLANCO X 25KG</v>
          </cell>
          <cell r="D31" t="str">
            <v>UN</v>
          </cell>
          <cell r="E31">
            <v>36403</v>
          </cell>
        </row>
        <row r="32">
          <cell r="C32" t="str">
            <v>ALFALISTO PLUS</v>
          </cell>
          <cell r="D32" t="str">
            <v>KG</v>
          </cell>
          <cell r="E32">
            <v>1480</v>
          </cell>
        </row>
        <row r="33">
          <cell r="C33" t="str">
            <v>ALLANADORA (HELICOPTERO)</v>
          </cell>
          <cell r="D33" t="str">
            <v>DIA</v>
          </cell>
          <cell r="E33">
            <v>78540</v>
          </cell>
        </row>
        <row r="34">
          <cell r="C34" t="str">
            <v>ANCLAJE EPOXICO de 1" Profundidad = 0.15m incluye MO</v>
          </cell>
          <cell r="D34" t="str">
            <v>UN</v>
          </cell>
          <cell r="E34">
            <v>23522</v>
          </cell>
        </row>
        <row r="35">
          <cell r="C35" t="str">
            <v>ANCLAJE EPOXICO de 3/4" Profundidad = 0.15m incluye MO</v>
          </cell>
          <cell r="D35" t="str">
            <v>UN</v>
          </cell>
          <cell r="E35">
            <v>18500</v>
          </cell>
        </row>
        <row r="36">
          <cell r="C36" t="str">
            <v>ANDAMIO COLGANTE (50M GANCHO)</v>
          </cell>
          <cell r="D36" t="str">
            <v>DIA</v>
          </cell>
          <cell r="E36">
            <v>2618</v>
          </cell>
        </row>
        <row r="37">
          <cell r="C37" t="str">
            <v>ANDAMIO METALICO CERTIFICADO, INCLUYE ESCALERILLA CON BARANDAS Y PLATAFORMAS DE TRABAJO (1 CUERPO)</v>
          </cell>
          <cell r="D37" t="str">
            <v>DIA</v>
          </cell>
          <cell r="E37">
            <v>7000</v>
          </cell>
        </row>
        <row r="38">
          <cell r="C38" t="str">
            <v>ANDAMIO TRIANGULAR  (1M X 1M) CUERPO</v>
          </cell>
          <cell r="D38" t="str">
            <v>DIA</v>
          </cell>
          <cell r="E38">
            <v>1130.5</v>
          </cell>
        </row>
        <row r="39">
          <cell r="C39" t="str">
            <v>ANDAMIO TUBULAR (1.5M X 1.5MT) CUERPO</v>
          </cell>
          <cell r="D39" t="str">
            <v>DIA</v>
          </cell>
          <cell r="E39">
            <v>1130.5</v>
          </cell>
        </row>
        <row r="40">
          <cell r="C40" t="str">
            <v>ANDAMIO TUBULAR (1.5M X 1.5MT) MARCO</v>
          </cell>
          <cell r="D40" t="str">
            <v>DIA</v>
          </cell>
          <cell r="E40">
            <v>374.85</v>
          </cell>
        </row>
        <row r="41">
          <cell r="C41" t="str">
            <v>ANGEO 10 X 1MT</v>
          </cell>
          <cell r="D41" t="str">
            <v>UN</v>
          </cell>
          <cell r="E41">
            <v>88900</v>
          </cell>
        </row>
        <row r="42">
          <cell r="C42" t="str">
            <v>ANGULO 2" X 1/4"</v>
          </cell>
          <cell r="D42" t="str">
            <v>UN</v>
          </cell>
          <cell r="E42">
            <v>78084</v>
          </cell>
        </row>
        <row r="43">
          <cell r="C43" t="str">
            <v>ANGULO 3/16 X 2" G-50</v>
          </cell>
          <cell r="D43" t="str">
            <v>M</v>
          </cell>
          <cell r="E43">
            <v>10800</v>
          </cell>
        </row>
        <row r="44">
          <cell r="C44" t="str">
            <v>ANGULO CAL 24</v>
          </cell>
          <cell r="D44" t="str">
            <v>UN</v>
          </cell>
          <cell r="E44">
            <v>1650</v>
          </cell>
        </row>
        <row r="45">
          <cell r="C45" t="str">
            <v>ANGULO CAL 26</v>
          </cell>
          <cell r="D45" t="str">
            <v>UN</v>
          </cell>
          <cell r="E45">
            <v>2050</v>
          </cell>
        </row>
        <row r="46">
          <cell r="C46" t="str">
            <v>ANTICORROSIVO PREMIUM - TIPO PINTUCO REF. 513 O SIMILAR</v>
          </cell>
          <cell r="D46" t="str">
            <v>GAL</v>
          </cell>
          <cell r="E46">
            <v>58057</v>
          </cell>
        </row>
        <row r="47">
          <cell r="C47" t="str">
            <v>ANTICORROSIVO PREMIUM BINIBLER</v>
          </cell>
          <cell r="D47" t="str">
            <v>GAL</v>
          </cell>
          <cell r="E47">
            <v>32500</v>
          </cell>
        </row>
        <row r="48">
          <cell r="C48" t="str">
            <v>ANTICORROSIVO PREMIUM PINTULAND</v>
          </cell>
          <cell r="D48" t="str">
            <v>GAL</v>
          </cell>
          <cell r="E48">
            <v>32000</v>
          </cell>
        </row>
        <row r="49">
          <cell r="C49" t="str">
            <v>ARENA DE PEÑA</v>
          </cell>
          <cell r="D49" t="str">
            <v>M3</v>
          </cell>
          <cell r="E49">
            <v>105633.33333333333</v>
          </cell>
        </row>
        <row r="50">
          <cell r="C50" t="str">
            <v>ARENA GRUESA</v>
          </cell>
          <cell r="D50" t="str">
            <v>M3</v>
          </cell>
          <cell r="E50">
            <v>15900</v>
          </cell>
        </row>
        <row r="51">
          <cell r="C51" t="str">
            <v>ARENA LAVADA DE RIO INCLUYE TRANSPORTE</v>
          </cell>
          <cell r="D51" t="str">
            <v>M3</v>
          </cell>
          <cell r="E51">
            <v>152966.66666666666</v>
          </cell>
        </row>
        <row r="52">
          <cell r="C52" t="str">
            <v>ARENA LAVADA DE RIO (BULTO)</v>
          </cell>
          <cell r="D52" t="str">
            <v>BTO</v>
          </cell>
          <cell r="E52">
            <v>6300</v>
          </cell>
        </row>
        <row r="53">
          <cell r="C53" t="str">
            <v>ASCENSOR GASTOS LOCALES</v>
          </cell>
          <cell r="D53" t="str">
            <v>UN</v>
          </cell>
          <cell r="E53">
            <v>15000000</v>
          </cell>
        </row>
        <row r="54">
          <cell r="C54" t="str">
            <v>ASCENSOR OTIS TIPO PASAJEROS  GROUP 1  SIN CUARTO DE MÁQUINAS, 6 PARADAS, 800 KG</v>
          </cell>
          <cell r="D54" t="str">
            <v>UN</v>
          </cell>
          <cell r="E54">
            <v>105966168</v>
          </cell>
        </row>
        <row r="55">
          <cell r="C55" t="str">
            <v>AYUDANTE</v>
          </cell>
          <cell r="D55" t="str">
            <v>HR</v>
          </cell>
          <cell r="E55">
            <v>7589.3793712342494</v>
          </cell>
        </row>
        <row r="56">
          <cell r="C56" t="str">
            <v>BALDE ADICIONAL</v>
          </cell>
          <cell r="D56" t="str">
            <v>DIA</v>
          </cell>
          <cell r="E56">
            <v>2975</v>
          </cell>
        </row>
        <row r="57">
          <cell r="C57" t="str">
            <v>BALDOSA  TERRAZO (MICRO GRANO) &lt;= 6MM</v>
          </cell>
          <cell r="D57" t="str">
            <v>M2</v>
          </cell>
          <cell r="E57">
            <v>32000</v>
          </cell>
        </row>
        <row r="58">
          <cell r="C58" t="str">
            <v xml:space="preserve">BALDOSA TERRAZO (ENCACHADO) &gt; 45 MM </v>
          </cell>
          <cell r="D58" t="str">
            <v>M2</v>
          </cell>
          <cell r="E58">
            <v>40000</v>
          </cell>
        </row>
        <row r="59">
          <cell r="C59" t="str">
            <v>BALDOSA TERRAZO (GRANO GRUESO) 27 - 45 MM</v>
          </cell>
          <cell r="D59" t="str">
            <v>M2</v>
          </cell>
          <cell r="E59">
            <v>38000</v>
          </cell>
        </row>
        <row r="60">
          <cell r="C60" t="str">
            <v>BALDOSA TERRAZO (GRANO MEDIO) 6 - 27 MM</v>
          </cell>
          <cell r="D60" t="str">
            <v>M2</v>
          </cell>
          <cell r="E60">
            <v>35000</v>
          </cell>
        </row>
        <row r="61">
          <cell r="C61" t="str">
            <v>BALDOSA TERRAZO ALFA BLANCO HUILA 30 X 30</v>
          </cell>
          <cell r="D61" t="str">
            <v>M2</v>
          </cell>
          <cell r="E61">
            <v>53445</v>
          </cell>
        </row>
        <row r="62">
          <cell r="C62" t="str">
            <v>BALDOSA TERRAZO TRADICIONAL 30 X 30 CM BLANCO HUILA TIPO ALFA O SIMILAR</v>
          </cell>
          <cell r="D62" t="str">
            <v>M2</v>
          </cell>
          <cell r="E62">
            <v>63599.549999999996</v>
          </cell>
        </row>
        <row r="63">
          <cell r="C63" t="str">
            <v xml:space="preserve">BARANDA ESCALERAS CON VIDRIO  ANCLAJE TIPO SPIDER + INSTALACION </v>
          </cell>
          <cell r="D63" t="str">
            <v>M</v>
          </cell>
          <cell r="E63">
            <v>410000</v>
          </cell>
        </row>
        <row r="64">
          <cell r="C64" t="str">
            <v xml:space="preserve">BARANDA ESCALERAS HILOS POR DENTRO + INSTALACIÓN </v>
          </cell>
          <cell r="D64" t="str">
            <v>M</v>
          </cell>
          <cell r="E64">
            <v>320000</v>
          </cell>
        </row>
        <row r="65">
          <cell r="C65" t="str">
            <v xml:space="preserve">BARANDA ESCALERAS HILOS POR FUERA + INSTALACIÓN </v>
          </cell>
          <cell r="D65" t="str">
            <v>M</v>
          </cell>
          <cell r="E65">
            <v>360000</v>
          </cell>
        </row>
        <row r="66">
          <cell r="C66" t="str">
            <v xml:space="preserve">BARNIZ PINTUCO </v>
          </cell>
          <cell r="D66" t="str">
            <v>GL</v>
          </cell>
          <cell r="E66">
            <v>44900</v>
          </cell>
        </row>
        <row r="67">
          <cell r="C67" t="str">
            <v>BARRA ABATIBLE SUP 800MM DISCAPACITADOS VERTICAL</v>
          </cell>
          <cell r="D67" t="str">
            <v>UN</v>
          </cell>
          <cell r="E67">
            <v>326000</v>
          </cell>
        </row>
        <row r="68">
          <cell r="C68" t="str">
            <v>BARRA RECTA 790 DISCAPACITADOS</v>
          </cell>
          <cell r="D68" t="str">
            <v>UN</v>
          </cell>
          <cell r="E68">
            <v>118000</v>
          </cell>
        </row>
        <row r="69">
          <cell r="C69" t="str">
            <v>BASE DECORADA DALLAS  DE 31.5 X 31.5CM</v>
          </cell>
          <cell r="D69" t="str">
            <v>UN</v>
          </cell>
          <cell r="E69">
            <v>7500</v>
          </cell>
        </row>
        <row r="70">
          <cell r="C70" t="str">
            <v>BASURERO EN VARILLA DE ACERO INOXIDABLE DE 1/4"</v>
          </cell>
          <cell r="D70" t="str">
            <v>UN</v>
          </cell>
          <cell r="E70">
            <v>15000</v>
          </cell>
        </row>
        <row r="71">
          <cell r="C71" t="str">
            <v xml:space="preserve">BLOQUE ESTRUCTURAL 7 x 12 x 25 </v>
          </cell>
          <cell r="D71" t="str">
            <v>UN</v>
          </cell>
          <cell r="E71">
            <v>700</v>
          </cell>
        </row>
        <row r="72">
          <cell r="C72" t="str">
            <v>BLOQUE FAROL 6 RAYADO 30 X 20 X 10 CM</v>
          </cell>
          <cell r="D72" t="str">
            <v>UN</v>
          </cell>
          <cell r="E72">
            <v>1025</v>
          </cell>
        </row>
        <row r="73">
          <cell r="C73" t="str">
            <v>BLOQUE FAROL 6 RAYADO 30 X 20 X 12 CM</v>
          </cell>
          <cell r="D73" t="str">
            <v>UN</v>
          </cell>
          <cell r="E73">
            <v>1150</v>
          </cell>
        </row>
        <row r="74">
          <cell r="C74" t="str">
            <v>BLOQUE FAROL DIVISORIO 40 X 10 X 23 CM</v>
          </cell>
          <cell r="D74" t="str">
            <v>UN</v>
          </cell>
          <cell r="E74">
            <v>2150</v>
          </cell>
        </row>
        <row r="75">
          <cell r="C75" t="str">
            <v>BLOQUE FAROL DIVISORIO 40 X 11.5 X 23 CM</v>
          </cell>
          <cell r="D75" t="str">
            <v>UN</v>
          </cell>
          <cell r="E75">
            <v>2200</v>
          </cell>
        </row>
        <row r="76">
          <cell r="C76" t="str">
            <v>BLOQUE FAROL LISO  30 X 20 X 10 CM</v>
          </cell>
          <cell r="D76" t="str">
            <v>UN</v>
          </cell>
          <cell r="E76">
            <v>1100</v>
          </cell>
        </row>
        <row r="77">
          <cell r="C77" t="str">
            <v>BLOQUE FAROL LISO  30 X 20 X 12 CM</v>
          </cell>
          <cell r="D77" t="str">
            <v>UN</v>
          </cell>
          <cell r="E77">
            <v>1240</v>
          </cell>
        </row>
        <row r="78">
          <cell r="C78" t="str">
            <v>BOQUILLA ALFACOLOR 1-3</v>
          </cell>
          <cell r="D78" t="str">
            <v>KG</v>
          </cell>
          <cell r="E78">
            <v>5832</v>
          </cell>
        </row>
        <row r="79">
          <cell r="C79" t="str">
            <v>BOQUILLA CORONA 1-3 X 2KG</v>
          </cell>
          <cell r="D79" t="str">
            <v>UN</v>
          </cell>
          <cell r="E79">
            <v>9600</v>
          </cell>
        </row>
        <row r="80">
          <cell r="C80" t="str">
            <v>BORDILLO EN CONCRETO DE 20.7 MPA DE 0.04M3/M</v>
          </cell>
          <cell r="D80" t="str">
            <v>M</v>
          </cell>
          <cell r="E80">
            <v>68291</v>
          </cell>
        </row>
        <row r="81">
          <cell r="C81" t="str">
            <v>BRILLADORA</v>
          </cell>
          <cell r="D81"/>
          <cell r="E81"/>
        </row>
        <row r="82">
          <cell r="C82" t="str">
            <v>BULDOZER CATERPILLAR D6</v>
          </cell>
          <cell r="D82" t="str">
            <v>HR</v>
          </cell>
          <cell r="E82">
            <v>183260</v>
          </cell>
        </row>
        <row r="83">
          <cell r="C83" t="str">
            <v>BULDOZER KOMATSU D41P-6 Aut 117 HP</v>
          </cell>
          <cell r="D83" t="str">
            <v>HR</v>
          </cell>
          <cell r="E83">
            <v>151130</v>
          </cell>
        </row>
        <row r="84">
          <cell r="C84" t="str">
            <v>BULDOZER KOMATSU D453-17 Aut 124 HP</v>
          </cell>
          <cell r="D84" t="str">
            <v>HR</v>
          </cell>
          <cell r="E84">
            <v>143990</v>
          </cell>
        </row>
        <row r="85">
          <cell r="C85" t="str">
            <v>CANGURO</v>
          </cell>
          <cell r="D85" t="str">
            <v>DIA</v>
          </cell>
          <cell r="E85">
            <v>52360</v>
          </cell>
        </row>
        <row r="86">
          <cell r="C86" t="str">
            <v>CASETON POLIESTIRENO</v>
          </cell>
          <cell r="D86" t="str">
            <v>M2</v>
          </cell>
          <cell r="E86">
            <v>108000</v>
          </cell>
        </row>
        <row r="87">
          <cell r="C87" t="str">
            <v>CEMENTO BLANCO</v>
          </cell>
          <cell r="D87" t="str">
            <v>KG</v>
          </cell>
          <cell r="E87">
            <v>1721</v>
          </cell>
        </row>
        <row r="88">
          <cell r="C88" t="str">
            <v>CEMENTO BLANCO X XXXXXXKG</v>
          </cell>
          <cell r="D88" t="str">
            <v>UN</v>
          </cell>
          <cell r="E88">
            <v>30844</v>
          </cell>
        </row>
        <row r="89">
          <cell r="C89" t="str">
            <v>CEMENTO GRIS</v>
          </cell>
          <cell r="D89" t="str">
            <v>KG</v>
          </cell>
          <cell r="E89">
            <v>800</v>
          </cell>
        </row>
        <row r="90">
          <cell r="C90" t="str">
            <v>CEMENTO GRIS X 50KG</v>
          </cell>
          <cell r="D90" t="str">
            <v>UN</v>
          </cell>
          <cell r="E90">
            <v>25000</v>
          </cell>
        </row>
        <row r="91">
          <cell r="C91" t="str">
            <v>CERA POLIMERICA</v>
          </cell>
          <cell r="D91" t="str">
            <v>LT</v>
          </cell>
          <cell r="E91">
            <v>73503</v>
          </cell>
        </row>
        <row r="92">
          <cell r="C92" t="str">
            <v>CERA POLIMERICA X 5L</v>
          </cell>
          <cell r="D92" t="str">
            <v>UN</v>
          </cell>
          <cell r="E92">
            <v>38000</v>
          </cell>
        </row>
        <row r="93">
          <cell r="C93" t="str">
            <v>CERAMICA ENCHAPE BAÑO BLANCO CORONA 25X45CM</v>
          </cell>
          <cell r="D93" t="str">
            <v>M2</v>
          </cell>
          <cell r="E93">
            <v>20500</v>
          </cell>
        </row>
        <row r="94">
          <cell r="C94" t="str">
            <v>CERAMICA ENCHAPE BAÑO BLANCO CORONA 30X45CM</v>
          </cell>
          <cell r="D94" t="str">
            <v>M2</v>
          </cell>
          <cell r="E94">
            <v>23900</v>
          </cell>
        </row>
        <row r="95">
          <cell r="C95" t="str">
            <v>CERAMICA ENCHAPE BAÑO BLANCO CORONA 30X60CM</v>
          </cell>
          <cell r="D95" t="str">
            <v>M2</v>
          </cell>
          <cell r="E95">
            <v>28500</v>
          </cell>
        </row>
        <row r="96">
          <cell r="C96" t="str">
            <v>CERAMICA ENCHAPE MURO PARA BAÑO CORONA 30X60CM</v>
          </cell>
          <cell r="D96" t="str">
            <v>M2</v>
          </cell>
          <cell r="E96">
            <v>29900</v>
          </cell>
        </row>
        <row r="97">
          <cell r="C97" t="str">
            <v>CERAMICA PISO ANTIQUE 45 X 45 CM.TIPO ALFA COLOR BLANCO</v>
          </cell>
          <cell r="D97" t="str">
            <v>M2</v>
          </cell>
          <cell r="E97">
            <v>21500</v>
          </cell>
        </row>
        <row r="98">
          <cell r="C98" t="str">
            <v xml:space="preserve">CERAMICA PISO EUROCERAMICA  32 X 32CM </v>
          </cell>
          <cell r="D98" t="str">
            <v>UN</v>
          </cell>
          <cell r="E98">
            <v>22900</v>
          </cell>
        </row>
        <row r="99">
          <cell r="C99" t="str">
            <v xml:space="preserve">CERCHA METALICA L=3 M. </v>
          </cell>
          <cell r="D99" t="str">
            <v>DIA</v>
          </cell>
          <cell r="E99">
            <v>30940</v>
          </cell>
        </row>
        <row r="100">
          <cell r="C100" t="str">
            <v>CERCHA METALICA X 1.40</v>
          </cell>
          <cell r="D100" t="str">
            <v>DIA</v>
          </cell>
          <cell r="E100" t="str">
            <v>95,20</v>
          </cell>
        </row>
        <row r="101">
          <cell r="C101" t="str">
            <v>CERCHA METALICA X 2</v>
          </cell>
          <cell r="D101" t="str">
            <v>DIA</v>
          </cell>
          <cell r="E101" t="str">
            <v>119,00</v>
          </cell>
        </row>
        <row r="102">
          <cell r="C102" t="str">
            <v>CERCHA METALICA X 3</v>
          </cell>
          <cell r="D102" t="str">
            <v>DIA</v>
          </cell>
          <cell r="E102">
            <v>142.80000000000001</v>
          </cell>
        </row>
        <row r="103">
          <cell r="C103" t="str">
            <v>CERRADURA MANIJA ANTICADA PARA BAÑO</v>
          </cell>
          <cell r="D103" t="str">
            <v>UN</v>
          </cell>
          <cell r="E103">
            <v>33900</v>
          </cell>
        </row>
        <row r="104">
          <cell r="C104" t="str">
            <v xml:space="preserve">CHAZOS 3/8 X 2" METALICO TIPO MANGA </v>
          </cell>
          <cell r="D104" t="str">
            <v>UN</v>
          </cell>
          <cell r="E104">
            <v>471</v>
          </cell>
        </row>
        <row r="105">
          <cell r="C105" t="str">
            <v>CIELO RASO AUDITORIO EN PLACA EXSOUND DE 12.7MM R15N8 1.2 X 120X240 CM</v>
          </cell>
          <cell r="D105" t="str">
            <v>UN</v>
          </cell>
          <cell r="E105">
            <v>156000</v>
          </cell>
        </row>
        <row r="106">
          <cell r="C106" t="str">
            <v>CINTA ANTIDUST 25MM 33M</v>
          </cell>
          <cell r="D106" t="str">
            <v>UN</v>
          </cell>
          <cell r="E106">
            <v>20000</v>
          </cell>
        </row>
        <row r="107">
          <cell r="C107" t="str">
            <v>CINTA DE DEMARCACIÓN * 100M</v>
          </cell>
          <cell r="D107" t="str">
            <v>UN</v>
          </cell>
          <cell r="E107">
            <v>6500</v>
          </cell>
        </row>
        <row r="108">
          <cell r="C108" t="str">
            <v>CINTA DE FIBRA DE VIDRIO TOPEX 45M X 50MM</v>
          </cell>
          <cell r="D108" t="str">
            <v>UN</v>
          </cell>
          <cell r="E108">
            <v>5200</v>
          </cell>
        </row>
        <row r="109">
          <cell r="C109" t="str">
            <v>CINTA DE PAPEL X 150M</v>
          </cell>
          <cell r="D109" t="str">
            <v>UN</v>
          </cell>
          <cell r="E109">
            <v>9933</v>
          </cell>
        </row>
        <row r="110">
          <cell r="C110" t="str">
            <v>CINTA DE PAPELX150M</v>
          </cell>
          <cell r="D110" t="str">
            <v>UN</v>
          </cell>
          <cell r="E110">
            <v>15400</v>
          </cell>
        </row>
        <row r="111">
          <cell r="C111" t="str">
            <v>COMISION DE TOPOGRAFÍA</v>
          </cell>
          <cell r="D111" t="str">
            <v>DIA</v>
          </cell>
          <cell r="E111">
            <v>708000</v>
          </cell>
        </row>
        <row r="112">
          <cell r="C112" t="str">
            <v>COMPRESOR 2 MARTILLOS (INCLUYE ACPM Y TRANSPORTE)</v>
          </cell>
          <cell r="D112" t="str">
            <v>HR</v>
          </cell>
          <cell r="E112">
            <v>95200</v>
          </cell>
        </row>
        <row r="113">
          <cell r="C113" t="str">
            <v>COMPRESOR ING - RAND 185 (INYECCION DE AIRE)</v>
          </cell>
          <cell r="D113" t="str">
            <v>HR</v>
          </cell>
          <cell r="E113">
            <v>95795</v>
          </cell>
        </row>
        <row r="114">
          <cell r="C114" t="str">
            <v>COMPRESOR ING-RAND ( 1 MARTILLO, 1 OPERARIO)</v>
          </cell>
          <cell r="D114" t="str">
            <v>HR</v>
          </cell>
          <cell r="E114">
            <v>65450</v>
          </cell>
        </row>
        <row r="115">
          <cell r="C115" t="str">
            <v>COMPRESOR ING-RAND ( 2 MARTILLOS, 2 OPERARIOS)</v>
          </cell>
          <cell r="D115" t="str">
            <v>HR</v>
          </cell>
          <cell r="E115">
            <v>95795</v>
          </cell>
        </row>
        <row r="116">
          <cell r="C116" t="str">
            <v>COMPRESOR ING-RAND 260 (INYECCION DE AIRE)</v>
          </cell>
          <cell r="D116" t="str">
            <v>HR</v>
          </cell>
          <cell r="E116">
            <v>102935</v>
          </cell>
        </row>
        <row r="117">
          <cell r="C117" t="str">
            <v>COMPRESOR ING-RAND MARTILLO ROTOPERCUTOR</v>
          </cell>
          <cell r="D117" t="str">
            <v>HR</v>
          </cell>
          <cell r="E117">
            <v>95795</v>
          </cell>
        </row>
        <row r="118">
          <cell r="C118" t="str">
            <v>CONCRETO 1:3:6 PARA SOLADOS</v>
          </cell>
          <cell r="D118" t="str">
            <v>M3</v>
          </cell>
          <cell r="E118">
            <v>309823.10533284984</v>
          </cell>
        </row>
        <row r="119">
          <cell r="C119" t="str">
            <v>CONCRETO 3000 PSI PREPARADO EN OBRA</v>
          </cell>
          <cell r="D119" t="str">
            <v>M3</v>
          </cell>
          <cell r="E119">
            <v>393716.58797734964</v>
          </cell>
        </row>
        <row r="120">
          <cell r="C120" t="str">
            <v>CONCRETO POBRE (1:3:6)</v>
          </cell>
          <cell r="D120" t="str">
            <v>M3</v>
          </cell>
          <cell r="E120">
            <v>309823.10533284984</v>
          </cell>
        </row>
        <row r="121">
          <cell r="C121" t="str">
            <v>CONCRETO PREMEZCLADO 3000 PSI- 21MPA</v>
          </cell>
          <cell r="D121" t="str">
            <v>M3</v>
          </cell>
          <cell r="E121">
            <v>419832</v>
          </cell>
        </row>
        <row r="122">
          <cell r="C122" t="str">
            <v>CONCRETO PREMEZCLADO 3500 PSI- 24.5MPA</v>
          </cell>
          <cell r="D122" t="str">
            <v>M3</v>
          </cell>
          <cell r="E122">
            <v>428578.5</v>
          </cell>
        </row>
        <row r="123">
          <cell r="C123" t="str">
            <v>CONCRETO PREMEZCLADO 4000 PSI- 28MPA</v>
          </cell>
          <cell r="D123" t="str">
            <v>M3</v>
          </cell>
          <cell r="E123">
            <v>441073.5</v>
          </cell>
        </row>
        <row r="124">
          <cell r="C124" t="str">
            <v>SERVICIO BOMBA CONCRETO PREMEZCLADO</v>
          </cell>
          <cell r="D124" t="str">
            <v>M3</v>
          </cell>
          <cell r="E124">
            <v>51170</v>
          </cell>
        </row>
        <row r="125">
          <cell r="C125" t="str">
            <v>CONJUNTO GRIFERIA LAVAMANOS CROMADA 8" GALAXIA TIPO GRIVAL  O SIMILAR ( MEZCLADOR CIERRE COMPRESIÓN, DESAGUE AUTOMATICO, SIFÓN BOTELLA, GRAPAS 2 UND.</v>
          </cell>
          <cell r="D125" t="str">
            <v>UN</v>
          </cell>
          <cell r="E125">
            <v>79900</v>
          </cell>
        </row>
        <row r="126">
          <cell r="C126" t="str">
            <v>CONJUNTO SANITARIO DISCAPACITADOS (INCLUYE SANITARIO, TAPA, TANQUE, GRIFERIA, ACCESORIOS DE CONEXIÓN) AQUAJET</v>
          </cell>
          <cell r="D126" t="str">
            <v>UN</v>
          </cell>
          <cell r="E126">
            <v>439800</v>
          </cell>
        </row>
        <row r="127">
          <cell r="C127" t="str">
            <v>CORTADORA CON DISCO DIAMANTADO (INCLUYE OPERARIO)</v>
          </cell>
          <cell r="D127"/>
          <cell r="E127"/>
        </row>
        <row r="128">
          <cell r="C128" t="str">
            <v>CORTADORA DE LADRILLO</v>
          </cell>
          <cell r="D128" t="str">
            <v>DIA</v>
          </cell>
          <cell r="E128">
            <v>28798</v>
          </cell>
        </row>
        <row r="129">
          <cell r="C129" t="str">
            <v>CORTADORA DE PAVIMENTO</v>
          </cell>
          <cell r="D129" t="str">
            <v>M</v>
          </cell>
          <cell r="E129">
            <v>4284</v>
          </cell>
        </row>
        <row r="130">
          <cell r="C130" t="str">
            <v>CRUCETA CORTA 1.95M</v>
          </cell>
          <cell r="D130" t="str">
            <v>DIA</v>
          </cell>
          <cell r="E130">
            <v>101.15</v>
          </cell>
        </row>
        <row r="131">
          <cell r="C131" t="str">
            <v>CRUCETA LARGA 3.30M</v>
          </cell>
          <cell r="D131" t="str">
            <v>DIA</v>
          </cell>
          <cell r="E131">
            <v>101.15</v>
          </cell>
        </row>
        <row r="132">
          <cell r="C132" t="str">
            <v>CUADRILLA A</v>
          </cell>
          <cell r="D132" t="str">
            <v>HR</v>
          </cell>
          <cell r="E132">
            <v>21830.517102820733</v>
          </cell>
        </row>
        <row r="133">
          <cell r="C133" t="str">
            <v>CUADRILLA ASEO</v>
          </cell>
          <cell r="D133" t="str">
            <v>HR</v>
          </cell>
          <cell r="E133">
            <v>121430.06993974799</v>
          </cell>
        </row>
        <row r="134">
          <cell r="C134" t="str">
            <v>CUADRILLA B</v>
          </cell>
          <cell r="D134" t="str">
            <v>HR</v>
          </cell>
          <cell r="E134">
            <v>29419.896474054982</v>
          </cell>
        </row>
        <row r="135">
          <cell r="C135" t="str">
            <v>CUADRILLA C</v>
          </cell>
          <cell r="D135" t="str">
            <v>HR</v>
          </cell>
          <cell r="E135">
            <v>44598.655216523483</v>
          </cell>
        </row>
        <row r="136">
          <cell r="C136" t="str">
            <v>CUADRILLA CARPINTERIA</v>
          </cell>
          <cell r="D136" t="str">
            <v>HR</v>
          </cell>
          <cell r="E136">
            <v>28482.275463172966</v>
          </cell>
        </row>
        <row r="137">
          <cell r="C137" t="str">
            <v>CUADRILLA D</v>
          </cell>
          <cell r="D137" t="str">
            <v>HR</v>
          </cell>
          <cell r="E137">
            <v>44598.655216523483</v>
          </cell>
        </row>
        <row r="138">
          <cell r="C138" t="str">
            <v>CUADRILLA DRYWALL</v>
          </cell>
          <cell r="D138" t="str">
            <v>HR</v>
          </cell>
          <cell r="E138">
            <v>59777.41395899198</v>
          </cell>
        </row>
        <row r="139">
          <cell r="C139" t="str">
            <v>CUADRILLA E</v>
          </cell>
          <cell r="D139" t="str">
            <v>HR</v>
          </cell>
          <cell r="E139">
            <v>7589.3793712342494</v>
          </cell>
        </row>
        <row r="140">
          <cell r="C140" t="str">
            <v>CUADRILLA F</v>
          </cell>
          <cell r="D140" t="str">
            <v>HR</v>
          </cell>
          <cell r="E140">
            <v>52188.034587757727</v>
          </cell>
        </row>
        <row r="141">
          <cell r="C141" t="str">
            <v>CUADRILLA G</v>
          </cell>
          <cell r="D141" t="str">
            <v>HR</v>
          </cell>
          <cell r="E141">
            <v>59777.41395899198</v>
          </cell>
        </row>
        <row r="142">
          <cell r="C142" t="str">
            <v>CUADRILLA H</v>
          </cell>
          <cell r="D142" t="str">
            <v>HR</v>
          </cell>
          <cell r="E142">
            <v>15178.758742468499</v>
          </cell>
        </row>
        <row r="143">
          <cell r="C143" t="str">
            <v>CUADRILLA METALICA</v>
          </cell>
          <cell r="D143" t="str">
            <v>HR</v>
          </cell>
          <cell r="E143">
            <v>36071.654834407214</v>
          </cell>
        </row>
        <row r="144">
          <cell r="C144" t="str">
            <v>CUADRILLA PISO VINÍLICO</v>
          </cell>
          <cell r="D144" t="str">
            <v>M2</v>
          </cell>
          <cell r="E144">
            <v>10115</v>
          </cell>
        </row>
        <row r="145">
          <cell r="C145" t="str">
            <v>CUADRILLA SIKAPLAN</v>
          </cell>
          <cell r="D145" t="str">
            <v>HR</v>
          </cell>
          <cell r="E145">
            <v>58839.792948109964</v>
          </cell>
        </row>
        <row r="146">
          <cell r="C146" t="str">
            <v>CUARTON 4CM X 8CM X 3MT</v>
          </cell>
          <cell r="D146" t="str">
            <v>UN</v>
          </cell>
          <cell r="E146">
            <v>2000</v>
          </cell>
        </row>
        <row r="147">
          <cell r="C147" t="str">
            <v>CUÑA HIDRAULICA /MINIMO 15 PERFORACIONES-INCLUYE PERFORACION)</v>
          </cell>
          <cell r="D147" t="str">
            <v>UN</v>
          </cell>
          <cell r="E147">
            <v>36890</v>
          </cell>
        </row>
        <row r="148">
          <cell r="C148" t="str">
            <v xml:space="preserve">DEMOLICION EDIFICACION </v>
          </cell>
          <cell r="D148" t="str">
            <v>M2</v>
          </cell>
          <cell r="E148">
            <v>45000</v>
          </cell>
        </row>
        <row r="149">
          <cell r="C149" t="str">
            <v>DESTRONCADORA DE PISOS 10HP</v>
          </cell>
          <cell r="D149"/>
          <cell r="E149"/>
        </row>
        <row r="150">
          <cell r="C150" t="str">
            <v>DIAGONAL PARA 1.40MT PESO 10.18KG</v>
          </cell>
          <cell r="D150" t="str">
            <v>DIA</v>
          </cell>
          <cell r="E150">
            <v>190.4</v>
          </cell>
        </row>
        <row r="151">
          <cell r="C151" t="str">
            <v>DIAGONAL PARA 3MT PESO 14.50KG</v>
          </cell>
          <cell r="D151" t="str">
            <v>DIA</v>
          </cell>
          <cell r="E151">
            <v>345.1</v>
          </cell>
        </row>
        <row r="152">
          <cell r="C152" t="str">
            <v>DISPENSADOR DE PAPEL HIGIENICO EN ACERO INOXIDABLE PARA ROLLO DE 250 M</v>
          </cell>
          <cell r="D152" t="str">
            <v>UN</v>
          </cell>
          <cell r="E152">
            <v>158865</v>
          </cell>
        </row>
        <row r="153">
          <cell r="C153" t="str">
            <v>DISPENSADOR DE TOALLAS DE PAPEL EN ACERO INOXIDABLE</v>
          </cell>
          <cell r="D153" t="str">
            <v>UN</v>
          </cell>
          <cell r="E153">
            <v>216300</v>
          </cell>
        </row>
        <row r="154">
          <cell r="C154" t="str">
            <v>DISPENSADOR PARA JABON LIQUIDO, EN ACERO INOXIDABLE CAPACIDAD DE 1.2 LITROS</v>
          </cell>
          <cell r="D154" t="str">
            <v>UN</v>
          </cell>
          <cell r="E154">
            <v>158865</v>
          </cell>
        </row>
        <row r="155">
          <cell r="C155" t="str">
            <v>DIVISIONES SANITARIAS SOCODA EN ACERO INOXIDABLE INSTALADAS</v>
          </cell>
          <cell r="D155" t="str">
            <v>M2</v>
          </cell>
          <cell r="E155">
            <v>599999.99976915005</v>
          </cell>
        </row>
        <row r="156">
          <cell r="C156" t="str">
            <v>DOVELA PARA MURO DE MAMPOSTERIA REFORZADA (8 X 8 CM)</v>
          </cell>
          <cell r="D156" t="str">
            <v>M</v>
          </cell>
          <cell r="E156">
            <v>23156.082073859514</v>
          </cell>
        </row>
        <row r="157">
          <cell r="C157" t="str">
            <v>DURMIENTE  4*4  X 3MT</v>
          </cell>
          <cell r="D157" t="str">
            <v>UN</v>
          </cell>
          <cell r="E157">
            <v>5000</v>
          </cell>
        </row>
        <row r="158">
          <cell r="C158" t="str">
            <v>ELECTROBOMBA SUCCION 20M 2" A 220V</v>
          </cell>
          <cell r="D158" t="str">
            <v>DIA</v>
          </cell>
          <cell r="E158">
            <v>51170</v>
          </cell>
        </row>
        <row r="159">
          <cell r="C159" t="str">
            <v>ELECTROBOMBA SUMERGIBLE SUCCION 10M 2"</v>
          </cell>
          <cell r="D159" t="str">
            <v>DIA</v>
          </cell>
          <cell r="E159">
            <v>49980</v>
          </cell>
        </row>
        <row r="160">
          <cell r="C160" t="str">
            <v>ELECTROBOMBA SUMERGIBLE SUCCION 15M 2"</v>
          </cell>
          <cell r="D160" t="str">
            <v>DIA</v>
          </cell>
          <cell r="E160">
            <v>49980</v>
          </cell>
        </row>
        <row r="161">
          <cell r="C161" t="str">
            <v>ELECTROBOMBA SUMERGIBLE SUCCION 24M 2"</v>
          </cell>
          <cell r="D161" t="str">
            <v>DIA</v>
          </cell>
          <cell r="E161">
            <v>65450</v>
          </cell>
        </row>
        <row r="162">
          <cell r="C162" t="str">
            <v>EMULSION ASFALTICA SIKA X 18 KG</v>
          </cell>
          <cell r="D162" t="str">
            <v>UN</v>
          </cell>
          <cell r="E162">
            <v>74900</v>
          </cell>
        </row>
        <row r="163">
          <cell r="C163" t="str">
            <v>EMULSION ASFALTICA TIPO CRL-1</v>
          </cell>
          <cell r="D163" t="str">
            <v>GAL</v>
          </cell>
          <cell r="E163">
            <v>23100</v>
          </cell>
        </row>
        <row r="164">
          <cell r="C164" t="str">
            <v>EMULSION ED-9 5GL TEXSA</v>
          </cell>
          <cell r="D164" t="str">
            <v>UN</v>
          </cell>
          <cell r="E164">
            <v>63900</v>
          </cell>
        </row>
        <row r="165">
          <cell r="C165" t="str">
            <v>Equipo completo para perforación de pilote barrenado y fundido por tubo central de barrena.</v>
          </cell>
          <cell r="D165"/>
          <cell r="E165"/>
        </row>
        <row r="166">
          <cell r="C166" t="str">
            <v>EQUIPO DE SOLDADURA</v>
          </cell>
          <cell r="D166" t="str">
            <v>DIA</v>
          </cell>
          <cell r="E166"/>
        </row>
        <row r="167">
          <cell r="C167" t="str">
            <v>EQUIPO DE TRANSPORTE</v>
          </cell>
          <cell r="D167" t="str">
            <v>VJ</v>
          </cell>
          <cell r="E167">
            <v>30000</v>
          </cell>
        </row>
        <row r="168">
          <cell r="C168" t="str">
            <v>ESCALERA A.T</v>
          </cell>
          <cell r="D168" t="str">
            <v>DIA</v>
          </cell>
          <cell r="E168">
            <v>1785</v>
          </cell>
        </row>
        <row r="169">
          <cell r="C169" t="str">
            <v>ESCALERA MULTIANDAMIO  PESO 53KG</v>
          </cell>
          <cell r="D169" t="str">
            <v>DIA</v>
          </cell>
          <cell r="E169">
            <v>1249.5</v>
          </cell>
        </row>
        <row r="170">
          <cell r="C170" t="str">
            <v>ESCALERA TIPO PLATAFORMA 20 PASOS DIELECTRICA. ALTURA EFECTIVA 5.50M</v>
          </cell>
          <cell r="D170" t="str">
            <v>DIA</v>
          </cell>
          <cell r="E170">
            <v>19040</v>
          </cell>
        </row>
        <row r="171">
          <cell r="C171" t="str">
            <v>ESCALERA TIPO PLATAFORMA 8 PASOS DIELECTRICA. ALTURA EFECTIVA 2.40M</v>
          </cell>
          <cell r="D171" t="str">
            <v>DIA</v>
          </cell>
          <cell r="E171">
            <v>19040</v>
          </cell>
        </row>
        <row r="172">
          <cell r="C172" t="str">
            <v>ESCALERA TIPO PLATAFORMA 9 PASOS DIELECTRICA. ALTURA EFECTIVA 2.70M</v>
          </cell>
          <cell r="D172" t="str">
            <v>DIA</v>
          </cell>
          <cell r="E172">
            <v>19040</v>
          </cell>
        </row>
        <row r="173">
          <cell r="C173" t="str">
            <v>ESMALTE SINTETICO PINTULUX - TIPO PINTUCO REF. SEGÚN COLOR DISEÑO O SIMILAR</v>
          </cell>
          <cell r="D173" t="str">
            <v>GAL</v>
          </cell>
          <cell r="E173">
            <v>84184</v>
          </cell>
        </row>
        <row r="174">
          <cell r="C174" t="str">
            <v>ESPEJO DE 0,70 X 1,40</v>
          </cell>
          <cell r="D174" t="str">
            <v>UN</v>
          </cell>
          <cell r="E174">
            <v>193000</v>
          </cell>
        </row>
        <row r="175">
          <cell r="C175" t="str">
            <v>ESTRUCTURA METALICA DE 3 X 1,71 M</v>
          </cell>
          <cell r="D175" t="str">
            <v>UN</v>
          </cell>
          <cell r="E175">
            <v>600000</v>
          </cell>
        </row>
        <row r="176">
          <cell r="C176" t="str">
            <v>ESTUCO PARA EXTERIORES SIKA ACRILICO</v>
          </cell>
          <cell r="D176" t="str">
            <v>GAL</v>
          </cell>
          <cell r="E176">
            <v>19900</v>
          </cell>
        </row>
        <row r="177">
          <cell r="C177" t="str">
            <v>ESTUCO PARA INTERIORES PINTUCO X6K</v>
          </cell>
          <cell r="D177" t="str">
            <v>KG</v>
          </cell>
          <cell r="E177">
            <v>12900</v>
          </cell>
        </row>
        <row r="178">
          <cell r="C178" t="str">
            <v>ESTUCO PARA INTERIORES SIKA</v>
          </cell>
          <cell r="D178" t="str">
            <v>GAL</v>
          </cell>
          <cell r="E178">
            <v>13800</v>
          </cell>
        </row>
        <row r="179">
          <cell r="C179" t="str">
            <v>ESTUCO PARA INTERIORES TOPEX X 25KG</v>
          </cell>
          <cell r="D179" t="str">
            <v>UN</v>
          </cell>
          <cell r="E179">
            <v>22900</v>
          </cell>
        </row>
        <row r="180">
          <cell r="C180" t="str">
            <v>ESTUCO PLASTICO</v>
          </cell>
          <cell r="D180" t="str">
            <v>CUÑETE</v>
          </cell>
          <cell r="E180">
            <v>35900</v>
          </cell>
        </row>
        <row r="181">
          <cell r="C181" t="str">
            <v>ESTUCO PLASTICO PARA EXTERIORES CORONA</v>
          </cell>
          <cell r="D181" t="str">
            <v>CUÑETE</v>
          </cell>
          <cell r="E181">
            <v>70900</v>
          </cell>
        </row>
        <row r="182">
          <cell r="C182" t="str">
            <v>ESTUCO PLASTICO PARA EXTERIORES TOPEX</v>
          </cell>
          <cell r="D182" t="str">
            <v>GAL</v>
          </cell>
          <cell r="E182">
            <v>14900</v>
          </cell>
        </row>
        <row r="183">
          <cell r="C183" t="str">
            <v>ESTUCO Y PINTURA MUROS EXTERIORES, INCLUYE FILOS Y DILATACIONES</v>
          </cell>
          <cell r="D183" t="str">
            <v>M2</v>
          </cell>
          <cell r="E183">
            <v>19302</v>
          </cell>
        </row>
        <row r="184">
          <cell r="C184" t="str">
            <v>EXCAVACIÓN EN MATERIAL COMÚN SECO DE 0-2M MANUAL</v>
          </cell>
          <cell r="D184" t="str">
            <v>M3</v>
          </cell>
          <cell r="E184">
            <v>24014</v>
          </cell>
        </row>
        <row r="185">
          <cell r="C185" t="str">
            <v>FERRORITE ESMALTE  X 4LITROS</v>
          </cell>
          <cell r="D185" t="str">
            <v>UN</v>
          </cell>
          <cell r="E185">
            <v>139900</v>
          </cell>
        </row>
        <row r="186">
          <cell r="C186" t="str">
            <v>FIBRA, TELA VERDE PARA CERRAMIENTO  100 X 2.10M</v>
          </cell>
          <cell r="D186" t="str">
            <v>UN</v>
          </cell>
          <cell r="E186">
            <v>196900</v>
          </cell>
        </row>
        <row r="187">
          <cell r="C187" t="str">
            <v>FIJAMAX x 2KG</v>
          </cell>
          <cell r="D187" t="str">
            <v>UN</v>
          </cell>
          <cell r="E187">
            <v>13000</v>
          </cell>
        </row>
        <row r="188">
          <cell r="C188" t="str">
            <v>FIJAMIX x 2KG</v>
          </cell>
          <cell r="D188" t="str">
            <v>UN</v>
          </cell>
          <cell r="E188">
            <v>15475</v>
          </cell>
        </row>
        <row r="189">
          <cell r="C189" t="str">
            <v xml:space="preserve">FORMALETA BORDE VIGAS AEREAS CONTACTO 1 CARA </v>
          </cell>
          <cell r="D189" t="str">
            <v>M2</v>
          </cell>
          <cell r="E189">
            <v>1190</v>
          </cell>
        </row>
        <row r="190">
          <cell r="C190" t="str">
            <v>FORMALETA METALICA 0.10 X 1.20M  REND 0.12M2</v>
          </cell>
          <cell r="D190" t="str">
            <v>DIA</v>
          </cell>
          <cell r="E190">
            <v>142.80000000000001</v>
          </cell>
        </row>
        <row r="191">
          <cell r="C191" t="str">
            <v>FORMALETA METALICA 0.11 X 1.20M  REND 0.13M2</v>
          </cell>
          <cell r="D191" t="str">
            <v>DIA</v>
          </cell>
          <cell r="E191">
            <v>157.08000000000001</v>
          </cell>
        </row>
        <row r="192">
          <cell r="C192" t="str">
            <v>FORMALETA METALICA 0.12 X 1.20M REND 0.14M2</v>
          </cell>
          <cell r="D192" t="str">
            <v>DIA</v>
          </cell>
          <cell r="E192">
            <v>171.36</v>
          </cell>
        </row>
        <row r="193">
          <cell r="C193" t="str">
            <v>FORMALETA METALICA 0.15 X 1.20M  REND 0.18M2</v>
          </cell>
          <cell r="D193" t="str">
            <v>DIA</v>
          </cell>
          <cell r="E193">
            <v>214.2</v>
          </cell>
        </row>
        <row r="194">
          <cell r="C194" t="str">
            <v>FORMALETA METALICA 0.18 X 1.20M  REND 0.22M2</v>
          </cell>
          <cell r="D194" t="str">
            <v>DIA</v>
          </cell>
          <cell r="E194">
            <v>257.04000000000002</v>
          </cell>
        </row>
        <row r="195">
          <cell r="C195" t="str">
            <v>FORMALETA METALICA 0.20 X 1.20M  REND 0.24M2</v>
          </cell>
          <cell r="D195" t="str">
            <v>DIA</v>
          </cell>
          <cell r="E195">
            <v>285.60000000000002</v>
          </cell>
        </row>
        <row r="196">
          <cell r="C196" t="str">
            <v>FORMALETA METALICA 0.22  X 1.20M  REND 0.26M2</v>
          </cell>
          <cell r="D196" t="str">
            <v>DIA</v>
          </cell>
          <cell r="E196">
            <v>314.16000000000003</v>
          </cell>
        </row>
        <row r="197">
          <cell r="C197" t="str">
            <v>FORMALETA METALICA 0.25 X 1.20M  REND 0.30M2</v>
          </cell>
          <cell r="D197" t="str">
            <v>DIA</v>
          </cell>
          <cell r="E197">
            <v>357</v>
          </cell>
        </row>
        <row r="198">
          <cell r="C198" t="str">
            <v>FORMALETA METALICA 0.28 X 1.20M  REND 0.34M2</v>
          </cell>
          <cell r="D198" t="str">
            <v>DIA</v>
          </cell>
          <cell r="E198">
            <v>399.84000000000003</v>
          </cell>
        </row>
        <row r="199">
          <cell r="C199" t="str">
            <v>FORMALETA METALICA 0.30 X 1.20M  REND 0.36M2</v>
          </cell>
          <cell r="D199" t="str">
            <v>DIA</v>
          </cell>
          <cell r="E199">
            <v>428.4</v>
          </cell>
        </row>
        <row r="200">
          <cell r="C200" t="str">
            <v>FORMALETA METALICA 0.32 X 1.20M  REND 0.38M2</v>
          </cell>
          <cell r="D200" t="str">
            <v>DIA</v>
          </cell>
          <cell r="E200">
            <v>456.96000000000004</v>
          </cell>
        </row>
        <row r="201">
          <cell r="C201" t="str">
            <v>FORMALETA METALICA 0.35 X 1.20M  REND 0.42M2</v>
          </cell>
          <cell r="D201" t="str">
            <v>DIA</v>
          </cell>
          <cell r="E201">
            <v>499.8</v>
          </cell>
        </row>
        <row r="202">
          <cell r="C202" t="str">
            <v>FORMALETA METALICA 0.40 X 1.20M  REND 0.48M2</v>
          </cell>
          <cell r="D202" t="str">
            <v>DIA</v>
          </cell>
          <cell r="E202">
            <v>571.20000000000005</v>
          </cell>
        </row>
        <row r="203">
          <cell r="C203" t="str">
            <v>FORMALETA METALICA 0.45 X 1.20M  REND 0.54M2</v>
          </cell>
          <cell r="D203" t="str">
            <v>DIA</v>
          </cell>
          <cell r="E203">
            <v>642.6</v>
          </cell>
        </row>
        <row r="204">
          <cell r="C204" t="str">
            <v>FORMALETA METALICA 0.50 X 1.20M  REND O.60M2</v>
          </cell>
          <cell r="D204" t="str">
            <v>DIA</v>
          </cell>
          <cell r="E204">
            <v>714</v>
          </cell>
        </row>
        <row r="205">
          <cell r="C205" t="str">
            <v>FORMALETA METALICA 0.60 X 1.20M REND 0.72M2</v>
          </cell>
          <cell r="D205" t="str">
            <v>DIA</v>
          </cell>
          <cell r="E205">
            <v>856.8</v>
          </cell>
        </row>
        <row r="206">
          <cell r="C206" t="str">
            <v>FORMALETA PARA CAISSON</v>
          </cell>
          <cell r="D206" t="str">
            <v>DIA</v>
          </cell>
          <cell r="E206">
            <v>7259</v>
          </cell>
        </row>
        <row r="207">
          <cell r="C207" t="str">
            <v>FORMALETA PARA CAISSON DIAM 1 X 1.20 X 1</v>
          </cell>
          <cell r="D207" t="str">
            <v>DIA</v>
          </cell>
          <cell r="E207">
            <v>7259</v>
          </cell>
        </row>
        <row r="208">
          <cell r="C208" t="str">
            <v>FORMALETA PARA CAMARA CONO</v>
          </cell>
          <cell r="D208" t="str">
            <v>DIA</v>
          </cell>
          <cell r="E208">
            <v>7259</v>
          </cell>
        </row>
        <row r="209">
          <cell r="C209" t="str">
            <v>FORMALETA PARA CAMARA VASO</v>
          </cell>
          <cell r="D209" t="str">
            <v>DIA</v>
          </cell>
          <cell r="E209">
            <v>7259</v>
          </cell>
        </row>
        <row r="210">
          <cell r="C210" t="str">
            <v>FORMALETA PARA MURO 1 CARA</v>
          </cell>
          <cell r="D210" t="str">
            <v>M2</v>
          </cell>
          <cell r="E210">
            <v>1190</v>
          </cell>
        </row>
        <row r="211">
          <cell r="C211" t="str">
            <v>FORMALETA SARDINEL 0.40 X 2.44</v>
          </cell>
          <cell r="D211" t="str">
            <v>DIA</v>
          </cell>
          <cell r="E211">
            <v>290.36</v>
          </cell>
        </row>
        <row r="212">
          <cell r="C212" t="str">
            <v>FORMALETA TABLEMAC 15MM 1,53 X 2.44</v>
          </cell>
          <cell r="D212" t="str">
            <v>UN</v>
          </cell>
          <cell r="E212">
            <v>109000</v>
          </cell>
        </row>
        <row r="213">
          <cell r="C213" t="str">
            <v>FORMALETA TABLEMAC 18MM 1,83 X 2.44</v>
          </cell>
          <cell r="D213" t="str">
            <v>UN</v>
          </cell>
          <cell r="E213">
            <v>151000</v>
          </cell>
        </row>
        <row r="214">
          <cell r="C214" t="str">
            <v>FRAGUA CAJA POR 2KG</v>
          </cell>
          <cell r="D214" t="str">
            <v>UN</v>
          </cell>
          <cell r="E214">
            <v>9000</v>
          </cell>
        </row>
        <row r="215">
          <cell r="C215" t="str">
            <v>FRESCASA CON FOIL (ROLLO) X 18.59M2   15.24 X 1.22M  E=3 1/2"</v>
          </cell>
          <cell r="D215" t="str">
            <v>UN</v>
          </cell>
          <cell r="E215">
            <v>342400</v>
          </cell>
        </row>
        <row r="216">
          <cell r="C216" t="str">
            <v>FRESCASA CON PAPEL (ROLLO) X 18.59M2  15.24 X 1.22M  E= 3 1/2"</v>
          </cell>
          <cell r="D216" t="str">
            <v>UN</v>
          </cell>
          <cell r="E216">
            <v>231400</v>
          </cell>
        </row>
        <row r="217">
          <cell r="C217" t="str">
            <v>FRESCASA ECO (18 LAMINAS) X 17.8M2  2.43 X 0.406 E=2 1/2"</v>
          </cell>
          <cell r="D217" t="str">
            <v>UN</v>
          </cell>
          <cell r="E217">
            <v>121300</v>
          </cell>
        </row>
        <row r="218">
          <cell r="C218" t="str">
            <v>FRESCASA ECO SIN PAPEL DE 2.5" ESPESOR. ROLLO X 9 M2</v>
          </cell>
          <cell r="D218" t="str">
            <v>UN</v>
          </cell>
          <cell r="E218">
            <v>90319</v>
          </cell>
        </row>
        <row r="219">
          <cell r="C219" t="str">
            <v>FRESCASA SIN PAPEL ( 2 ROLLOS)  X 9.30M2   7.62 X 0.61M E= 2 1/2"</v>
          </cell>
          <cell r="D219" t="str">
            <v>UN</v>
          </cell>
          <cell r="E219">
            <v>74900</v>
          </cell>
        </row>
        <row r="220">
          <cell r="C220" t="str">
            <v xml:space="preserve">FRESCASA SIN PAPEL (ROLLO) X18.59M2  15.24 X 1.22M E=3 1/2" </v>
          </cell>
          <cell r="D220" t="str">
            <v>UN</v>
          </cell>
          <cell r="E220">
            <v>184400</v>
          </cell>
        </row>
        <row r="221">
          <cell r="C221" t="str">
            <v>GENERADOR PORTATIL A GASOLINA 10 KW</v>
          </cell>
          <cell r="D221" t="str">
            <v>DIA</v>
          </cell>
          <cell r="E221">
            <v>83300</v>
          </cell>
        </row>
        <row r="222">
          <cell r="C222" t="str">
            <v xml:space="preserve">GENERADOR Y SOLDADOR A GASOLINA </v>
          </cell>
          <cell r="D222" t="str">
            <v>DIA</v>
          </cell>
          <cell r="E222">
            <v>99960</v>
          </cell>
        </row>
        <row r="223">
          <cell r="C223" t="str">
            <v>GEOTEXTIL PAVCO 2400 TEJIDO ROLLO 3,85 X 100 METROS</v>
          </cell>
          <cell r="D223" t="str">
            <v>UN</v>
          </cell>
          <cell r="E223">
            <v>2029900</v>
          </cell>
        </row>
        <row r="224">
          <cell r="C224" t="str">
            <v>GRAFIL 4MM X 6M</v>
          </cell>
          <cell r="D224" t="str">
            <v>UN</v>
          </cell>
          <cell r="E224">
            <v>2150</v>
          </cell>
        </row>
        <row r="225">
          <cell r="C225" t="str">
            <v>GRAFIL 5MM X 6M</v>
          </cell>
          <cell r="D225"/>
          <cell r="E225">
            <v>3350</v>
          </cell>
        </row>
        <row r="226">
          <cell r="C226" t="str">
            <v>GRAFIL 6MM X 6M</v>
          </cell>
          <cell r="D226"/>
          <cell r="E226">
            <v>4800</v>
          </cell>
        </row>
        <row r="227">
          <cell r="C227" t="str">
            <v>GRANIPLAS (ESGRAFIADO)</v>
          </cell>
          <cell r="D227" t="str">
            <v>GAL</v>
          </cell>
          <cell r="E227">
            <v>21450</v>
          </cell>
        </row>
        <row r="228">
          <cell r="C228" t="str">
            <v>GRANITO BLANCO HUILA  Nº 1,2 Y 3 (40KG)</v>
          </cell>
          <cell r="D228" t="str">
            <v>UN</v>
          </cell>
          <cell r="E228">
            <v>17750</v>
          </cell>
        </row>
        <row r="229">
          <cell r="C229" t="str">
            <v>GRAVILLA COMUN DE RIO INCLUYE TRANSPORTE</v>
          </cell>
          <cell r="D229" t="str">
            <v>M3</v>
          </cell>
          <cell r="E229">
            <v>90833.333333333241</v>
          </cell>
        </row>
        <row r="230">
          <cell r="C230" t="str">
            <v>GRIFERIA GRIVAL MONOCONTROL</v>
          </cell>
          <cell r="D230" t="str">
            <v>UN</v>
          </cell>
          <cell r="E230">
            <v>102500</v>
          </cell>
        </row>
        <row r="231">
          <cell r="C231" t="str">
            <v xml:space="preserve">GRIFERIA LAVAPLATOS METALICA </v>
          </cell>
          <cell r="D231" t="str">
            <v>UN</v>
          </cell>
          <cell r="E231">
            <v>201900</v>
          </cell>
        </row>
        <row r="232">
          <cell r="C232" t="str">
            <v xml:space="preserve">GRIFERIA LAVAPLATOS MONOCONTROL </v>
          </cell>
          <cell r="D232" t="str">
            <v>UN</v>
          </cell>
          <cell r="E232">
            <v>184000</v>
          </cell>
        </row>
        <row r="233">
          <cell r="C233" t="str">
            <v>GRIFERIA LAVAPLATOS NOGAL  8"</v>
          </cell>
          <cell r="D233" t="str">
            <v>UN</v>
          </cell>
          <cell r="E233">
            <v>86500</v>
          </cell>
        </row>
        <row r="234">
          <cell r="C234" t="str">
            <v>GROUTING 17.5 MPA</v>
          </cell>
          <cell r="D234" t="str">
            <v>M3</v>
          </cell>
          <cell r="E234">
            <v>364534.25464401627</v>
          </cell>
        </row>
        <row r="235">
          <cell r="C235" t="str">
            <v>GUADUA 3,20MT</v>
          </cell>
          <cell r="D235" t="str">
            <v>UN</v>
          </cell>
          <cell r="E235">
            <v>5000</v>
          </cell>
        </row>
        <row r="236">
          <cell r="C236" t="str">
            <v>GUADUA 4,00MT</v>
          </cell>
          <cell r="D236" t="str">
            <v>UN</v>
          </cell>
          <cell r="E236">
            <v>6000</v>
          </cell>
        </row>
        <row r="237">
          <cell r="C237" t="str">
            <v>GUADUA 4.80MT</v>
          </cell>
          <cell r="D237" t="str">
            <v>UN</v>
          </cell>
          <cell r="E237">
            <v>8000</v>
          </cell>
        </row>
        <row r="238">
          <cell r="C238" t="str">
            <v>GUADUA 6MT</v>
          </cell>
          <cell r="D238" t="str">
            <v>UN</v>
          </cell>
          <cell r="E238">
            <v>12000</v>
          </cell>
        </row>
        <row r="239">
          <cell r="C239" t="str">
            <v>GUADUA ALFARDA DE 4.80MT</v>
          </cell>
          <cell r="D239" t="str">
            <v>UN</v>
          </cell>
          <cell r="E239">
            <v>5000</v>
          </cell>
        </row>
        <row r="240">
          <cell r="C240" t="str">
            <v>GUADUA-TABLA-CUARTÓN-LISTÓN-VARILLÓN PARA CAMPAMENTO</v>
          </cell>
          <cell r="D240" t="str">
            <v>M2</v>
          </cell>
          <cell r="E240">
            <v>93690</v>
          </cell>
        </row>
        <row r="241">
          <cell r="C241" t="str">
            <v>GUARDAESCOBA TERRAZO</v>
          </cell>
          <cell r="D241" t="str">
            <v>M</v>
          </cell>
          <cell r="E241">
            <v>14063</v>
          </cell>
        </row>
        <row r="242">
          <cell r="C242" t="str">
            <v xml:space="preserve">HIDROFUGO SILICONITE DE PINTUCO </v>
          </cell>
          <cell r="D242" t="str">
            <v>GAL</v>
          </cell>
          <cell r="E242">
            <v>57450</v>
          </cell>
        </row>
        <row r="243">
          <cell r="C243" t="str">
            <v xml:space="preserve">HIDROLAVADORA ELECTRICA PRESION 2.500 PSI </v>
          </cell>
          <cell r="D243" t="str">
            <v>DIA</v>
          </cell>
          <cell r="E243">
            <v>53550</v>
          </cell>
        </row>
        <row r="244">
          <cell r="C244" t="str">
            <v xml:space="preserve">HIDROLAVADORA ELECTRICA PRESION 3.100 PSI </v>
          </cell>
          <cell r="D244" t="str">
            <v>DIA</v>
          </cell>
          <cell r="E244">
            <v>59500</v>
          </cell>
        </row>
        <row r="245">
          <cell r="C245" t="str">
            <v>HORIZONTAL 1.40MT PESO 5.94KG</v>
          </cell>
          <cell r="D245"/>
          <cell r="E245">
            <v>190.4</v>
          </cell>
        </row>
        <row r="246">
          <cell r="C246" t="str">
            <v>HORIZONTAL 3MT PESO 11.97KG</v>
          </cell>
          <cell r="D246"/>
          <cell r="E246">
            <v>309.39999999999998</v>
          </cell>
        </row>
        <row r="247">
          <cell r="C247" t="str">
            <v xml:space="preserve">HORIZONTAL DE 1.4 REFORZADA </v>
          </cell>
          <cell r="D247"/>
          <cell r="E247">
            <v>196.35</v>
          </cell>
        </row>
        <row r="248">
          <cell r="C248" t="str">
            <v xml:space="preserve">HORIZONTAL DE 3MT REFORZADA </v>
          </cell>
          <cell r="D248"/>
          <cell r="E248">
            <v>327.25</v>
          </cell>
        </row>
        <row r="249">
          <cell r="C249" t="str">
            <v>IMPERMEABILIZACION FIBER GLASS MANTO METALEX FOIL E=3MM X 10M2</v>
          </cell>
          <cell r="D249" t="str">
            <v>UN</v>
          </cell>
          <cell r="E249">
            <v>146900</v>
          </cell>
        </row>
        <row r="250">
          <cell r="C250" t="str">
            <v>IMPERMEABILIZACION TIPO MANTO MORTER PLAS AL - 300 10M X 1.1M E=3 MM</v>
          </cell>
          <cell r="D250" t="str">
            <v>UN</v>
          </cell>
          <cell r="E250">
            <v>259900</v>
          </cell>
        </row>
        <row r="251">
          <cell r="C251" t="str">
            <v xml:space="preserve">IMPERMEABILIZACION TIPO MANTO, PROMATEL 1M X 20MT </v>
          </cell>
          <cell r="D251" t="str">
            <v>UN</v>
          </cell>
          <cell r="E251">
            <v>49500</v>
          </cell>
        </row>
        <row r="252">
          <cell r="C252" t="str">
            <v>INMUNIZANTE INCOLORO TEXSA</v>
          </cell>
          <cell r="D252" t="str">
            <v>GL</v>
          </cell>
          <cell r="E252">
            <v>48900</v>
          </cell>
        </row>
        <row r="253">
          <cell r="C253" t="str">
            <v>INTERVINILO PINTUCO</v>
          </cell>
          <cell r="D253" t="str">
            <v>GAL</v>
          </cell>
          <cell r="E253">
            <v>47950</v>
          </cell>
        </row>
        <row r="254">
          <cell r="C254" t="str">
            <v>JABONERA LAVAMANOS EN PORCELANA TIPO ESPACIO REF. 04230100-1 DE CORONA O SIMILAR.</v>
          </cell>
          <cell r="D254" t="str">
            <v>UN</v>
          </cell>
          <cell r="E254">
            <v>28900</v>
          </cell>
        </row>
        <row r="255">
          <cell r="C255" t="str">
            <v>KIT CONECTOR HCP LAMINAS DE POLICARBONATO 5,90</v>
          </cell>
          <cell r="D255" t="str">
            <v>M</v>
          </cell>
          <cell r="E255">
            <v>130000</v>
          </cell>
        </row>
        <row r="256">
          <cell r="C256" t="str">
            <v>KORAZA TIPO 5 PINTUCO</v>
          </cell>
          <cell r="D256" t="str">
            <v>GAL</v>
          </cell>
          <cell r="E256">
            <v>66450</v>
          </cell>
        </row>
        <row r="257">
          <cell r="C257" t="str">
            <v>LADRILLO ESTRUCTURAL 20 x 30 x 12 CM PERFORACION VERTICAL</v>
          </cell>
          <cell r="D257" t="str">
            <v>UN</v>
          </cell>
          <cell r="E257">
            <v>1450</v>
          </cell>
        </row>
        <row r="258">
          <cell r="C258" t="str">
            <v>LADRILLO ESTRUCTURAL 25 X 12 X 6</v>
          </cell>
          <cell r="D258" t="str">
            <v>UN</v>
          </cell>
          <cell r="E258">
            <v>750</v>
          </cell>
        </row>
        <row r="259">
          <cell r="C259" t="str">
            <v>LADRILLO MACIZO COMUN 20 X 10 X6</v>
          </cell>
          <cell r="D259" t="str">
            <v>UN</v>
          </cell>
          <cell r="E259">
            <v>450</v>
          </cell>
        </row>
        <row r="260">
          <cell r="C260" t="str">
            <v>LAMINA CLOUDS DE 1" DE ESPESOR X 1.22 MTS X 2.44 MTS</v>
          </cell>
          <cell r="D260" t="str">
            <v>UN</v>
          </cell>
          <cell r="E260">
            <v>122854</v>
          </cell>
        </row>
        <row r="261">
          <cell r="C261" t="str">
            <v>LAMINA COLD ROLLER 2MM 122 X 244 CAL 14</v>
          </cell>
          <cell r="D261" t="str">
            <v>UN</v>
          </cell>
          <cell r="E261">
            <v>156000</v>
          </cell>
        </row>
        <row r="262">
          <cell r="C262" t="str">
            <v>LAMINA DE 1,22 X 2,44M</v>
          </cell>
          <cell r="D262" t="str">
            <v>UN</v>
          </cell>
          <cell r="E262">
            <v>127800</v>
          </cell>
        </row>
        <row r="263">
          <cell r="C263" t="str">
            <v xml:space="preserve">LAMINA DE 1MT X 2MT </v>
          </cell>
          <cell r="D263" t="str">
            <v>UN</v>
          </cell>
          <cell r="E263">
            <v>85900</v>
          </cell>
        </row>
        <row r="264">
          <cell r="C264" t="str">
            <v>LAMINA DE ALFAJOR CAL 12, 3M X 1M</v>
          </cell>
          <cell r="D264" t="str">
            <v>UN</v>
          </cell>
          <cell r="E264">
            <v>204000</v>
          </cell>
        </row>
        <row r="265">
          <cell r="C265" t="str">
            <v>LAMINA DE MADERA AGLOMERADA CON CHAPILLA DE 1,83 X 2,44 X 15MM</v>
          </cell>
          <cell r="D265" t="str">
            <v>UN</v>
          </cell>
          <cell r="E265">
            <v>216500</v>
          </cell>
        </row>
        <row r="266">
          <cell r="C266" t="str">
            <v xml:space="preserve">LAMINA DE POLICARBONATO 2,95 X 2,10 (1/2 LAMINA) </v>
          </cell>
          <cell r="D266" t="str">
            <v>UN</v>
          </cell>
          <cell r="E266">
            <v>154900</v>
          </cell>
        </row>
        <row r="267">
          <cell r="C267" t="str">
            <v xml:space="preserve">LAMINA HETEROGENEA DE PISO VINILICO E = 2 mm  CON TRATAMIENTO SUPERIOR DE POLIURETANO. </v>
          </cell>
          <cell r="D267" t="str">
            <v>M2</v>
          </cell>
          <cell r="E267">
            <v>42000</v>
          </cell>
        </row>
        <row r="268">
          <cell r="C268" t="str">
            <v>LAMINA METALICA DE 6.3MM  1 X 2M  HR</v>
          </cell>
          <cell r="D268" t="str">
            <v>UN</v>
          </cell>
          <cell r="E268">
            <v>320000</v>
          </cell>
        </row>
        <row r="269">
          <cell r="C269" t="str">
            <v>LAMINA METALICA DE 6.3MM 122. X 244 HR</v>
          </cell>
          <cell r="D269" t="str">
            <v>UN</v>
          </cell>
          <cell r="E269">
            <v>470000</v>
          </cell>
        </row>
        <row r="270">
          <cell r="C270" t="str">
            <v>LAMINA PERFORADA GALVANIZADA ASTM A 653 GRADO 60 CALIBRE 18 DIAM R.002 1X2M</v>
          </cell>
          <cell r="D270" t="str">
            <v>UN</v>
          </cell>
          <cell r="E270">
            <v>265477.09999999998</v>
          </cell>
        </row>
        <row r="271">
          <cell r="C271" t="str">
            <v>LAMINA PERFORADA GALVANIZADA ASTM A 653 GRADO 60 CALIBRE 18 DIAM R.003 1X2M</v>
          </cell>
          <cell r="D271" t="str">
            <v>UN</v>
          </cell>
          <cell r="E271">
            <v>257087.6</v>
          </cell>
        </row>
        <row r="272">
          <cell r="C272" t="str">
            <v>LAMINA PERFORADA GALVANIZADA ASTM A 653 GRADO 60 CALIBRE 18 DIAM R.004 1X2M</v>
          </cell>
          <cell r="D272" t="str">
            <v>UN</v>
          </cell>
          <cell r="E272">
            <v>192756.2</v>
          </cell>
        </row>
        <row r="273">
          <cell r="C273" t="str">
            <v>LAMINA PERFORADA GALVANIZADA ASTM A 653 GRADO 60 CALIBRE 18 DIAM R.005 1X2M</v>
          </cell>
          <cell r="D273" t="str">
            <v>UN</v>
          </cell>
          <cell r="E273">
            <v>178773.7</v>
          </cell>
        </row>
        <row r="274">
          <cell r="C274" t="str">
            <v>LAMINA PERFORADA GALVANIZADA ASTM A 653 GRADO 60 CALIBRE 18 DIAM R.006 1X2M</v>
          </cell>
          <cell r="D274" t="str">
            <v>UN</v>
          </cell>
          <cell r="E274">
            <v>170384.2</v>
          </cell>
        </row>
        <row r="275">
          <cell r="C275" t="str">
            <v>LAMINA PERFORADA GALVANIZADA ASTM A 653 GRADO 60 CALIBRE 18 DIAM R.008 1X2M</v>
          </cell>
          <cell r="D275" t="str">
            <v>UN</v>
          </cell>
          <cell r="E275">
            <v>173178.8</v>
          </cell>
        </row>
        <row r="276">
          <cell r="C276" t="str">
            <v>LAMINA PERFORADA GALVANIZADA ASTM A 653 GRADO 60 CALIBRE 18 DIAM R.010 1X2M</v>
          </cell>
          <cell r="D276" t="str">
            <v>UN</v>
          </cell>
          <cell r="E276">
            <v>178773.7</v>
          </cell>
        </row>
        <row r="277">
          <cell r="C277" t="str">
            <v>LAMINA PERFORADA GALVANIZADA ASTM A 653 GRADO 60 CALIBRE 18 DIAM R.016 1X2M</v>
          </cell>
          <cell r="D277" t="str">
            <v>UN</v>
          </cell>
          <cell r="E277">
            <v>220721.2</v>
          </cell>
        </row>
        <row r="278">
          <cell r="C278" t="str">
            <v>LAMINA PERFORADA GALVANIZADA ASTM A 653 GRADO 60 CALIBRE 20 DIAM R.002 1X2M</v>
          </cell>
          <cell r="D278" t="str">
            <v>UN</v>
          </cell>
          <cell r="E278">
            <v>235715.20000000001</v>
          </cell>
        </row>
        <row r="279">
          <cell r="C279" t="str">
            <v>LAMINA PERFORADA GALVANIZADA ASTM A 653 GRADO 60 CALIBRE 20 DIAM R.003 1X2M</v>
          </cell>
          <cell r="D279" t="str">
            <v>UN</v>
          </cell>
          <cell r="E279">
            <v>221363.8</v>
          </cell>
        </row>
        <row r="280">
          <cell r="C280" t="str">
            <v>LAMINA PERFORADA GALVANIZADA ASTM A 653 GRADO 60 CALIBRE 20 DIAM R.004 1X2M</v>
          </cell>
          <cell r="D280" t="str">
            <v>UN</v>
          </cell>
          <cell r="E280">
            <v>157032.4</v>
          </cell>
        </row>
        <row r="281">
          <cell r="C281" t="str">
            <v>LAMINA PERFORADA GALVANIZADA ASTM A 653 GRADO 60 CALIBRE 20 DIAM R.005 1X2M</v>
          </cell>
          <cell r="D281" t="str">
            <v>UN</v>
          </cell>
          <cell r="E281">
            <v>143049.9</v>
          </cell>
        </row>
        <row r="282">
          <cell r="C282" t="str">
            <v>LAMINA PERFORADA GALVANIZADA ASTM A 653 GRADO 60 CALIBRE 20 DIAM R.006 1X2M</v>
          </cell>
          <cell r="D282" t="str">
            <v>UN</v>
          </cell>
          <cell r="E282">
            <v>134660.4</v>
          </cell>
        </row>
        <row r="283">
          <cell r="C283" t="str">
            <v>LAMINA PERFORADA GALVANIZADA ASTM A 653 GRADO 60 CALIBRE 20 DIAM R.008 1X2M</v>
          </cell>
          <cell r="D283" t="str">
            <v>UN</v>
          </cell>
          <cell r="E283">
            <v>137456.9</v>
          </cell>
        </row>
        <row r="284">
          <cell r="C284" t="str">
            <v>LAMINA PERFORADA GALVANIZADA ASTM A 653 GRADO 60 CALIBRE 20 DIAM R.010 1X2M</v>
          </cell>
          <cell r="D284" t="str">
            <v>UN</v>
          </cell>
          <cell r="E284">
            <v>143049.9</v>
          </cell>
        </row>
        <row r="285">
          <cell r="C285" t="str">
            <v>LAMINA PERFORADA GALVANIZADA ASTM A 653 GRADO 60 CALIBRE 20 DIAM R.016 1X2M</v>
          </cell>
          <cell r="D285" t="str">
            <v>UN</v>
          </cell>
          <cell r="E285">
            <v>185009.3</v>
          </cell>
        </row>
        <row r="286">
          <cell r="C286" t="str">
            <v xml:space="preserve">LAVAMANOS AQUAJET DE COLGAR, CORONA, LINEA INSTITUCIONAL PMR </v>
          </cell>
          <cell r="D286" t="str">
            <v>UN</v>
          </cell>
          <cell r="E286">
            <v>365900</v>
          </cell>
        </row>
        <row r="287">
          <cell r="C287" t="str">
            <v>LAVAMANOS CERÁMICO BÁSICO SPAZIO CORONA REF 258612</v>
          </cell>
          <cell r="D287" t="str">
            <v>UN</v>
          </cell>
          <cell r="E287">
            <v>124900</v>
          </cell>
        </row>
        <row r="288">
          <cell r="C288" t="str">
            <v>LAVAMANOS EN ACERO INOXIDABLE DE 45 A 50 CM</v>
          </cell>
          <cell r="D288" t="str">
            <v>UN</v>
          </cell>
          <cell r="E288">
            <v>140000</v>
          </cell>
        </row>
        <row r="289">
          <cell r="C289" t="str">
            <v>LAVAMANOS MANANTIAL DE SOBREPONER CORONA REF 65026</v>
          </cell>
          <cell r="D289" t="str">
            <v>UN</v>
          </cell>
          <cell r="E289">
            <v>199900</v>
          </cell>
        </row>
        <row r="290">
          <cell r="C290" t="str">
            <v>LAVAMANOS VESSEL OVALADO D´ACQUA REF 210864</v>
          </cell>
          <cell r="D290" t="str">
            <v>UN</v>
          </cell>
          <cell r="E290">
            <v>189900</v>
          </cell>
        </row>
        <row r="291">
          <cell r="C291" t="str">
            <v xml:space="preserve">LAVAPLATOS  DE 53 X 43 </v>
          </cell>
          <cell r="D291" t="str">
            <v>UN</v>
          </cell>
          <cell r="E291">
            <v>69000</v>
          </cell>
        </row>
        <row r="292">
          <cell r="C292" t="str">
            <v xml:space="preserve">LAVAPLATOS DE 1,00 X 52 CM </v>
          </cell>
          <cell r="D292" t="str">
            <v>UN</v>
          </cell>
          <cell r="E292">
            <v>130000</v>
          </cell>
        </row>
        <row r="293">
          <cell r="C293" t="str">
            <v>LISTON  4CM X 4CM X 3MT</v>
          </cell>
          <cell r="D293" t="str">
            <v>UN</v>
          </cell>
          <cell r="E293">
            <v>5000</v>
          </cell>
        </row>
        <row r="294">
          <cell r="C294" t="str">
            <v>LISTON 2 X 4</v>
          </cell>
          <cell r="D294" t="str">
            <v>UN</v>
          </cell>
          <cell r="E294">
            <v>5300</v>
          </cell>
        </row>
        <row r="295">
          <cell r="C295" t="str">
            <v>LISTON CEDRO MACHO 5 CM X 2.5 CM X 3 M</v>
          </cell>
          <cell r="D295" t="str">
            <v>UN</v>
          </cell>
          <cell r="E295">
            <v>19750</v>
          </cell>
        </row>
        <row r="296">
          <cell r="C296" t="str">
            <v xml:space="preserve">LLAVE TERMINAL MANGUERA 1/2" ROSCADA CROMADA </v>
          </cell>
          <cell r="D296" t="str">
            <v>UN</v>
          </cell>
          <cell r="E296">
            <v>16700</v>
          </cell>
        </row>
        <row r="297">
          <cell r="C297" t="str">
            <v>LOSETA DE CONCRETO RANURADA GRIS ALFA 40X40X6</v>
          </cell>
          <cell r="D297" t="str">
            <v>M2</v>
          </cell>
          <cell r="E297">
            <v>51975</v>
          </cell>
        </row>
        <row r="298">
          <cell r="C298" t="str">
            <v>LOSETA DE CONCRETO TOPEROL GRIS ALFA 40X20X6</v>
          </cell>
          <cell r="D298" t="str">
            <v>M2</v>
          </cell>
          <cell r="E298">
            <v>46134</v>
          </cell>
        </row>
        <row r="299">
          <cell r="C299" t="str">
            <v xml:space="preserve">MADERA PLASTICA, INCLUYE INSTALACIÓN MAS PERFILERIA. </v>
          </cell>
          <cell r="D299" t="str">
            <v>M2</v>
          </cell>
          <cell r="E299">
            <v>225000</v>
          </cell>
        </row>
        <row r="300">
          <cell r="C300" t="str">
            <v>MADERA TECA 8" X 2,5"</v>
          </cell>
          <cell r="D300" t="str">
            <v>M2</v>
          </cell>
          <cell r="E300"/>
        </row>
        <row r="301">
          <cell r="C301" t="str">
            <v>MALACATE CARGA 700KG INCLUYE 20M DE TORRE</v>
          </cell>
          <cell r="D301" t="str">
            <v>DIA</v>
          </cell>
          <cell r="E301">
            <v>96390</v>
          </cell>
        </row>
        <row r="302">
          <cell r="C302" t="str">
            <v xml:space="preserve">MALLA ELECTROSOLDADA H -084 R-2.1  4MM 15 X 25 CM  6 X 2.4M =15.32KG X 30M </v>
          </cell>
          <cell r="D302" t="str">
            <v>UN</v>
          </cell>
          <cell r="E302">
            <v>272400</v>
          </cell>
        </row>
        <row r="303">
          <cell r="C303" t="str">
            <v>MALLA ELECTROSOLDADA M-084 Q-2  4MM 15 X 15CM   6 X 2.4M =19.11KG</v>
          </cell>
          <cell r="D303" t="str">
            <v>UN</v>
          </cell>
          <cell r="E303">
            <v>72300</v>
          </cell>
        </row>
        <row r="304">
          <cell r="C304" t="str">
            <v>MALLA ELECTROSOLDADA M-106 Q-3  4.5MM 15 X 15CM   6 X 2.4M =24.19KG</v>
          </cell>
          <cell r="D304" t="str">
            <v>UN</v>
          </cell>
          <cell r="E304">
            <v>81050</v>
          </cell>
        </row>
        <row r="305">
          <cell r="C305" t="str">
            <v>MALLA ELECTROSOLDADA M-131 Q-3.1  5.0MM 15 X 15CM   6 X 2.4M =29.87KG</v>
          </cell>
          <cell r="D305" t="str">
            <v>UN</v>
          </cell>
          <cell r="E305">
            <v>105200</v>
          </cell>
        </row>
        <row r="306">
          <cell r="C306" t="str">
            <v>MALLA ELECTROSOLDADA M-159 Q-4  5.5MM 15 X 15CM   6 X 2.4M =36.14KG</v>
          </cell>
          <cell r="D306" t="str">
            <v>UN</v>
          </cell>
          <cell r="E306">
            <v>122575</v>
          </cell>
        </row>
        <row r="307">
          <cell r="C307" t="str">
            <v>MALLA ELECTROSOLDADA M-188 Q-5  6.0MM 15 X 15CM   6 X 2.4M =43.01KG</v>
          </cell>
          <cell r="D307" t="str">
            <v>UN</v>
          </cell>
          <cell r="E307">
            <v>143675</v>
          </cell>
        </row>
        <row r="308">
          <cell r="C308" t="str">
            <v>MALLA ELECTROSOLDADA M-221 Q-6  6.5MM 15 X 15CM   5</v>
          </cell>
          <cell r="D308" t="str">
            <v>UN</v>
          </cell>
          <cell r="E308" t="str">
            <v>Sin precio</v>
          </cell>
        </row>
        <row r="309">
          <cell r="C309" t="str">
            <v>MALLA ELECTROSOLDADA M-221 Q-6  6.5MM 15 X 15CM   6 X 2.4M =50.48</v>
          </cell>
          <cell r="D309" t="str">
            <v>UN</v>
          </cell>
          <cell r="E309">
            <v>170550</v>
          </cell>
        </row>
        <row r="310">
          <cell r="C310" t="str">
            <v>MALLA ELECTROSOLDADA M-295  F 7.5MM C/.15M EN AMBOS SENTIDOS   6 X 2.4M  =67.21KG</v>
          </cell>
          <cell r="D310" t="str">
            <v>UN</v>
          </cell>
          <cell r="E310">
            <v>221500</v>
          </cell>
        </row>
        <row r="311">
          <cell r="C311" t="str">
            <v xml:space="preserve">MARCO MALACATE DE 2M </v>
          </cell>
          <cell r="D311" t="str">
            <v>DIA</v>
          </cell>
          <cell r="E311">
            <v>1547</v>
          </cell>
        </row>
        <row r="312">
          <cell r="C312" t="str">
            <v xml:space="preserve">MARCO PARA PUERTA EN LAMINA COLD ROLLED 0.80 A 1MT </v>
          </cell>
          <cell r="D312" t="str">
            <v>UN</v>
          </cell>
          <cell r="E312">
            <v>60000</v>
          </cell>
        </row>
        <row r="313">
          <cell r="C313" t="str">
            <v>MARCO PARA PUERTA EN METAL 0.85M + CHAPA YALE SIN LAMINA</v>
          </cell>
          <cell r="D313" t="str">
            <v>UN</v>
          </cell>
          <cell r="E313">
            <v>250000</v>
          </cell>
        </row>
        <row r="314">
          <cell r="C314" t="str">
            <v xml:space="preserve">MARTILLO GSH11-E BOSH </v>
          </cell>
          <cell r="D314" t="str">
            <v>HR</v>
          </cell>
          <cell r="E314">
            <v>33320</v>
          </cell>
        </row>
        <row r="315">
          <cell r="C315" t="str">
            <v xml:space="preserve">MARTILLO GSH11-VC BOSH </v>
          </cell>
          <cell r="D315" t="str">
            <v>HR</v>
          </cell>
          <cell r="E315">
            <v>33320</v>
          </cell>
        </row>
        <row r="316">
          <cell r="C316" t="str">
            <v xml:space="preserve">MARTILLO GSH27-VC BOSH </v>
          </cell>
          <cell r="D316" t="str">
            <v>HR</v>
          </cell>
          <cell r="E316">
            <v>33320</v>
          </cell>
        </row>
        <row r="317">
          <cell r="C317" t="str">
            <v>MARTILLOS ELECTRICOS DEWALT  25313  DIAM 1/4   6.35MM</v>
          </cell>
          <cell r="D317" t="str">
            <v>CM</v>
          </cell>
          <cell r="E317">
            <v>136.85</v>
          </cell>
        </row>
        <row r="318">
          <cell r="C318" t="str">
            <v>MARTILLOS ELECTRICOS DEWALT  25313  DIAM 5/16  7.94MM</v>
          </cell>
          <cell r="D318" t="str">
            <v>CM</v>
          </cell>
          <cell r="E318">
            <v>158.27000000000001</v>
          </cell>
        </row>
        <row r="319">
          <cell r="C319" t="str">
            <v>MARTILLOS ELECTRICOS DEWALT  25313 DIAM 1/2  12.7MM</v>
          </cell>
          <cell r="D319" t="str">
            <v>CM</v>
          </cell>
          <cell r="E319">
            <v>257.04000000000002</v>
          </cell>
        </row>
        <row r="320">
          <cell r="C320" t="str">
            <v>MARTILLOS ELECTRICOS DEWALT  25313 DIAM 3/8  9.53MM</v>
          </cell>
          <cell r="D320" t="str">
            <v>CM</v>
          </cell>
          <cell r="E320">
            <v>196.35</v>
          </cell>
        </row>
        <row r="321">
          <cell r="C321" t="str">
            <v>MARTILLOS ELECTRICOS DEWALT  25313 DIAM 5/8  15.88MM</v>
          </cell>
          <cell r="D321" t="str">
            <v>CM</v>
          </cell>
          <cell r="E321">
            <v>317.73</v>
          </cell>
        </row>
        <row r="322">
          <cell r="C322" t="str">
            <v>MARTILLOS ELECTRICOS DEWALT  25313 DIAM 7/16  11.11MM</v>
          </cell>
          <cell r="D322" t="str">
            <v>CM</v>
          </cell>
          <cell r="E322">
            <v>230.86</v>
          </cell>
        </row>
        <row r="323">
          <cell r="C323" t="str">
            <v>MARTILLOS ELECTRICOS DEWALT  25313 DIAM 9/16  14.29MM</v>
          </cell>
          <cell r="D323" t="str">
            <v>CM</v>
          </cell>
          <cell r="E323">
            <v>289.17</v>
          </cell>
        </row>
        <row r="324">
          <cell r="C324" t="str">
            <v>MASILLA PLÁSTICA x 10KG</v>
          </cell>
          <cell r="D324" t="str">
            <v>KG</v>
          </cell>
          <cell r="E324">
            <v>4800</v>
          </cell>
        </row>
        <row r="325">
          <cell r="C325" t="str">
            <v>MASILLA TOPEX JOIN COMPUND</v>
          </cell>
          <cell r="D325" t="str">
            <v>GAL</v>
          </cell>
          <cell r="E325">
            <v>10200</v>
          </cell>
        </row>
        <row r="326">
          <cell r="C326" t="str">
            <v>MÁSTICO PREPARATORIO PISO VINÍLICO</v>
          </cell>
          <cell r="D326" t="str">
            <v>M2</v>
          </cell>
          <cell r="E326">
            <v>21420</v>
          </cell>
        </row>
        <row r="327">
          <cell r="C327" t="str">
            <v>MATERIAL DE SITIO SELECCIONADO</v>
          </cell>
          <cell r="D327" t="str">
            <v>M3</v>
          </cell>
          <cell r="E327">
            <v>0</v>
          </cell>
        </row>
        <row r="328">
          <cell r="C328" t="str">
            <v>MEDIA CAÑA 90 MM COEXTRUIDO BLANCO</v>
          </cell>
          <cell r="D328" t="str">
            <v>UN</v>
          </cell>
          <cell r="E328">
            <v>31745</v>
          </cell>
        </row>
        <row r="329">
          <cell r="C329" t="str">
            <v>MEMBRANA ACUSTICA DE 3.0 MM DE ESPESOR. ROLLO DE 10 M2</v>
          </cell>
          <cell r="D329" t="str">
            <v>UN</v>
          </cell>
          <cell r="E329">
            <v>172883</v>
          </cell>
        </row>
        <row r="330">
          <cell r="C330" t="str">
            <v xml:space="preserve">MESON EN ACERO INOXIDABLE CAL 18, DESDE  0.60M HASTA 0.63M DE ANCHO </v>
          </cell>
          <cell r="D330" t="str">
            <v>M</v>
          </cell>
          <cell r="E330">
            <v>350000</v>
          </cell>
        </row>
        <row r="331">
          <cell r="C331" t="str">
            <v xml:space="preserve">MESON EN ACERO INOXIDABLE CAL 20,  DESDE 0.60M HASTA 0.63M DE ANCHO </v>
          </cell>
          <cell r="D331" t="str">
            <v>M</v>
          </cell>
          <cell r="E331">
            <v>220000</v>
          </cell>
        </row>
        <row r="332">
          <cell r="C332" t="str">
            <v>MESON EN GRANITO NATURAL CRISTAL PULIDO Y BRILLADO</v>
          </cell>
          <cell r="D332" t="str">
            <v>M</v>
          </cell>
          <cell r="E332">
            <v>330000</v>
          </cell>
        </row>
        <row r="333">
          <cell r="C333" t="str">
            <v>MESÓN LAVAMANOS ESFÉRICO 600X60 LINEAL EN ACERO INOXIDABLE, UN LAVAMANOS DE BAJA ALTURA</v>
          </cell>
          <cell r="D333" t="str">
            <v>UN</v>
          </cell>
          <cell r="E333">
            <v>1452147.48</v>
          </cell>
        </row>
        <row r="334">
          <cell r="C334" t="str">
            <v>MESÓN LAVAMANOS ESFÉRICO LINEAL 2980X60 EN ACERO INOXIDABLE CON DOS LAVAMANOS</v>
          </cell>
          <cell r="D334" t="str">
            <v>UN</v>
          </cell>
          <cell r="E334">
            <v>2823746.2399999998</v>
          </cell>
        </row>
        <row r="335">
          <cell r="C335" t="str">
            <v>MESÓN LAVAMANOS ESFÉRICO LINEAL 3780X60 EN ACERO INOXIDABLE CON TRES LAVAMANOS</v>
          </cell>
          <cell r="D335" t="str">
            <v>UN</v>
          </cell>
          <cell r="E335">
            <v>3410353.17</v>
          </cell>
        </row>
        <row r="336">
          <cell r="C336" t="str">
            <v xml:space="preserve">MEZCLADO 1/2 SACO ELECRICA </v>
          </cell>
          <cell r="D336" t="str">
            <v>DIA</v>
          </cell>
          <cell r="E336">
            <v>29155</v>
          </cell>
        </row>
        <row r="337">
          <cell r="C337" t="str">
            <v xml:space="preserve">MEZCLADORA 1 SACO ELECTRICA </v>
          </cell>
          <cell r="D337" t="str">
            <v>DIA</v>
          </cell>
          <cell r="E337">
            <v>39270</v>
          </cell>
        </row>
        <row r="338">
          <cell r="C338" t="str">
            <v>MEZCLADORA 1 SACO GASOLINA</v>
          </cell>
          <cell r="D338" t="str">
            <v>DIA</v>
          </cell>
          <cell r="E338">
            <v>41650</v>
          </cell>
        </row>
        <row r="339">
          <cell r="C339" t="str">
            <v>MEZCLADORA 1/2 SACO GASOLINA</v>
          </cell>
          <cell r="D339" t="str">
            <v>DIA</v>
          </cell>
          <cell r="E339">
            <v>32130</v>
          </cell>
        </row>
        <row r="340">
          <cell r="C340" t="str">
            <v xml:space="preserve">MEZCLADORA 1/4 DE SACO DIESEL </v>
          </cell>
          <cell r="D340" t="str">
            <v>DIA</v>
          </cell>
          <cell r="E340">
            <v>26180</v>
          </cell>
        </row>
        <row r="341">
          <cell r="C341" t="str">
            <v xml:space="preserve">MEZCLADORA 1/4 DE SACO ELECTRICA </v>
          </cell>
          <cell r="D341" t="str">
            <v>DIA</v>
          </cell>
          <cell r="E341">
            <v>26180</v>
          </cell>
        </row>
        <row r="342">
          <cell r="C342" t="str">
            <v>MINICARGADOR D236 CON MARTILLO</v>
          </cell>
          <cell r="D342" t="str">
            <v>HR</v>
          </cell>
          <cell r="E342">
            <v>113050</v>
          </cell>
        </row>
        <row r="343">
          <cell r="C343" t="str">
            <v>MINICARGADOR D236 CON PALA</v>
          </cell>
          <cell r="D343" t="str">
            <v>HR</v>
          </cell>
          <cell r="E343">
            <v>77350</v>
          </cell>
        </row>
        <row r="344">
          <cell r="C344" t="str">
            <v>MINIEXCAVADORA KOBELCO SK35SR-6</v>
          </cell>
          <cell r="D344" t="str">
            <v>HR</v>
          </cell>
          <cell r="E344">
            <v>98770</v>
          </cell>
        </row>
        <row r="345">
          <cell r="C345" t="str">
            <v>Mobiliario mesa baja cuadrada 0.7 m formica menta herraje/negro, acabado formica/formica vainilla</v>
          </cell>
          <cell r="D345" t="str">
            <v>UN</v>
          </cell>
          <cell r="E345">
            <v>491000</v>
          </cell>
        </row>
        <row r="346">
          <cell r="C346" t="str">
            <v>Mobiliario mesa cuadrada 0.80 m sevelit cbp herraje/acero inoxidable, superficie sevelit/light concrete,</v>
          </cell>
          <cell r="D346" t="str">
            <v>UN</v>
          </cell>
          <cell r="E346">
            <v>906000</v>
          </cell>
        </row>
        <row r="347">
          <cell r="C347" t="str">
            <v>Mobiliario mesa juntas rectan 8p 2.2x1.18 m aire acabado/formica blanco nieve c blanco.</v>
          </cell>
          <cell r="D347" t="str">
            <v>UN</v>
          </cell>
          <cell r="E347">
            <v>2461000</v>
          </cell>
        </row>
        <row r="348">
          <cell r="C348" t="str">
            <v>Mobiliario mesa juntas rectan 8p 2.2x1.18 m aire acabado/formica blanco, nieve c blanco,</v>
          </cell>
          <cell r="D348" t="str">
            <v>UN</v>
          </cell>
          <cell r="E348">
            <v>2461000</v>
          </cell>
        </row>
        <row r="349">
          <cell r="C349" t="str">
            <v>Mobiliario mesa redonda 1.20 m sho herraje/negro, superficie/formica vainilla, electrificacion/no.</v>
          </cell>
          <cell r="D349" t="str">
            <v>UN</v>
          </cell>
          <cell r="E349">
            <v>1372000</v>
          </cell>
        </row>
        <row r="350">
          <cell r="C350" t="str">
            <v>Mobiliario silla giratoria media frodo rueda-patin/normal, slider/no, tapizado/amareto negro, brazo/sin</v>
          </cell>
          <cell r="D350" t="str">
            <v>UN</v>
          </cell>
          <cell r="E350">
            <v>431000</v>
          </cell>
        </row>
        <row r="351">
          <cell r="C351" t="str">
            <v>Mobiliario silla juga asiento-espaldar/blanco bso,</v>
          </cell>
          <cell r="D351" t="str">
            <v>UN</v>
          </cell>
          <cell r="E351">
            <v>165000</v>
          </cell>
        </row>
        <row r="352">
          <cell r="C352" t="str">
            <v>Mobiliario silla lisboa asiento-asiento/espaldar roja (lisboa-peach-vett).</v>
          </cell>
          <cell r="D352" t="str">
            <v>UN</v>
          </cell>
          <cell r="E352">
            <v>268000</v>
          </cell>
        </row>
        <row r="353">
          <cell r="C353" t="str">
            <v>Mobiliario silla semitapizada mia asiento-espaldar/gris 423u, tapizado/murano negro, herraje/aluminio</v>
          </cell>
          <cell r="D353" t="str">
            <v>UN</v>
          </cell>
          <cell r="E353">
            <v>252000</v>
          </cell>
        </row>
        <row r="354">
          <cell r="C354" t="str">
            <v xml:space="preserve">MONTAJE MALACATE Y/O DESMONTAJE </v>
          </cell>
          <cell r="D354" t="str">
            <v>DIA</v>
          </cell>
          <cell r="E354">
            <v>80325</v>
          </cell>
        </row>
        <row r="355">
          <cell r="C355" t="str">
            <v xml:space="preserve">MONTAJE Y/O DESMONTAJE DE TORRE </v>
          </cell>
          <cell r="D355" t="str">
            <v>DIA</v>
          </cell>
          <cell r="E355">
            <v>80325</v>
          </cell>
        </row>
        <row r="356">
          <cell r="C356" t="str">
            <v>MORTERO 1:3</v>
          </cell>
          <cell r="D356" t="str">
            <v>M3</v>
          </cell>
          <cell r="E356">
            <v>402995.60835575178</v>
          </cell>
        </row>
        <row r="357">
          <cell r="C357" t="str">
            <v>MORTERO 1:4</v>
          </cell>
          <cell r="D357" t="str">
            <v>M3</v>
          </cell>
          <cell r="E357">
            <v>361753.60835575173</v>
          </cell>
        </row>
        <row r="358">
          <cell r="C358" t="str">
            <v xml:space="preserve">MORTERO DE PEGA PAÑETE TIPO N  X 40KG PEGA PAÑETE </v>
          </cell>
          <cell r="D358" t="str">
            <v>UN</v>
          </cell>
          <cell r="E358">
            <v>11800</v>
          </cell>
        </row>
        <row r="359">
          <cell r="C359" t="str">
            <v>MORTERO DE PEGA PAÑETE TIPO N  X 40KG PISOS</v>
          </cell>
          <cell r="D359" t="str">
            <v>UN</v>
          </cell>
          <cell r="E359">
            <v>13100</v>
          </cell>
        </row>
        <row r="360">
          <cell r="C360" t="str">
            <v>MORTERO PISO TIPO S-M X 40KG</v>
          </cell>
          <cell r="D360" t="str">
            <v>UN</v>
          </cell>
          <cell r="E360">
            <v>15900</v>
          </cell>
        </row>
        <row r="361">
          <cell r="C361" t="str">
            <v xml:space="preserve">MOSAICO ACUARIOS AZUL CORONA DE 30 X 30CM </v>
          </cell>
          <cell r="D361" t="str">
            <v>UN</v>
          </cell>
          <cell r="E361">
            <v>29100</v>
          </cell>
        </row>
        <row r="362">
          <cell r="C362" t="str">
            <v>MOSAICO CETUS MULTICOLOR DE 27.6 X 27.6CM</v>
          </cell>
          <cell r="D362" t="str">
            <v>UN</v>
          </cell>
          <cell r="E362">
            <v>38900</v>
          </cell>
        </row>
        <row r="363">
          <cell r="C363" t="str">
            <v>MOTOBOMBA A GASOLINA SUCCION 6MTS 1.5"</v>
          </cell>
          <cell r="D363" t="str">
            <v>DIA</v>
          </cell>
          <cell r="E363">
            <v>49980</v>
          </cell>
        </row>
        <row r="364">
          <cell r="C364" t="str">
            <v>MOTOBOMBA DIESEL SUCCION 6M 3"</v>
          </cell>
          <cell r="D364" t="str">
            <v>DIA</v>
          </cell>
          <cell r="E364">
            <v>49980</v>
          </cell>
        </row>
        <row r="365">
          <cell r="C365" t="str">
            <v>MUEBLE PARA AUDITORIO  SILLA TEATRO PLASTICA</v>
          </cell>
          <cell r="D365" t="str">
            <v>UN</v>
          </cell>
          <cell r="E365">
            <v>361200</v>
          </cell>
        </row>
        <row r="366">
          <cell r="C366" t="str">
            <v xml:space="preserve">MUEBLE PARA AUDITORIO SILLA AUDITORIO TRADICIONAL </v>
          </cell>
          <cell r="D366" t="str">
            <v>UN</v>
          </cell>
          <cell r="E366">
            <v>304500</v>
          </cell>
        </row>
        <row r="367">
          <cell r="C367" t="str">
            <v xml:space="preserve">MUEBLE PARA AUDITORIO SILLA GOLDEN CINEMA </v>
          </cell>
          <cell r="D367" t="str">
            <v>UN</v>
          </cell>
          <cell r="E367">
            <v>340000</v>
          </cell>
        </row>
        <row r="368">
          <cell r="C368" t="str">
            <v>MUROS DE FACHADA EN MAMPOSTERÍA REFORZADA E = 0.15 M CON LADRILLO ESTRUCTURAL DE PERFORACIÓN VERTICAL DE 12 X 30 X 20 CM CASAGRES</v>
          </cell>
          <cell r="D368" t="str">
            <v>M2</v>
          </cell>
          <cell r="E368">
            <v>74026</v>
          </cell>
        </row>
        <row r="369">
          <cell r="C369" t="str">
            <v>OFICIAL</v>
          </cell>
          <cell r="D369" t="str">
            <v>HR</v>
          </cell>
          <cell r="E369">
            <v>14241.137731586483</v>
          </cell>
        </row>
        <row r="370">
          <cell r="C370" t="str">
            <v xml:space="preserve">OPERADOR MALACATE SIN HORAS EXTRAS </v>
          </cell>
          <cell r="D370" t="str">
            <v>DIA</v>
          </cell>
          <cell r="E370">
            <v>80325</v>
          </cell>
        </row>
        <row r="371">
          <cell r="C371" t="str">
            <v>ORINAL ARRECIFE PARA FLUXOMETRO</v>
          </cell>
          <cell r="D371" t="str">
            <v>UN</v>
          </cell>
          <cell r="E371">
            <v>262900</v>
          </cell>
        </row>
        <row r="372">
          <cell r="C372" t="str">
            <v xml:space="preserve">ORINAL MEDIANO CON GRIFF BLANCO </v>
          </cell>
          <cell r="D372" t="str">
            <v>UN</v>
          </cell>
          <cell r="E372">
            <v>237571</v>
          </cell>
        </row>
        <row r="373">
          <cell r="C373" t="str">
            <v>ORINAL PETITE</v>
          </cell>
          <cell r="D373" t="str">
            <v>UN</v>
          </cell>
          <cell r="E373">
            <v>255700</v>
          </cell>
        </row>
        <row r="374">
          <cell r="C374" t="str">
            <v>PABMERIL PLIEGO 9" X 11"</v>
          </cell>
          <cell r="D374" t="str">
            <v>UN</v>
          </cell>
          <cell r="E374">
            <v>2000</v>
          </cell>
        </row>
        <row r="375">
          <cell r="C375" t="str">
            <v>PANEL SOLAR (Materiales+MO eléctrica)</v>
          </cell>
          <cell r="D375" t="str">
            <v>Gl</v>
          </cell>
          <cell r="E375">
            <v>851300</v>
          </cell>
        </row>
        <row r="376">
          <cell r="C376" t="str">
            <v>PAÑO COLD DE 27.7 X 27.7CM</v>
          </cell>
          <cell r="D376" t="str">
            <v>UN</v>
          </cell>
          <cell r="E376">
            <v>38000</v>
          </cell>
        </row>
        <row r="377">
          <cell r="C377" t="str">
            <v xml:space="preserve">PAÑO COLLAGE CAMEL DE 30.6 X 30.6CM </v>
          </cell>
          <cell r="D377" t="str">
            <v>UN</v>
          </cell>
          <cell r="E377">
            <v>41000</v>
          </cell>
        </row>
        <row r="378">
          <cell r="C378" t="str">
            <v>PAÑO SPRING  DE 27.7 X 27.7CM</v>
          </cell>
          <cell r="D378" t="str">
            <v>UN</v>
          </cell>
          <cell r="E378">
            <v>38000</v>
          </cell>
        </row>
        <row r="379">
          <cell r="C379" t="str">
            <v>PAPELERA</v>
          </cell>
          <cell r="D379"/>
          <cell r="E379">
            <v>29900</v>
          </cell>
        </row>
        <row r="380">
          <cell r="C380" t="str">
            <v>PAPELERA EN ACERO SATINADO</v>
          </cell>
          <cell r="D380" t="str">
            <v>UN</v>
          </cell>
          <cell r="E380">
            <v>99900</v>
          </cell>
        </row>
        <row r="381">
          <cell r="C381" t="str">
            <v>PARAL LARGO 2.00 A 3.50 M</v>
          </cell>
          <cell r="D381" t="str">
            <v>DIA</v>
          </cell>
          <cell r="E381">
            <v>249.9</v>
          </cell>
        </row>
        <row r="382">
          <cell r="C382" t="str">
            <v>PASAMANOS ESCALERA MULTIANDAMIO  PESO 2KG</v>
          </cell>
          <cell r="D382" t="str">
            <v>HR</v>
          </cell>
          <cell r="E382">
            <v>71.400000000000006</v>
          </cell>
        </row>
        <row r="383">
          <cell r="C383" t="str">
            <v>PASTO TRENZA</v>
          </cell>
          <cell r="D383" t="str">
            <v>M2</v>
          </cell>
          <cell r="E383">
            <v>10000</v>
          </cell>
        </row>
        <row r="384">
          <cell r="C384" t="str">
            <v xml:space="preserve">PEDESTAL TRAPEZOIDAL en CONCRETO DE 21Mpa, h=0.30m,  Base=0.40x0.40, Corona= 0.25x0.25, incluye acero </v>
          </cell>
          <cell r="D384" t="str">
            <v>UN</v>
          </cell>
          <cell r="E384">
            <v>83232</v>
          </cell>
        </row>
        <row r="385">
          <cell r="C385" t="str">
            <v>PEGACOR FLEX GRIS X 25K</v>
          </cell>
          <cell r="D385" t="str">
            <v>UN</v>
          </cell>
          <cell r="E385">
            <v>98900</v>
          </cell>
        </row>
        <row r="386">
          <cell r="C386" t="str">
            <v>PEGACOR GRIS X 25K</v>
          </cell>
          <cell r="D386" t="str">
            <v>UN</v>
          </cell>
          <cell r="E386">
            <v>29259.333333333332</v>
          </cell>
        </row>
        <row r="387">
          <cell r="C387" t="str">
            <v>PEGALISTO DE ALFA X 25KG</v>
          </cell>
          <cell r="D387" t="str">
            <v>UN</v>
          </cell>
          <cell r="E387">
            <v>16500</v>
          </cell>
        </row>
        <row r="388">
          <cell r="C388" t="str">
            <v>PEGANTE CERAMICO GRIS FIJALISTO X 25KG</v>
          </cell>
          <cell r="D388" t="str">
            <v>UN</v>
          </cell>
          <cell r="E388">
            <v>13866.666666666666</v>
          </cell>
        </row>
        <row r="389">
          <cell r="C389" t="str">
            <v>PERFIL CANAL CAL 24 (90MM) - 2.44M</v>
          </cell>
          <cell r="D389" t="str">
            <v>UN</v>
          </cell>
          <cell r="E389">
            <v>4100</v>
          </cell>
        </row>
        <row r="390">
          <cell r="C390" t="str">
            <v>PERFIL CANAL CAL 26 (90MM) - 2.44M</v>
          </cell>
          <cell r="D390" t="str">
            <v>UN</v>
          </cell>
          <cell r="E390">
            <v>4992</v>
          </cell>
        </row>
        <row r="391">
          <cell r="C391" t="str">
            <v>PERFIL ESTRUCTURAL CUADRADO 50 X 50 MM X 3 MM</v>
          </cell>
          <cell r="D391" t="str">
            <v>UN</v>
          </cell>
          <cell r="E391">
            <v>92900</v>
          </cell>
        </row>
        <row r="392">
          <cell r="C392" t="str">
            <v>PERFIL ESTRUCTURAL RECTANGULAR 100 MM X 50 MM X 3 MM</v>
          </cell>
          <cell r="D392" t="str">
            <v>UN</v>
          </cell>
          <cell r="E392">
            <v>159900</v>
          </cell>
        </row>
        <row r="393">
          <cell r="C393" t="str">
            <v>PERFIL METÁLICO 200 x 100 x 3 MM</v>
          </cell>
          <cell r="D393" t="str">
            <v>UN</v>
          </cell>
          <cell r="E393">
            <v>342150</v>
          </cell>
        </row>
        <row r="394">
          <cell r="C394" t="str">
            <v>PERFIL METALICO CERRADO CAL 12- 2,5MM - 6M  15 x 5CM</v>
          </cell>
          <cell r="D394" t="str">
            <v>UN</v>
          </cell>
          <cell r="E394">
            <v>182100</v>
          </cell>
        </row>
        <row r="395">
          <cell r="C395" t="str">
            <v>PERFIL METALICO CERRADO CAL 12- 2,5MM - 6M 10 x 4CM</v>
          </cell>
          <cell r="D395" t="str">
            <v>UN</v>
          </cell>
          <cell r="E395">
            <v>118700</v>
          </cell>
        </row>
        <row r="396">
          <cell r="C396" t="str">
            <v>PERFIL METALICO CERRADO CAL 12- 2,5MM - 6M 10 x 5CM</v>
          </cell>
          <cell r="D396" t="str">
            <v>UN</v>
          </cell>
          <cell r="E396">
            <v>127500</v>
          </cell>
        </row>
        <row r="397">
          <cell r="C397" t="str">
            <v>PERFIL METALICO CERRADO CAL 12- 2,5MM - 6M 12 x 6CM</v>
          </cell>
          <cell r="D397" t="str">
            <v>UN</v>
          </cell>
          <cell r="E397">
            <v>166400</v>
          </cell>
        </row>
        <row r="398">
          <cell r="C398" t="str">
            <v>PERFIL METALICO CERRADO CAL 12- 2,5MM - 6M 8x4CM</v>
          </cell>
          <cell r="D398" t="str">
            <v>UN</v>
          </cell>
          <cell r="E398">
            <v>109700</v>
          </cell>
        </row>
        <row r="399">
          <cell r="C399" t="str">
            <v>PERFIL METALICO CERRADO CAL 12- 2,5MM - 6M 9x5CM</v>
          </cell>
          <cell r="D399" t="str">
            <v>UN</v>
          </cell>
          <cell r="E399">
            <v>129000</v>
          </cell>
        </row>
        <row r="400">
          <cell r="C400" t="str">
            <v>PERFIL METÁLICO CUADRADO 100 x100 ca 14</v>
          </cell>
          <cell r="D400" t="str">
            <v>UN</v>
          </cell>
          <cell r="E400">
            <v>140800</v>
          </cell>
        </row>
        <row r="401">
          <cell r="C401" t="str">
            <v>PERFIL METALICO DE 100MM X 100MM X 6M cal 11</v>
          </cell>
          <cell r="D401" t="str">
            <v>UN</v>
          </cell>
          <cell r="E401">
            <v>220600</v>
          </cell>
        </row>
        <row r="402">
          <cell r="C402" t="str">
            <v>PERFIL METALICO DE 100MM X 100MM X 6M cal 12</v>
          </cell>
          <cell r="D402" t="str">
            <v>UN</v>
          </cell>
          <cell r="E402">
            <v>182000</v>
          </cell>
        </row>
        <row r="403">
          <cell r="C403" t="str">
            <v>PERFIL METALICO DE 100MM X 100MM X 6M cal 14</v>
          </cell>
          <cell r="D403" t="str">
            <v>UN</v>
          </cell>
          <cell r="E403">
            <v>146400</v>
          </cell>
        </row>
        <row r="404">
          <cell r="C404" t="str">
            <v>PERFIL METÁLICO RECTANGULAR 300MM X 100MM X 3 MM</v>
          </cell>
          <cell r="D404" t="str">
            <v>UN</v>
          </cell>
          <cell r="E404">
            <v>482950</v>
          </cell>
        </row>
        <row r="405">
          <cell r="C405" t="str">
            <v>PERFIL OMEGA CAL 24- 2.44M</v>
          </cell>
          <cell r="D405" t="str">
            <v>UN</v>
          </cell>
          <cell r="E405">
            <v>3225</v>
          </cell>
        </row>
        <row r="406">
          <cell r="C406" t="str">
            <v>PERFIL OMEGA CAL 26- 2.44M</v>
          </cell>
          <cell r="D406" t="str">
            <v>UN</v>
          </cell>
          <cell r="E406">
            <v>2831</v>
          </cell>
        </row>
        <row r="407">
          <cell r="C407" t="str">
            <v>PERFIL PARAL CAL 24- 2.44M</v>
          </cell>
          <cell r="D407" t="str">
            <v>UN</v>
          </cell>
          <cell r="E407">
            <v>5100</v>
          </cell>
        </row>
        <row r="408">
          <cell r="C408" t="str">
            <v>PERFIL PARAL CAL 26- 2.44M</v>
          </cell>
          <cell r="D408" t="str">
            <v>UN</v>
          </cell>
          <cell r="E408">
            <v>6424.333333333333</v>
          </cell>
        </row>
        <row r="409">
          <cell r="C409" t="str">
            <v xml:space="preserve">PERFIL TE 1" X 1/8 </v>
          </cell>
          <cell r="D409" t="str">
            <v>UN</v>
          </cell>
          <cell r="E409">
            <v>26600</v>
          </cell>
        </row>
        <row r="410">
          <cell r="C410" t="str">
            <v>PERFIL TUBULAR EN ACERO PARA PASAMANOS 1 1/2" CAL 16 X 6M</v>
          </cell>
          <cell r="D410" t="str">
            <v>UN</v>
          </cell>
          <cell r="E410">
            <v>39000</v>
          </cell>
        </row>
        <row r="411">
          <cell r="C411" t="str">
            <v>PERFIL U 6 MM 2,10M POLICARBONATO</v>
          </cell>
          <cell r="D411" t="str">
            <v>UN</v>
          </cell>
          <cell r="E411">
            <v>15000</v>
          </cell>
        </row>
        <row r="412">
          <cell r="C412" t="str">
            <v>PERFIL VIGUETA CAL 24</v>
          </cell>
          <cell r="D412" t="str">
            <v>UN</v>
          </cell>
          <cell r="E412">
            <v>2650</v>
          </cell>
        </row>
        <row r="413">
          <cell r="C413" t="str">
            <v>PERFIL VIGUETA CAL 26</v>
          </cell>
          <cell r="D413" t="str">
            <v>UN</v>
          </cell>
          <cell r="E413">
            <v>3475</v>
          </cell>
        </row>
        <row r="414">
          <cell r="C414" t="str">
            <v xml:space="preserve">PERFORADORA PARA PILOTES 30CM </v>
          </cell>
          <cell r="D414" t="str">
            <v>M</v>
          </cell>
          <cell r="E414">
            <v>40698</v>
          </cell>
        </row>
        <row r="415">
          <cell r="C415" t="str">
            <v>PERFORADORA PARA PILOTES 40CM</v>
          </cell>
          <cell r="D415" t="str">
            <v>M</v>
          </cell>
          <cell r="E415">
            <v>53550</v>
          </cell>
        </row>
        <row r="416">
          <cell r="C416" t="str">
            <v>PERFORACION PILOTES HASTA DIAMETRO DE 1.20 M</v>
          </cell>
          <cell r="D416" t="str">
            <v>M3</v>
          </cell>
          <cell r="E416">
            <v>120000</v>
          </cell>
        </row>
        <row r="417">
          <cell r="C417" t="str">
            <v xml:space="preserve">PINTULUX 3 EN 1 DE PINTUCO </v>
          </cell>
          <cell r="D417" t="str">
            <v>GAL</v>
          </cell>
          <cell r="E417">
            <v>65900</v>
          </cell>
        </row>
        <row r="418">
          <cell r="C418" t="str">
            <v xml:space="preserve">PINTURA BITUMINOSA </v>
          </cell>
          <cell r="D418" t="str">
            <v>GAL</v>
          </cell>
          <cell r="E418">
            <v>50000</v>
          </cell>
        </row>
        <row r="419">
          <cell r="C419" t="str">
            <v xml:space="preserve">PINTURA EN ACEITE NEGRO MATTE </v>
          </cell>
          <cell r="D419" t="str">
            <v>GAL</v>
          </cell>
          <cell r="E419">
            <v>42000</v>
          </cell>
        </row>
        <row r="420">
          <cell r="C420" t="str">
            <v xml:space="preserve">PINTURA EN AGUA NEGRO MATTE </v>
          </cell>
          <cell r="D420" t="str">
            <v>GAL</v>
          </cell>
          <cell r="E420">
            <v>38000</v>
          </cell>
        </row>
        <row r="421">
          <cell r="C421" t="str">
            <v xml:space="preserve">PINTURA EN AGUA TIPO 2 </v>
          </cell>
          <cell r="D421" t="str">
            <v>GAL</v>
          </cell>
          <cell r="E421">
            <v>28000</v>
          </cell>
        </row>
        <row r="422">
          <cell r="C422" t="str">
            <v>PINTURA EPOXICA</v>
          </cell>
          <cell r="D422" t="str">
            <v>GAL</v>
          </cell>
          <cell r="E422">
            <v>107000</v>
          </cell>
        </row>
        <row r="423">
          <cell r="C423" t="str">
            <v xml:space="preserve">PISO ANTIDESLIZANTE PIZARRA MULTICOLOR O NEGRA </v>
          </cell>
          <cell r="D423" t="str">
            <v>M2</v>
          </cell>
          <cell r="E423">
            <v>26900</v>
          </cell>
        </row>
        <row r="424">
          <cell r="C424" t="str">
            <v xml:space="preserve">PISO EN PORCELANATO 0.28 X 0.57M  MATTE </v>
          </cell>
          <cell r="D424" t="str">
            <v>M2</v>
          </cell>
          <cell r="E424">
            <v>39900</v>
          </cell>
        </row>
        <row r="425">
          <cell r="C425" t="str">
            <v xml:space="preserve">PISO EN PORCELANATO 0.57 X 0.57M  MATTE </v>
          </cell>
          <cell r="D425" t="str">
            <v>M2</v>
          </cell>
          <cell r="E425">
            <v>44900</v>
          </cell>
        </row>
        <row r="426">
          <cell r="C426" t="str">
            <v>PISO VINÍLICO EN ROLLO GERFLOR CLASSIC</v>
          </cell>
          <cell r="D426" t="str">
            <v>M2</v>
          </cell>
          <cell r="E426">
            <v>68425</v>
          </cell>
        </row>
        <row r="427">
          <cell r="C427" t="str">
            <v>PLACA GYPLAC FONOABSORBENTE EXSOUND PERFORACIÓN CUADRADA BORDE REBAJADO 1.20 X 2.40</v>
          </cell>
          <cell r="D427" t="str">
            <v>UN</v>
          </cell>
          <cell r="E427">
            <v>180000</v>
          </cell>
        </row>
        <row r="428">
          <cell r="C428" t="str">
            <v xml:space="preserve">PLACA YESO TIPO GYPLAC ESTANDAR 1/2" (12.7 MM) DE 1.22 X 2.44 MM. </v>
          </cell>
          <cell r="D428" t="str">
            <v>UN</v>
          </cell>
          <cell r="E428">
            <v>21900</v>
          </cell>
        </row>
        <row r="429">
          <cell r="C429" t="str">
            <v xml:space="preserve">PLACA YESO TIPO GYPLAC RH. 1/2" (12.7 MM) DE 1.22 X 2.44 MM </v>
          </cell>
          <cell r="D429" t="str">
            <v>UN</v>
          </cell>
          <cell r="E429">
            <v>33911.5</v>
          </cell>
        </row>
        <row r="430">
          <cell r="C430" t="str">
            <v>PLASTICO TRANSPARENTE CAL 6 de 6M X 4M</v>
          </cell>
          <cell r="D430" t="str">
            <v>UN</v>
          </cell>
          <cell r="E430">
            <v>15000</v>
          </cell>
        </row>
        <row r="431">
          <cell r="C431" t="str">
            <v>PLATAFORMA 1.40MT PESO 15KG</v>
          </cell>
          <cell r="D431"/>
          <cell r="E431">
            <v>279.64999999999998</v>
          </cell>
        </row>
        <row r="432">
          <cell r="C432" t="str">
            <v>PLATAFORMA 3MT PESO 30.0 KG</v>
          </cell>
          <cell r="D432"/>
          <cell r="E432">
            <v>583.1</v>
          </cell>
        </row>
        <row r="433">
          <cell r="C433" t="str">
            <v>PLATINA  2'' X 1/4''</v>
          </cell>
          <cell r="D433"/>
          <cell r="E433">
            <v>48700</v>
          </cell>
        </row>
        <row r="434">
          <cell r="C434" t="str">
            <v>PLATINA DE 0.22 X 0.22 X 1.2 MM</v>
          </cell>
          <cell r="D434" t="str">
            <v>UN</v>
          </cell>
          <cell r="E434"/>
        </row>
        <row r="435">
          <cell r="C435" t="str">
            <v>PLETINA 220x350x12 MM</v>
          </cell>
          <cell r="D435" t="str">
            <v>UN</v>
          </cell>
          <cell r="E435">
            <v>12000</v>
          </cell>
        </row>
        <row r="436">
          <cell r="C436" t="str">
            <v>PLETINA EN LÁMINA COLD ROLLED CAL 10</v>
          </cell>
          <cell r="D436" t="str">
            <v>M2</v>
          </cell>
          <cell r="E436">
            <v>25838</v>
          </cell>
        </row>
        <row r="437">
          <cell r="C437" t="str">
            <v>PLUMA 250KG CON BALDE</v>
          </cell>
          <cell r="D437" t="str">
            <v>DIA</v>
          </cell>
          <cell r="E437">
            <v>29750</v>
          </cell>
        </row>
        <row r="438">
          <cell r="C438" t="str">
            <v>POCETA EN ACERO INOXIDABLE 0,50 X 0,75 X 0,25</v>
          </cell>
          <cell r="D438" t="str">
            <v>UN</v>
          </cell>
          <cell r="E438">
            <v>420000</v>
          </cell>
        </row>
        <row r="439">
          <cell r="C439" t="str">
            <v>POLEA MULTIANDAMIO PESO 5KG</v>
          </cell>
          <cell r="D439"/>
          <cell r="E439">
            <v>295.12</v>
          </cell>
        </row>
        <row r="440">
          <cell r="C440" t="str">
            <v>POLIETILENO NEGRO CAL 3.5  150MT X 3MT</v>
          </cell>
          <cell r="D440" t="str">
            <v>UN</v>
          </cell>
          <cell r="E440">
            <v>519900</v>
          </cell>
        </row>
        <row r="441">
          <cell r="C441" t="str">
            <v xml:space="preserve">PROCESO DE MACHIMBRADO </v>
          </cell>
          <cell r="D441" t="str">
            <v>UN</v>
          </cell>
          <cell r="E441">
            <v>3000</v>
          </cell>
        </row>
        <row r="442">
          <cell r="C442" t="str">
            <v>PUERTAS</v>
          </cell>
          <cell r="D442" t="str">
            <v>M2</v>
          </cell>
          <cell r="E442">
            <v>535219</v>
          </cell>
        </row>
        <row r="443">
          <cell r="C443" t="str">
            <v>PUERTAS ACCESO PRINCIPAL TIPO SPIDER CON VIDRIO TEMPLADO DE 10 MM</v>
          </cell>
          <cell r="D443" t="str">
            <v>M2</v>
          </cell>
          <cell r="E443">
            <v>495000</v>
          </cell>
        </row>
        <row r="444">
          <cell r="C444" t="str">
            <v xml:space="preserve">PUERTAS CORTAFUEGO + INSTALACIÓN </v>
          </cell>
          <cell r="D444" t="str">
            <v>UN</v>
          </cell>
          <cell r="E444">
            <v>1806979.2999999998</v>
          </cell>
        </row>
        <row r="445">
          <cell r="C445" t="str">
            <v>PUERTAS Y VENTANAS EN TABLA PARA CAMPAMENTO</v>
          </cell>
          <cell r="D445" t="str">
            <v>M2</v>
          </cell>
          <cell r="E445">
            <v>2975</v>
          </cell>
        </row>
        <row r="446">
          <cell r="C446" t="str">
            <v>PULIDORA PISOS</v>
          </cell>
          <cell r="D446" t="str">
            <v>DIA</v>
          </cell>
          <cell r="E446">
            <v>16608</v>
          </cell>
        </row>
        <row r="447">
          <cell r="C447" t="str">
            <v>PUNTILLA CON CABEZA 1"</v>
          </cell>
          <cell r="D447" t="str">
            <v>LB</v>
          </cell>
          <cell r="E447">
            <v>2401.6666666666665</v>
          </cell>
        </row>
        <row r="448">
          <cell r="C448" t="str">
            <v>PUNTILLA CON CABEZA 2"</v>
          </cell>
          <cell r="D448" t="str">
            <v>LB</v>
          </cell>
          <cell r="E448">
            <v>3399</v>
          </cell>
        </row>
        <row r="449">
          <cell r="C449" t="str">
            <v>PUNTILLA CON CABEZA 3"</v>
          </cell>
          <cell r="D449" t="str">
            <v>LB</v>
          </cell>
          <cell r="E449">
            <v>2140</v>
          </cell>
        </row>
        <row r="450">
          <cell r="C450" t="str">
            <v>REGLA VIBRATORIA 4M</v>
          </cell>
          <cell r="D450" t="str">
            <v>DIA</v>
          </cell>
          <cell r="E450">
            <v>36295</v>
          </cell>
        </row>
        <row r="451">
          <cell r="C451" t="str">
            <v>Retiro de material sobrante</v>
          </cell>
          <cell r="D451" t="str">
            <v>M3</v>
          </cell>
          <cell r="E451">
            <v>25715</v>
          </cell>
        </row>
        <row r="452">
          <cell r="C452" t="str">
            <v>RETROEXCAVADORA CATERPILLAR 312BL</v>
          </cell>
          <cell r="D452" t="str">
            <v>HR</v>
          </cell>
          <cell r="E452">
            <v>151130</v>
          </cell>
        </row>
        <row r="453">
          <cell r="C453" t="str">
            <v>RETROEXCAVADORA KOBELCO 170</v>
          </cell>
          <cell r="D453" t="str">
            <v>HR</v>
          </cell>
          <cell r="E453">
            <v>192780</v>
          </cell>
        </row>
        <row r="454">
          <cell r="C454" t="str">
            <v>RETROEXCAVADORA KOBELCO 210</v>
          </cell>
          <cell r="D454" t="str">
            <v>HR</v>
          </cell>
          <cell r="E454">
            <v>203490</v>
          </cell>
        </row>
        <row r="455">
          <cell r="C455" t="str">
            <v>REVOQUE MURO INTERIOR INCLUYE FILOS Y DILATACIONES</v>
          </cell>
          <cell r="D455" t="str">
            <v>M2</v>
          </cell>
          <cell r="E455">
            <v>26589</v>
          </cell>
        </row>
        <row r="456">
          <cell r="C456" t="str">
            <v xml:space="preserve">RODACHINES ANDAMIO MULTIDIRECCIONAL </v>
          </cell>
          <cell r="D456"/>
          <cell r="E456">
            <v>773.5</v>
          </cell>
        </row>
        <row r="457">
          <cell r="C457" t="str">
            <v xml:space="preserve">RODACHINES PARA ANDAMIO TUBULAR </v>
          </cell>
          <cell r="D457" t="str">
            <v>DIA</v>
          </cell>
          <cell r="E457">
            <v>821.1</v>
          </cell>
        </row>
        <row r="458">
          <cell r="C458" t="str">
            <v>RODAPIE 1.4MT PESO 1.5KG</v>
          </cell>
          <cell r="D458"/>
          <cell r="E458">
            <v>80.92</v>
          </cell>
        </row>
        <row r="459">
          <cell r="C459" t="str">
            <v>RODAPIE 3MT PESO 3KG</v>
          </cell>
          <cell r="D459"/>
          <cell r="E459">
            <v>309.39999999999998</v>
          </cell>
        </row>
        <row r="460">
          <cell r="C460" t="str">
            <v>RODAPIES 1.4MT</v>
          </cell>
          <cell r="D460"/>
          <cell r="E460">
            <v>83.3</v>
          </cell>
        </row>
        <row r="461">
          <cell r="C461" t="str">
            <v xml:space="preserve">RODAPIES 3MT </v>
          </cell>
          <cell r="D461"/>
          <cell r="E461">
            <v>166.6</v>
          </cell>
        </row>
        <row r="462">
          <cell r="C462" t="str">
            <v>ROTOMARTILLO DEWALT 25313</v>
          </cell>
          <cell r="D462" t="str">
            <v>HR</v>
          </cell>
          <cell r="E462">
            <v>33320</v>
          </cell>
        </row>
        <row r="463">
          <cell r="C463" t="str">
            <v>SANITARIO POWER ONE REF 277351</v>
          </cell>
          <cell r="D463" t="str">
            <v>UN</v>
          </cell>
          <cell r="E463">
            <v>501900</v>
          </cell>
        </row>
        <row r="464">
          <cell r="C464" t="str">
            <v>SARNAFIL S-327 INSTALADA A TODO COSTO (INCLUYE PREOPARACIÓN DE SUPERFICIE METALSHEET, ARANDELAS DE FIJACIÓN Y SELLO PERIMETRAL CON SIKAFLEX 252 O 221</v>
          </cell>
          <cell r="D464" t="str">
            <v>M2</v>
          </cell>
          <cell r="E464">
            <v>95000</v>
          </cell>
        </row>
        <row r="465">
          <cell r="C465" t="str">
            <v>SECADOR DE MANOS ELECTRICO</v>
          </cell>
          <cell r="D465" t="str">
            <v>UN</v>
          </cell>
          <cell r="E465">
            <v>978264</v>
          </cell>
        </row>
        <row r="466">
          <cell r="C466" t="str">
            <v xml:space="preserve">SERVICIO DE DEMOLICION + OPERARIO CON TALADRO ROROPERCUTOR </v>
          </cell>
          <cell r="D466" t="str">
            <v>HR</v>
          </cell>
          <cell r="E466">
            <v>33320</v>
          </cell>
        </row>
        <row r="467">
          <cell r="C467" t="str">
            <v xml:space="preserve">SIFON </v>
          </cell>
          <cell r="D467" t="str">
            <v>UN</v>
          </cell>
          <cell r="E467">
            <v>14200</v>
          </cell>
        </row>
        <row r="468">
          <cell r="C468" t="str">
            <v>SIKA- 1 IMPERMEABILIZANTE INTEGRAL MORTEROS</v>
          </cell>
          <cell r="D468" t="str">
            <v>KG</v>
          </cell>
          <cell r="E468">
            <v>10092.385964912281</v>
          </cell>
        </row>
        <row r="469">
          <cell r="C469" t="str">
            <v xml:space="preserve">SIKA 3 </v>
          </cell>
          <cell r="D469" t="str">
            <v>KG</v>
          </cell>
          <cell r="E469">
            <v>10380</v>
          </cell>
        </row>
        <row r="470">
          <cell r="C470" t="str">
            <v>SIKA ACRIL TECHO 7</v>
          </cell>
          <cell r="D470" t="str">
            <v>GAL</v>
          </cell>
          <cell r="E470">
            <v>39900</v>
          </cell>
        </row>
        <row r="471">
          <cell r="C471" t="str">
            <v>SIKA ANTISOL ROJO X 16KG</v>
          </cell>
          <cell r="D471" t="str">
            <v>UN</v>
          </cell>
          <cell r="E471">
            <v>219900</v>
          </cell>
        </row>
        <row r="472">
          <cell r="C472" t="str">
            <v>SIKA IMPER MUR X 2KG</v>
          </cell>
          <cell r="D472" t="str">
            <v>KG</v>
          </cell>
          <cell r="E472">
            <v>40900</v>
          </cell>
        </row>
        <row r="473">
          <cell r="C473" t="str">
            <v>SIKA SEPAROL</v>
          </cell>
          <cell r="D473" t="str">
            <v>KG</v>
          </cell>
          <cell r="E473">
            <v>16102</v>
          </cell>
        </row>
        <row r="474">
          <cell r="C474" t="str">
            <v>SIKA SEPAROL ECOLOGICO X 20KG</v>
          </cell>
          <cell r="D474" t="str">
            <v>UN</v>
          </cell>
          <cell r="E474">
            <v>7940</v>
          </cell>
        </row>
        <row r="475">
          <cell r="C475" t="str">
            <v>SIKA SEPAROL N X 20KG</v>
          </cell>
          <cell r="D475" t="str">
            <v>UN</v>
          </cell>
          <cell r="E475">
            <v>7940</v>
          </cell>
        </row>
        <row r="476">
          <cell r="C476" t="str">
            <v>SIKADUR - 32 PRIMER</v>
          </cell>
          <cell r="D476" t="str">
            <v>KG</v>
          </cell>
          <cell r="E476">
            <v>74130.875</v>
          </cell>
        </row>
        <row r="477">
          <cell r="C477" t="str">
            <v>SIKADUR - 42 ANCLAJE  X5KG</v>
          </cell>
          <cell r="D477" t="str">
            <v>UN</v>
          </cell>
          <cell r="E477">
            <v>120892</v>
          </cell>
        </row>
        <row r="478">
          <cell r="C478" t="str">
            <v>SIKADUR 31 ADHESIVO X 2KG</v>
          </cell>
          <cell r="D478" t="str">
            <v>KG</v>
          </cell>
          <cell r="E478">
            <v>83817.5</v>
          </cell>
        </row>
        <row r="479">
          <cell r="C479" t="str">
            <v>SIKADUR COMBIFLEX H-15 ROLLO X 12.5 M</v>
          </cell>
          <cell r="D479" t="str">
            <v>UN</v>
          </cell>
          <cell r="E479">
            <v>1232691</v>
          </cell>
        </row>
        <row r="480">
          <cell r="C480" t="str">
            <v>SIKADUR PANEL</v>
          </cell>
          <cell r="D480" t="str">
            <v>KG</v>
          </cell>
          <cell r="E480">
            <v>40141</v>
          </cell>
        </row>
        <row r="481">
          <cell r="C481" t="str">
            <v>SIKAFLEX 1A TUBO 305</v>
          </cell>
          <cell r="D481" t="str">
            <v>UN</v>
          </cell>
          <cell r="E481">
            <v>24475</v>
          </cell>
        </row>
        <row r="482">
          <cell r="C482" t="str">
            <v>SIKAPLAN 12 G CO ROLLO * 32M2</v>
          </cell>
          <cell r="D482" t="str">
            <v>UN</v>
          </cell>
          <cell r="E482">
            <v>1061256.28</v>
          </cell>
        </row>
        <row r="483">
          <cell r="C483" t="str">
            <v>SIKAPLAN 12G CO</v>
          </cell>
          <cell r="D483" t="str">
            <v>M2</v>
          </cell>
          <cell r="E483">
            <v>37750</v>
          </cell>
        </row>
        <row r="484">
          <cell r="C484" t="str">
            <v>SILICONA TUBO 300 ML</v>
          </cell>
          <cell r="D484" t="str">
            <v>UN</v>
          </cell>
          <cell r="E484">
            <v>8538.75</v>
          </cell>
        </row>
        <row r="485">
          <cell r="C485" t="str">
            <v xml:space="preserve">SISTEMA DE PUERTA CORREDISA  0.90MT+ PICO DE LORO SIN LAMINA </v>
          </cell>
          <cell r="D485" t="str">
            <v>UN</v>
          </cell>
          <cell r="E485">
            <v>490000</v>
          </cell>
        </row>
        <row r="486">
          <cell r="C486" t="str">
            <v>SOLDADURA ELÉCTRICA 3/32" 68 BARRAS</v>
          </cell>
          <cell r="D486" t="str">
            <v>KG</v>
          </cell>
          <cell r="E486">
            <v>12000</v>
          </cell>
        </row>
        <row r="487">
          <cell r="C487" t="str">
            <v>SOLDADURA ELECTRICA TIPO WESTARCO SUPER E- 6013  DE 1/8 O SIMILAR</v>
          </cell>
          <cell r="D487" t="str">
            <v>KG</v>
          </cell>
          <cell r="E487">
            <v>10500</v>
          </cell>
        </row>
        <row r="488">
          <cell r="C488" t="str">
            <v>SOLDADURA PISO VINÍLICO</v>
          </cell>
          <cell r="D488" t="str">
            <v>ML</v>
          </cell>
          <cell r="E488">
            <v>4165</v>
          </cell>
        </row>
        <row r="489">
          <cell r="C489" t="str">
            <v>SOLDADURA PVC LIQUIDA 1/4</v>
          </cell>
          <cell r="D489" t="str">
            <v>UN</v>
          </cell>
          <cell r="E489">
            <v>56400</v>
          </cell>
        </row>
        <row r="490">
          <cell r="C490" t="str">
            <v>SOPLETE GAS CON GATILLO QUEMADOR 25-35-50MM</v>
          </cell>
          <cell r="D490" t="str">
            <v>HH</v>
          </cell>
          <cell r="E490">
            <v>17862.5</v>
          </cell>
        </row>
        <row r="491">
          <cell r="C491" t="str">
            <v xml:space="preserve">SP CERRADURA MANIJA ASIS YALE  PARA BAÑO </v>
          </cell>
          <cell r="D491" t="str">
            <v>UN</v>
          </cell>
          <cell r="E491">
            <v>72900</v>
          </cell>
        </row>
        <row r="492">
          <cell r="C492" t="str">
            <v xml:space="preserve">SP CERRADURA MANIJA SATIN ATLANTA   PARA BAÑO </v>
          </cell>
          <cell r="D492" t="str">
            <v>UN</v>
          </cell>
          <cell r="E492">
            <v>45900</v>
          </cell>
        </row>
        <row r="493">
          <cell r="C493" t="str">
            <v>SUBBASE INCLUYE TRANSPORTE</v>
          </cell>
          <cell r="D493" t="str">
            <v>M3</v>
          </cell>
          <cell r="E493">
            <v>65000</v>
          </cell>
        </row>
        <row r="494">
          <cell r="C494" t="str">
            <v>SUBCONTRATO BARANDAS ESCALERAS TODO INCLUIDO</v>
          </cell>
          <cell r="D494" t="str">
            <v>M</v>
          </cell>
          <cell r="E494">
            <v>410000</v>
          </cell>
        </row>
        <row r="495">
          <cell r="C495" t="str">
            <v>SUBCONTRATO INSTALACION PISO TERRAZO Y DILATACION PLASTICA. INCLUYE DESTRONQUE, PULIDA Y BRILLADA.</v>
          </cell>
          <cell r="D495" t="str">
            <v>M2</v>
          </cell>
          <cell r="E495">
            <v>30113</v>
          </cell>
        </row>
        <row r="496">
          <cell r="C496" t="str">
            <v xml:space="preserve">SUBCONTRATO INTALACIÓN Y PULIDA DE GUARDAESCOBA EN TERRAZO </v>
          </cell>
          <cell r="D496" t="str">
            <v>M2</v>
          </cell>
          <cell r="E496">
            <v>1025.4000000000001</v>
          </cell>
        </row>
        <row r="497">
          <cell r="C497" t="str">
            <v>SUBCONTRATO PASAMANOS EN ACERO INOXIDABLE 5MM TODO INCLUIDO</v>
          </cell>
          <cell r="D497" t="str">
            <v>M</v>
          </cell>
          <cell r="E497">
            <v>160000</v>
          </cell>
        </row>
        <row r="498">
          <cell r="C498" t="str">
            <v xml:space="preserve">SUBCONTRATO PULIDA, RE PULIDA, DIAMANTADA Y SELLADA DE ESCALERAS EN TERRAZO </v>
          </cell>
          <cell r="D498" t="str">
            <v>M</v>
          </cell>
          <cell r="E498">
            <v>40000</v>
          </cell>
        </row>
        <row r="499">
          <cell r="C499" t="str">
            <v xml:space="preserve">SUBCONTRATO PULIDORA PARA PISOS EN CONCRETO </v>
          </cell>
          <cell r="D499" t="str">
            <v>M2</v>
          </cell>
          <cell r="E499">
            <v>13000</v>
          </cell>
        </row>
        <row r="500">
          <cell r="C500" t="str">
            <v>SUBCONTRATO TODO COSTO PÉRGOLA CON ESTRUCTURA METÁLICA, PERFILERÍA EN PVC TEXTURIZADO MADERA Y CUBIERTA EN VIDRIO.</v>
          </cell>
          <cell r="D500" t="str">
            <v>M2</v>
          </cell>
          <cell r="E500">
            <v>395000</v>
          </cell>
        </row>
        <row r="501">
          <cell r="C501" t="str">
            <v>Suministro salida tomacorriente campamento</v>
          </cell>
          <cell r="D501" t="str">
            <v>UN</v>
          </cell>
          <cell r="E501">
            <v>33525</v>
          </cell>
        </row>
        <row r="502">
          <cell r="C502" t="str">
            <v>Suministro salidas de iluminación campamento</v>
          </cell>
          <cell r="D502" t="str">
            <v>UN</v>
          </cell>
          <cell r="E502">
            <v>45760</v>
          </cell>
        </row>
        <row r="503">
          <cell r="C503" t="str">
            <v>SUMINISTRO MOBILIARIO</v>
          </cell>
          <cell r="D503" t="str">
            <v>GL</v>
          </cell>
          <cell r="E503">
            <v>250768974</v>
          </cell>
        </row>
        <row r="504">
          <cell r="C504" t="str">
            <v>SUMINISTRO, TRANSPORTE E INSTALACION PUERTAS Y VENTANAS METALICAS EN LÁMINA COLD ROLLED CAL. 18 TIPO REJILLA</v>
          </cell>
          <cell r="D504" t="str">
            <v>M2</v>
          </cell>
          <cell r="E504">
            <v>463768</v>
          </cell>
        </row>
        <row r="505">
          <cell r="C505" t="str">
            <v>SUPERBOARD (2.44 X 1.22) E= 10 MM</v>
          </cell>
          <cell r="D505" t="str">
            <v>UN</v>
          </cell>
          <cell r="E505">
            <v>62609.75</v>
          </cell>
        </row>
        <row r="506">
          <cell r="C506" t="str">
            <v>SUPERBOARD (2.44 X 1.22) E= 6 MM</v>
          </cell>
          <cell r="D506" t="str">
            <v>UN</v>
          </cell>
          <cell r="E506">
            <v>37333</v>
          </cell>
        </row>
        <row r="507">
          <cell r="C507" t="str">
            <v>SUPERBOARD (2.44 X 1.22) E= 8 MM</v>
          </cell>
          <cell r="D507" t="str">
            <v>UN</v>
          </cell>
          <cell r="E507">
            <v>49692.5</v>
          </cell>
        </row>
        <row r="508">
          <cell r="C508" t="str">
            <v>TABLA 24CM X 2CM X 3,00MT</v>
          </cell>
          <cell r="D508" t="str">
            <v>UN</v>
          </cell>
          <cell r="E508">
            <v>11000</v>
          </cell>
        </row>
        <row r="509">
          <cell r="C509" t="str">
            <v>TABLA BURRA 24 CM * 2.5 CM * 3 M</v>
          </cell>
          <cell r="D509" t="str">
            <v>UN</v>
          </cell>
          <cell r="E509">
            <v>25000</v>
          </cell>
        </row>
        <row r="510">
          <cell r="C510" t="str">
            <v>TABLA CHAPA EN CEDRO MACHO 30 CM X 2 CM X 3 M</v>
          </cell>
          <cell r="D510" t="str">
            <v>UN</v>
          </cell>
          <cell r="E510">
            <v>14181</v>
          </cell>
        </row>
        <row r="511">
          <cell r="C511" t="str">
            <v xml:space="preserve">TABLERO DE 0.35 X 1.40 </v>
          </cell>
          <cell r="D511" t="str">
            <v>DIA</v>
          </cell>
          <cell r="E511">
            <v>208.25</v>
          </cell>
        </row>
        <row r="512">
          <cell r="C512" t="str">
            <v xml:space="preserve">TABLERO DE 0.45 X 1.40 </v>
          </cell>
          <cell r="D512" t="str">
            <v>DIA</v>
          </cell>
          <cell r="E512">
            <v>208.25</v>
          </cell>
        </row>
        <row r="513">
          <cell r="C513" t="str">
            <v>TABLERO DE 0.50 X 1.40</v>
          </cell>
          <cell r="D513" t="str">
            <v>DIA</v>
          </cell>
          <cell r="E513">
            <v>208.25</v>
          </cell>
        </row>
        <row r="514">
          <cell r="C514" t="str">
            <v>TABLERO DE 0.70 X 1.40</v>
          </cell>
          <cell r="D514" t="str">
            <v>DIA</v>
          </cell>
          <cell r="E514">
            <v>291.55</v>
          </cell>
        </row>
        <row r="515">
          <cell r="C515" t="str">
            <v>TABLETAS DE ZAPAN DE 18 CM X 2 CM X 3 M</v>
          </cell>
          <cell r="D515" t="str">
            <v>UN</v>
          </cell>
          <cell r="E515">
            <v>40000</v>
          </cell>
        </row>
        <row r="516">
          <cell r="C516" t="str">
            <v>TABLETAS PARA VIGAS Y RIOSTRAS EN ZAPAN DE 12CM X 4 CM X 3 M</v>
          </cell>
          <cell r="D516" t="str">
            <v>UN</v>
          </cell>
          <cell r="E516">
            <v>60000</v>
          </cell>
        </row>
        <row r="517">
          <cell r="C517" t="str">
            <v xml:space="preserve">TACO CORTO 1.65 </v>
          </cell>
          <cell r="D517" t="str">
            <v>DIA</v>
          </cell>
          <cell r="E517">
            <v>142.80000000000001</v>
          </cell>
        </row>
        <row r="518">
          <cell r="C518" t="str">
            <v xml:space="preserve">TACO DOBLE ACCION </v>
          </cell>
          <cell r="D518" t="str">
            <v>DIA</v>
          </cell>
          <cell r="E518">
            <v>249.9</v>
          </cell>
        </row>
        <row r="519">
          <cell r="C519" t="str">
            <v>TACO METALICO EXTRA LARGO 5.50M</v>
          </cell>
          <cell r="D519" t="str">
            <v>DIA</v>
          </cell>
          <cell r="E519">
            <v>523.6</v>
          </cell>
        </row>
        <row r="520">
          <cell r="C520" t="str">
            <v>TACO METALICO LARGO 2.80M</v>
          </cell>
          <cell r="D520" t="str">
            <v>DIA</v>
          </cell>
          <cell r="E520">
            <v>142.80000000000001</v>
          </cell>
        </row>
        <row r="521">
          <cell r="C521" t="str">
            <v>TACO METALICO LARGO 3.80M</v>
          </cell>
          <cell r="D521" t="str">
            <v>DIA</v>
          </cell>
          <cell r="E521">
            <v>249.9</v>
          </cell>
        </row>
        <row r="522">
          <cell r="C522" t="str">
            <v>TAZA DE BAÑO BÁLTICO SIN FLUXOMETRO</v>
          </cell>
          <cell r="D522" t="str">
            <v>UN</v>
          </cell>
          <cell r="E522">
            <v>499100</v>
          </cell>
        </row>
        <row r="523">
          <cell r="C523" t="str">
            <v>TEJA DE ZINC 0.88 X 2,2,38MT CAL 34</v>
          </cell>
          <cell r="D523" t="str">
            <v>UN</v>
          </cell>
          <cell r="E523">
            <v>16200</v>
          </cell>
        </row>
        <row r="524">
          <cell r="C524" t="str">
            <v>TEJA DE ZINC 0.88 X 2,2,38MT CAL 35</v>
          </cell>
          <cell r="D524" t="str">
            <v>UN</v>
          </cell>
          <cell r="E524">
            <v>12040</v>
          </cell>
        </row>
        <row r="525">
          <cell r="C525" t="str">
            <v>Teja ondulada ruralit SKINCO de fibrocemento. No 6 (1,83x1,00)</v>
          </cell>
          <cell r="D525" t="str">
            <v>M2</v>
          </cell>
          <cell r="E525">
            <v>15300.55</v>
          </cell>
        </row>
        <row r="526">
          <cell r="C526" t="str">
            <v>TELERAS DE 2.80M</v>
          </cell>
          <cell r="D526" t="str">
            <v>DIA</v>
          </cell>
          <cell r="E526">
            <v>523.6</v>
          </cell>
        </row>
        <row r="527">
          <cell r="C527" t="str">
            <v xml:space="preserve">TEX JOIN ACABADO CORONA </v>
          </cell>
          <cell r="D527" t="str">
            <v>GAL</v>
          </cell>
          <cell r="E527">
            <v>43900</v>
          </cell>
        </row>
        <row r="528">
          <cell r="C528" t="str">
            <v xml:space="preserve">TEX JOIN JUNTAS CORONA </v>
          </cell>
          <cell r="D528" t="str">
            <v>GAL</v>
          </cell>
          <cell r="E528">
            <v>48900</v>
          </cell>
        </row>
        <row r="529">
          <cell r="C529" t="str">
            <v>TIERRA NEGRA</v>
          </cell>
          <cell r="D529" t="str">
            <v>M3</v>
          </cell>
          <cell r="E529">
            <v>145000</v>
          </cell>
        </row>
        <row r="530">
          <cell r="C530" t="str">
            <v>TOALLERO EN PORCELANA TIPO ESPACIO REF. 04290100-1 DE CORONA O SIMILAR.</v>
          </cell>
          <cell r="D530"/>
          <cell r="E530">
            <v>32900</v>
          </cell>
        </row>
        <row r="531">
          <cell r="C531" t="str">
            <v xml:space="preserve">TOLVA MALACATE </v>
          </cell>
          <cell r="D531" t="str">
            <v>DIA</v>
          </cell>
          <cell r="E531">
            <v>7497</v>
          </cell>
        </row>
        <row r="532">
          <cell r="C532"/>
          <cell r="D532"/>
          <cell r="E532"/>
        </row>
        <row r="533">
          <cell r="C533" t="str">
            <v>Tornillos para teja ondulada de fibrocemento y estructura metálica o de madera</v>
          </cell>
          <cell r="D533" t="str">
            <v>UN</v>
          </cell>
          <cell r="E533">
            <v>1800</v>
          </cell>
        </row>
        <row r="534">
          <cell r="C534" t="str">
            <v>TONILLO NIVELADOR INFERIOR  PESO 3.3KG</v>
          </cell>
          <cell r="D534"/>
          <cell r="E534">
            <v>273.7</v>
          </cell>
        </row>
        <row r="535">
          <cell r="C535" t="str">
            <v>TORNILLO AUTOPERFORANTE  EST.  7/16 "</v>
          </cell>
          <cell r="D535"/>
          <cell r="E535">
            <v>29</v>
          </cell>
        </row>
        <row r="536">
          <cell r="C536" t="str">
            <v>TORNILLO AUTOPERFORANTE DE 1 1/2 CABEZA EXTRA PLANA PARA LAMINAS POLICARBONATO DE 6 8 MM POLICARBONATO x 100</v>
          </cell>
          <cell r="D536" t="str">
            <v>UN</v>
          </cell>
          <cell r="E536">
            <v>30</v>
          </cell>
        </row>
        <row r="537">
          <cell r="C537" t="str">
            <v>TORNILLO AUTOPERFORANTE DE 1 1/2 PARA LAMINAS POLICARBONATO DE 6 Y 8 MM POLICARBONATO x 100</v>
          </cell>
          <cell r="D537" t="str">
            <v>UN</v>
          </cell>
          <cell r="E537">
            <v>650</v>
          </cell>
        </row>
        <row r="538">
          <cell r="C538" t="str">
            <v>TORNILLO AUTOPERFORANTE DE 1" X100</v>
          </cell>
          <cell r="D538" t="str">
            <v>UN</v>
          </cell>
          <cell r="E538">
            <v>4000</v>
          </cell>
        </row>
        <row r="539">
          <cell r="C539" t="str">
            <v>TORNILLO AUTOPERFORANTE DE 7/8"</v>
          </cell>
          <cell r="D539" t="str">
            <v>UN</v>
          </cell>
          <cell r="E539">
            <v>25</v>
          </cell>
        </row>
        <row r="540">
          <cell r="C540" t="str">
            <v>TORNILLO AUTOPERFORANTE YESO 6 X 1    x 100</v>
          </cell>
          <cell r="D540" t="str">
            <v>UN</v>
          </cell>
          <cell r="E540">
            <v>2800</v>
          </cell>
        </row>
        <row r="541">
          <cell r="C541" t="str">
            <v>TORNILLO ESTRUCTURA FRAMER 1.9MM  7X7/16" X 100UN</v>
          </cell>
          <cell r="D541" t="str">
            <v>UN</v>
          </cell>
          <cell r="E541">
            <v>4900</v>
          </cell>
        </row>
        <row r="542">
          <cell r="C542" t="str">
            <v>TORNILLO FIJACION LAMINA DRYWALL 10 X 1-1/2" X 100UN</v>
          </cell>
          <cell r="D542" t="str">
            <v>UN</v>
          </cell>
          <cell r="E542">
            <v>6500</v>
          </cell>
        </row>
        <row r="543">
          <cell r="C543" t="str">
            <v>TORNILLO FIJACION LAMINA DRYWALL 10 X 2" X 100UN</v>
          </cell>
          <cell r="D543" t="str">
            <v>UN</v>
          </cell>
          <cell r="E543">
            <v>8500</v>
          </cell>
        </row>
        <row r="544">
          <cell r="C544" t="str">
            <v>TORNILLO LAMINA DRYWALL 6 X 1-1/4" X 100UN</v>
          </cell>
          <cell r="D544" t="str">
            <v>UN</v>
          </cell>
          <cell r="E544">
            <v>3900</v>
          </cell>
        </row>
        <row r="545">
          <cell r="C545" t="str">
            <v>TORNILLO LAMINA DRYWALL 6 X 1-5/8" X 100UN</v>
          </cell>
          <cell r="D545" t="str">
            <v>UN</v>
          </cell>
          <cell r="E545">
            <v>4500</v>
          </cell>
        </row>
        <row r="546">
          <cell r="C546" t="str">
            <v>TORNILLO LAMINA DRYWALL 6 X 2"  X 100UN</v>
          </cell>
          <cell r="D546" t="str">
            <v>UN</v>
          </cell>
          <cell r="E546">
            <v>5900</v>
          </cell>
        </row>
        <row r="547">
          <cell r="C547" t="str">
            <v>TORNILLO LAMINA DRYWALL PUNTA DE BROCA 6 X 1 1/4" X100UN</v>
          </cell>
          <cell r="D547" t="str">
            <v>UN</v>
          </cell>
          <cell r="E547">
            <v>5500</v>
          </cell>
        </row>
        <row r="548">
          <cell r="C548" t="str">
            <v>TORNILLO LAMINA DRYWALL PUNTA DE BROCA 6 X 1" X 100UN</v>
          </cell>
          <cell r="D548" t="str">
            <v>UN</v>
          </cell>
          <cell r="E548">
            <v>2800</v>
          </cell>
        </row>
        <row r="549">
          <cell r="C549" t="str">
            <v>TORNILLO LAMINA DRYWALL PUNTA DE BROCA 6 X 3/4" X 100UN</v>
          </cell>
          <cell r="D549" t="str">
            <v>UN</v>
          </cell>
          <cell r="E549">
            <v>4500</v>
          </cell>
        </row>
        <row r="550">
          <cell r="C550" t="str">
            <v xml:space="preserve">TORNILLO NIVELADOR BASE MOVIL </v>
          </cell>
          <cell r="D550"/>
          <cell r="E550">
            <v>273.7</v>
          </cell>
        </row>
        <row r="551">
          <cell r="C551" t="str">
            <v>TORNILLO NIVELADOR SUPERIOR  PESO 3.3KG</v>
          </cell>
          <cell r="D551"/>
          <cell r="E551">
            <v>273.7</v>
          </cell>
        </row>
        <row r="552">
          <cell r="C552" t="str">
            <v>TORNILLO PLACA FIBROCEMENTO PUNTA AGUDA 6 X 3/4" X100UN</v>
          </cell>
          <cell r="D552" t="str">
            <v>UN</v>
          </cell>
          <cell r="E552">
            <v>3500</v>
          </cell>
        </row>
        <row r="553">
          <cell r="C553" t="str">
            <v>TORNILLO PLACA FIBROCEMENTO PUNTA BROCA  7 X 1-1/4" X 100UN</v>
          </cell>
          <cell r="D553" t="str">
            <v>UN</v>
          </cell>
          <cell r="E553">
            <v>7500</v>
          </cell>
        </row>
        <row r="554">
          <cell r="C554" t="str">
            <v>TORNILLO PLACA FIBROCEMENTO PUNTA BROCA  78 X 1-1/3" X 100UN</v>
          </cell>
          <cell r="D554" t="str">
            <v>UN</v>
          </cell>
          <cell r="E554">
            <v>10900</v>
          </cell>
        </row>
        <row r="555">
          <cell r="C555" t="str">
            <v>TORNILLO PLACA FIBROCEMENTO PUNTA BROCA 8 X 1 1/4" X 100UN</v>
          </cell>
          <cell r="D555" t="str">
            <v>UN</v>
          </cell>
          <cell r="E555">
            <v>7500</v>
          </cell>
        </row>
        <row r="556">
          <cell r="C556" t="str">
            <v>TORNILLO PUNTA DE BROCA EXTRAPLANA EST 8 X 1/2" (13MM)</v>
          </cell>
          <cell r="D556" t="str">
            <v>UN</v>
          </cell>
          <cell r="E556">
            <v>17.97</v>
          </cell>
        </row>
        <row r="557">
          <cell r="C557" t="str">
            <v>TORNILLOS ESTRUCTURA DRYWALL 0.9MM  7 X 7/16" X 100UN</v>
          </cell>
          <cell r="D557" t="str">
            <v>UN</v>
          </cell>
          <cell r="E557">
            <v>2300</v>
          </cell>
        </row>
        <row r="558">
          <cell r="C558" t="str">
            <v>TORNILLOS ESTRUCTURA PUNTA AGUDA 0.9MM  8X5/8"  X100UN</v>
          </cell>
          <cell r="D558" t="str">
            <v>UN</v>
          </cell>
          <cell r="E558">
            <v>5500</v>
          </cell>
        </row>
        <row r="559">
          <cell r="C559" t="str">
            <v>TORNILLOS ESTRUCTURA PUNTA AGUDA 0.9MM  8X9/16"  X100UN</v>
          </cell>
          <cell r="D559" t="str">
            <v>UN</v>
          </cell>
          <cell r="E559">
            <v>4500</v>
          </cell>
        </row>
        <row r="560">
          <cell r="C560" t="str">
            <v>TORNILLOS ESTRUCTURA PUNTA DE BROCA 1.9MM  8X1/2"  X 100UN</v>
          </cell>
          <cell r="D560" t="str">
            <v>UN</v>
          </cell>
          <cell r="E560">
            <v>3900</v>
          </cell>
        </row>
        <row r="561">
          <cell r="C561" t="str">
            <v>TORRE DE ILUMINACION DIESEL (4 REFLECTORES)</v>
          </cell>
          <cell r="D561" t="str">
            <v>HR</v>
          </cell>
          <cell r="E561">
            <v>109480</v>
          </cell>
        </row>
        <row r="562">
          <cell r="C562" t="str">
            <v xml:space="preserve">TRABILLA ANDAMIO TUBULAR (1.5M X 1.5M) </v>
          </cell>
          <cell r="D562" t="str">
            <v>DIA</v>
          </cell>
          <cell r="E562">
            <v>190.4</v>
          </cell>
        </row>
        <row r="563">
          <cell r="C563" t="str">
            <v>TRANSPORTE BOGOTÁ-PEREIRA</v>
          </cell>
          <cell r="D563" t="str">
            <v>GL</v>
          </cell>
          <cell r="E563">
            <v>714000</v>
          </cell>
        </row>
        <row r="564">
          <cell r="C564" t="str">
            <v>TRITURADO 1/2"</v>
          </cell>
          <cell r="D564" t="str">
            <v>M3</v>
          </cell>
          <cell r="E564">
            <v>42900</v>
          </cell>
        </row>
        <row r="565">
          <cell r="C565" t="str">
            <v>TUBO CERRAMIENTO NEGRO ACESCO 2" X 2.5MM X 6M</v>
          </cell>
          <cell r="D565" t="str">
            <v>UN</v>
          </cell>
          <cell r="E565">
            <v>82500</v>
          </cell>
        </row>
        <row r="566">
          <cell r="C566" t="str">
            <v>TUBO CORRUGADO 4''X6M 110MM ALCANTARILLADO</v>
          </cell>
          <cell r="D566" t="str">
            <v>UN</v>
          </cell>
          <cell r="E566">
            <v>62000</v>
          </cell>
        </row>
        <row r="567">
          <cell r="C567" t="str">
            <v>TUBO CUADRADO 2" X 2" X 1/8 MM ACESCO</v>
          </cell>
          <cell r="D567" t="str">
            <v>M</v>
          </cell>
          <cell r="E567">
            <v>19833.333333333332</v>
          </cell>
        </row>
        <row r="568">
          <cell r="C568" t="str">
            <v xml:space="preserve">VALVULA ACCESORIOS PARA ORINAL MEDIANO TIPO DOCOL REF. 4 AA TCDO1 O SIMILAR DE EMPOTRAR </v>
          </cell>
          <cell r="D568" t="str">
            <v>UN</v>
          </cell>
          <cell r="E568">
            <v>269500</v>
          </cell>
        </row>
        <row r="569">
          <cell r="C569" t="str">
            <v>VÁLVULA ANTIVANDÁLICA PUSH 4,8 Lpf - 1,28 Gpf</v>
          </cell>
          <cell r="D569" t="str">
            <v>UN</v>
          </cell>
          <cell r="E569">
            <v>269500</v>
          </cell>
        </row>
        <row r="570">
          <cell r="C570" t="str">
            <v>VARILLA LISA 5/8"</v>
          </cell>
          <cell r="D570"/>
          <cell r="E570">
            <v>29800</v>
          </cell>
        </row>
        <row r="571">
          <cell r="C571" t="str">
            <v>VARILLON 2CM X 4CM X 2,80MT</v>
          </cell>
          <cell r="D571" t="str">
            <v>UN</v>
          </cell>
          <cell r="E571">
            <v>2000</v>
          </cell>
        </row>
        <row r="572">
          <cell r="C572" t="str">
            <v>VARILLON 2CM X 4CM X 2,80MT</v>
          </cell>
          <cell r="D572" t="str">
            <v>UN</v>
          </cell>
          <cell r="E572">
            <v>2595</v>
          </cell>
        </row>
        <row r="573">
          <cell r="C573" t="str">
            <v>VENTANAS</v>
          </cell>
          <cell r="D573" t="str">
            <v>M2</v>
          </cell>
          <cell r="E573">
            <v>278214</v>
          </cell>
        </row>
        <row r="574">
          <cell r="C574" t="str">
            <v>VERTICAL 16.5CM  (COLLARIN) PESO 2.29KG</v>
          </cell>
          <cell r="D574"/>
          <cell r="E574">
            <v>71.400000000000006</v>
          </cell>
        </row>
        <row r="575">
          <cell r="C575" t="str">
            <v>VERTICAL 1MT PESO 4.92KG</v>
          </cell>
          <cell r="D575"/>
          <cell r="E575">
            <v>142.80000000000001</v>
          </cell>
        </row>
        <row r="576">
          <cell r="C576" t="str">
            <v>VERTICAL 2MT  PESO 9.52KG</v>
          </cell>
          <cell r="D576"/>
          <cell r="E576">
            <v>285.60000000000002</v>
          </cell>
        </row>
        <row r="577">
          <cell r="C577" t="str">
            <v>VERTICAL 50CM PESO 2.30KG</v>
          </cell>
          <cell r="D577" t="str">
            <v>DIA</v>
          </cell>
          <cell r="E577">
            <v>71.400000000000006</v>
          </cell>
        </row>
        <row r="578">
          <cell r="C578" t="str">
            <v>VIAJE 7 M3 EN PERIMETRO URBANO</v>
          </cell>
          <cell r="D578" t="str">
            <v>VJ</v>
          </cell>
          <cell r="E578">
            <v>24000</v>
          </cell>
        </row>
        <row r="579">
          <cell r="C579" t="str">
            <v>VIÁTICOS A PEREIRA</v>
          </cell>
          <cell r="D579" t="str">
            <v>GL</v>
          </cell>
          <cell r="E579">
            <v>2201500</v>
          </cell>
        </row>
        <row r="580">
          <cell r="C580" t="str">
            <v>VIBRADOR A GASOLINA</v>
          </cell>
          <cell r="D580" t="str">
            <v>DIA</v>
          </cell>
          <cell r="E580">
            <v>43435</v>
          </cell>
        </row>
        <row r="581">
          <cell r="C581" t="str">
            <v xml:space="preserve">VIBRADOR DE AGUJA </v>
          </cell>
          <cell r="D581" t="str">
            <v>DIA</v>
          </cell>
          <cell r="E581">
            <v>41650</v>
          </cell>
        </row>
        <row r="582">
          <cell r="C582" t="str">
            <v xml:space="preserve">VIBRADOR ELECTRICO </v>
          </cell>
          <cell r="D582" t="str">
            <v>DIA</v>
          </cell>
          <cell r="E582">
            <v>41650</v>
          </cell>
        </row>
        <row r="583">
          <cell r="C583" t="str">
            <v>VIBROCOMP DYNAPAC CC 1200 (2500KG)</v>
          </cell>
          <cell r="D583" t="str">
            <v>HR</v>
          </cell>
          <cell r="E583">
            <v>71400</v>
          </cell>
        </row>
        <row r="584">
          <cell r="C584" t="str">
            <v>VIBROCOMP ING RAND DX-70 (700KG)</v>
          </cell>
          <cell r="D584" t="str">
            <v>HR</v>
          </cell>
          <cell r="E584">
            <v>42840</v>
          </cell>
        </row>
        <row r="585">
          <cell r="C585" t="str">
            <v>VIBROCOMPACTADORA GASOLINA (RANA)</v>
          </cell>
          <cell r="D585" t="str">
            <v>DIA</v>
          </cell>
          <cell r="E585">
            <v>39270</v>
          </cell>
        </row>
        <row r="586">
          <cell r="C586" t="str">
            <v>VIDRIO LAMINADO ST 136 4+4 MM</v>
          </cell>
          <cell r="D586" t="str">
            <v>M2</v>
          </cell>
          <cell r="E586">
            <v>89051.26999999999</v>
          </cell>
        </row>
        <row r="587">
          <cell r="C587" t="str">
            <v>VIGUETA 1.40 REFORZADA</v>
          </cell>
          <cell r="D587" t="str">
            <v>DIA</v>
          </cell>
          <cell r="E587">
            <v>95.2</v>
          </cell>
        </row>
        <row r="588">
          <cell r="C588" t="str">
            <v>VIGUETA 1.4MTS MULTIANDAMIO PESO 11KG</v>
          </cell>
          <cell r="D588" t="str">
            <v>DIA</v>
          </cell>
          <cell r="E588">
            <v>190.4</v>
          </cell>
        </row>
        <row r="589">
          <cell r="C589" t="str">
            <v>VIGUETA 2MT REFORZADA</v>
          </cell>
          <cell r="D589" t="str">
            <v>DIA</v>
          </cell>
          <cell r="E589">
            <v>119</v>
          </cell>
        </row>
        <row r="590">
          <cell r="C590" t="str">
            <v>VIGUETA 3MT MULTIANDAMIO PESO 21KG</v>
          </cell>
          <cell r="D590" t="str">
            <v>DIA</v>
          </cell>
          <cell r="E590">
            <v>309.39999999999998</v>
          </cell>
        </row>
        <row r="591">
          <cell r="C591" t="str">
            <v xml:space="preserve">VIGUETA 3MT REFORZADA </v>
          </cell>
          <cell r="D591" t="str">
            <v>DIA</v>
          </cell>
          <cell r="E591">
            <v>142.80000000000001</v>
          </cell>
        </row>
        <row r="592">
          <cell r="C592" t="str">
            <v>VINILTEX - TIPO PINTUCO REF. SEGÚN COLOR DISEÑO O SIMILAR. (1/4 GALON BL HUESO)</v>
          </cell>
          <cell r="D592" t="str">
            <v>UN</v>
          </cell>
          <cell r="E592">
            <v>16900</v>
          </cell>
        </row>
        <row r="593">
          <cell r="C593" t="str">
            <v>VINILTEX - TIPO PINTUCO REF. SEGÚN COLOR DISEÑO O SIMILAR. (BLANCO PURO)</v>
          </cell>
          <cell r="D593" t="str">
            <v>GAL</v>
          </cell>
          <cell r="E593">
            <v>53900</v>
          </cell>
        </row>
        <row r="594">
          <cell r="C594" t="str">
            <v>VOLQUETA  7M3 (CARGUE A MANO)</v>
          </cell>
          <cell r="D594" t="str">
            <v>VJ</v>
          </cell>
          <cell r="E594">
            <v>180000</v>
          </cell>
        </row>
        <row r="595">
          <cell r="C595" t="str">
            <v>VOLQUETA  7M3 (CARGUE MECÁNICO) MINIMO 30 VIAJES</v>
          </cell>
          <cell r="D595" t="str">
            <v>VJ</v>
          </cell>
          <cell r="E595">
            <v>190000</v>
          </cell>
        </row>
        <row r="596">
          <cell r="C596" t="str">
            <v>VOLQUETA 6M3 (CARGUE A MANO)</v>
          </cell>
          <cell r="D596" t="str">
            <v>VJ</v>
          </cell>
          <cell r="E596">
            <v>91072.552454810997</v>
          </cell>
        </row>
        <row r="597">
          <cell r="C597" t="str">
            <v>WIN PLASTICO X 2,40M</v>
          </cell>
          <cell r="D597" t="str">
            <v>UN</v>
          </cell>
          <cell r="E597">
            <v>2700</v>
          </cell>
        </row>
        <row r="598">
          <cell r="C598"/>
          <cell r="D598"/>
          <cell r="E598"/>
        </row>
        <row r="599">
          <cell r="C599" t="str">
            <v>Acero estructural ASTM A-1011 Grado 50, Perlines lamina delgada</v>
          </cell>
          <cell r="D599" t="str">
            <v>Kg</v>
          </cell>
          <cell r="E599">
            <v>2690</v>
          </cell>
        </row>
        <row r="600">
          <cell r="C600" t="str">
            <v>Soldadura para hierro estructural</v>
          </cell>
          <cell r="D600" t="str">
            <v>Kg</v>
          </cell>
          <cell r="E600">
            <v>9000</v>
          </cell>
        </row>
        <row r="601">
          <cell r="C601" t="str">
            <v>Anticorrosivo gris</v>
          </cell>
          <cell r="D601" t="str">
            <v>Gl</v>
          </cell>
          <cell r="E601">
            <v>36740</v>
          </cell>
        </row>
        <row r="602">
          <cell r="C602" t="str">
            <v>Thiner</v>
          </cell>
          <cell r="D602" t="str">
            <v>Gl</v>
          </cell>
          <cell r="E602">
            <v>16500</v>
          </cell>
        </row>
        <row r="603">
          <cell r="C603" t="str">
            <v>Pintura esmalte para exteriores</v>
          </cell>
          <cell r="D603" t="str">
            <v>Gl</v>
          </cell>
          <cell r="E603">
            <v>52500</v>
          </cell>
        </row>
        <row r="604">
          <cell r="C604" t="str">
            <v>Soldador eléctrico</v>
          </cell>
          <cell r="D604" t="str">
            <v>Dia</v>
          </cell>
          <cell r="E604">
            <v>417</v>
          </cell>
        </row>
        <row r="605">
          <cell r="C605" t="str">
            <v xml:space="preserve">Oxicorte (OXIGENO-ACETILENO) </v>
          </cell>
          <cell r="D605" t="str">
            <v>Día</v>
          </cell>
          <cell r="E605">
            <v>27500</v>
          </cell>
        </row>
        <row r="606">
          <cell r="C606" t="str">
            <v xml:space="preserve">Equipo sandblasting-GRANALLADORA  </v>
          </cell>
          <cell r="D606" t="str">
            <v>Dia</v>
          </cell>
          <cell r="E606">
            <v>65000</v>
          </cell>
        </row>
        <row r="607">
          <cell r="C607" t="str">
            <v>Pulidora sin operario</v>
          </cell>
          <cell r="D607" t="str">
            <v>Día</v>
          </cell>
          <cell r="E607">
            <v>20000</v>
          </cell>
        </row>
        <row r="608">
          <cell r="C608"/>
          <cell r="D608"/>
          <cell r="E608"/>
        </row>
        <row r="609">
          <cell r="C609" t="str">
            <v>Paral 89 calibre 24 X 2,44 m</v>
          </cell>
          <cell r="D609" t="str">
            <v>Un</v>
          </cell>
          <cell r="E609">
            <v>9850</v>
          </cell>
        </row>
        <row r="610">
          <cell r="C610" t="str">
            <v xml:space="preserve">Canal 60 calibre 26 X 2,44 </v>
          </cell>
          <cell r="D610" t="str">
            <v>Un</v>
          </cell>
          <cell r="E610">
            <v>4580</v>
          </cell>
        </row>
        <row r="611">
          <cell r="C611" t="str">
            <v>Lámina de fibrocemento e = 8mm (Superboard de 8mm 2,44X1,22,  42,93Kg)</v>
          </cell>
          <cell r="D611" t="str">
            <v>M2</v>
          </cell>
          <cell r="E611">
            <v>19954.310000000001</v>
          </cell>
        </row>
        <row r="612">
          <cell r="C612" t="str">
            <v>Tornillo drywall 6 x 1" extra plano</v>
          </cell>
          <cell r="D612" t="str">
            <v>Un</v>
          </cell>
          <cell r="E612">
            <v>30</v>
          </cell>
        </row>
        <row r="613">
          <cell r="C613" t="str">
            <v>Tornillo estructura drywall 7*7/16 punta aguda</v>
          </cell>
          <cell r="D613" t="str">
            <v>Un</v>
          </cell>
          <cell r="E613">
            <v>20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MANO DE OBRA"/>
      <sheetName val="BASE DE DATOS"/>
      <sheetName val="ANALISIS UNITARIOS"/>
      <sheetName val="ITEMS"/>
      <sheetName val="Datos de ejemplo"/>
      <sheetName val="PPTO MECANICA"/>
      <sheetName val="CANTIDA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precios unitarios"/>
      <sheetName val="Análisis - Resumido"/>
      <sheetName val="Base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restacional"/>
      <sheetName val="Cuadrillas"/>
      <sheetName val="APUS Preliminares"/>
      <sheetName val="APUS Alcantarillado"/>
      <sheetName val="precios unitarios"/>
      <sheetName val="precios unitarios (2)"/>
      <sheetName val="cantidades de obra"/>
      <sheetName val="INSUMOS"/>
      <sheetName val="valor total"/>
      <sheetName val="genéric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Mano de Obra"/>
      <sheetName val="Hoja de Unitarios Eléctricos"/>
      <sheetName val="AU "/>
      <sheetName val="Hoja de Unitarios de Obra"/>
      <sheetName val="Hoja de Actividades de Obra"/>
      <sheetName val="Hoja de Flujos"/>
    </sheetNames>
    <sheetDataSet>
      <sheetData sheetId="0"/>
      <sheetData sheetId="1"/>
      <sheetData sheetId="2">
        <row r="78">
          <cell r="I78">
            <v>339820233.32011497</v>
          </cell>
        </row>
      </sheetData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Mano de Obra"/>
      <sheetName val="Hoja de Unitarios Eléctricos"/>
      <sheetName val="AU "/>
      <sheetName val="Hoja de Unitarios de Obra"/>
      <sheetName val="Hoja de Actividades de Obra"/>
      <sheetName val="Hoja de Flujos"/>
    </sheetNames>
    <sheetDataSet>
      <sheetData sheetId="0"/>
      <sheetData sheetId="1"/>
      <sheetData sheetId="2">
        <row r="78">
          <cell r="I78">
            <v>339820233.32011497</v>
          </cell>
        </row>
      </sheetData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.P.U."/>
      <sheetName val="A.P.U. (2)"/>
      <sheetName val="RESUMEN VIAS"/>
      <sheetName val="Hoja1"/>
      <sheetName val="COSTOS POR KM"/>
      <sheetName val="RESUMEN UNITARIOS"/>
    </sheetNames>
    <sheetDataSet>
      <sheetData sheetId="0" refreshError="1">
        <row r="4">
          <cell r="D4">
            <v>7</v>
          </cell>
        </row>
        <row r="169">
          <cell r="D169">
            <v>1601.38</v>
          </cell>
        </row>
        <row r="181">
          <cell r="D181">
            <v>4189.9000000000005</v>
          </cell>
        </row>
        <row r="275">
          <cell r="D275">
            <v>18375</v>
          </cell>
        </row>
        <row r="688">
          <cell r="D688">
            <v>1046.32</v>
          </cell>
        </row>
        <row r="793">
          <cell r="D793">
            <v>3849.9982399999999</v>
          </cell>
        </row>
        <row r="932">
          <cell r="D932">
            <v>880.00000000000011</v>
          </cell>
        </row>
        <row r="1404">
          <cell r="D1404">
            <v>17241.37931034483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ulos"/>
      <sheetName val="Mano Obra"/>
      <sheetName val="Maqui Equip"/>
      <sheetName val="Unidade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B61D4-9A40-40FD-9021-AB5C2C92B440}">
  <sheetPr>
    <tabColor rgb="FF99FFCC"/>
    <pageSetUpPr fitToPage="1"/>
  </sheetPr>
  <dimension ref="A1:I170"/>
  <sheetViews>
    <sheetView tabSelected="1" topLeftCell="A109" zoomScaleNormal="100" zoomScaleSheetLayoutView="100" zoomScalePageLayoutView="150" workbookViewId="0">
      <selection activeCell="I154" sqref="I154"/>
    </sheetView>
  </sheetViews>
  <sheetFormatPr baseColWidth="10" defaultColWidth="11.42578125" defaultRowHeight="15"/>
  <cols>
    <col min="1" max="1" width="6.7109375" style="121" customWidth="1"/>
    <col min="2" max="2" width="56.28515625" style="122" customWidth="1"/>
    <col min="3" max="3" width="6.7109375" style="123" customWidth="1"/>
    <col min="4" max="4" width="10.7109375" style="124" customWidth="1"/>
    <col min="5" max="5" width="13.7109375" style="122" customWidth="1"/>
    <col min="6" max="6" width="18.7109375" style="122" customWidth="1"/>
    <col min="7" max="16384" width="11.42578125" style="4"/>
  </cols>
  <sheetData>
    <row r="1" spans="1:6" ht="75" customHeight="1">
      <c r="A1" s="127" t="s">
        <v>17</v>
      </c>
      <c r="B1" s="127"/>
      <c r="C1" s="127"/>
      <c r="D1" s="127"/>
      <c r="E1" s="127"/>
      <c r="F1" s="1"/>
    </row>
    <row r="2" spans="1:6" ht="25.5">
      <c r="A2" s="2" t="s">
        <v>4</v>
      </c>
      <c r="B2" s="2" t="s">
        <v>18</v>
      </c>
      <c r="C2" s="2" t="s">
        <v>3</v>
      </c>
      <c r="D2" s="5" t="s">
        <v>19</v>
      </c>
      <c r="E2" s="5" t="s">
        <v>20</v>
      </c>
      <c r="F2" s="5" t="s">
        <v>5</v>
      </c>
    </row>
    <row r="3" spans="1:6" ht="15.75">
      <c r="A3" s="6">
        <v>1</v>
      </c>
      <c r="B3" s="7" t="s">
        <v>0</v>
      </c>
      <c r="C3" s="8"/>
      <c r="D3" s="9"/>
      <c r="E3" s="10"/>
      <c r="F3" s="10"/>
    </row>
    <row r="4" spans="1:6">
      <c r="A4" s="11">
        <f>A3+0.01</f>
        <v>1.01</v>
      </c>
      <c r="B4" s="12" t="s">
        <v>21</v>
      </c>
      <c r="C4" s="13" t="s">
        <v>7</v>
      </c>
      <c r="D4" s="14">
        <v>348</v>
      </c>
      <c r="E4" s="15"/>
      <c r="F4" s="16">
        <f t="shared" ref="F4:F8" si="0">(D4*E4)</f>
        <v>0</v>
      </c>
    </row>
    <row r="5" spans="1:6">
      <c r="A5" s="11">
        <f t="shared" ref="A5:A8" si="1">A4+0.01</f>
        <v>1.02</v>
      </c>
      <c r="B5" s="17" t="s">
        <v>22</v>
      </c>
      <c r="C5" s="13" t="s">
        <v>23</v>
      </c>
      <c r="D5" s="18">
        <v>1</v>
      </c>
      <c r="E5" s="19"/>
      <c r="F5" s="16">
        <f t="shared" si="0"/>
        <v>0</v>
      </c>
    </row>
    <row r="6" spans="1:6">
      <c r="A6" s="11">
        <f t="shared" si="1"/>
        <v>1.03</v>
      </c>
      <c r="B6" s="17" t="s">
        <v>24</v>
      </c>
      <c r="C6" s="13" t="s">
        <v>23</v>
      </c>
      <c r="D6" s="18">
        <v>1</v>
      </c>
      <c r="E6" s="19"/>
      <c r="F6" s="16">
        <f t="shared" si="0"/>
        <v>0</v>
      </c>
    </row>
    <row r="7" spans="1:6" ht="30">
      <c r="A7" s="11">
        <f t="shared" si="1"/>
        <v>1.04</v>
      </c>
      <c r="B7" s="20" t="s">
        <v>25</v>
      </c>
      <c r="C7" s="21" t="s">
        <v>6</v>
      </c>
      <c r="D7" s="22">
        <v>64</v>
      </c>
      <c r="E7" s="23"/>
      <c r="F7" s="16">
        <f t="shared" si="0"/>
        <v>0</v>
      </c>
    </row>
    <row r="8" spans="1:6" ht="30">
      <c r="A8" s="11">
        <f t="shared" si="1"/>
        <v>1.05</v>
      </c>
      <c r="B8" s="12" t="s">
        <v>26</v>
      </c>
      <c r="C8" s="24" t="s">
        <v>6</v>
      </c>
      <c r="D8" s="25">
        <v>64</v>
      </c>
      <c r="E8" s="15"/>
      <c r="F8" s="16">
        <f t="shared" si="0"/>
        <v>0</v>
      </c>
    </row>
    <row r="9" spans="1:6" ht="15.75">
      <c r="A9" s="26"/>
      <c r="B9" s="27" t="s">
        <v>27</v>
      </c>
      <c r="C9" s="26"/>
      <c r="D9" s="28"/>
      <c r="E9" s="29"/>
      <c r="F9" s="30">
        <f>ROUND(SUM(F4:F8),0)</f>
        <v>0</v>
      </c>
    </row>
    <row r="10" spans="1:6" ht="15.75">
      <c r="A10" s="6">
        <v>2</v>
      </c>
      <c r="B10" s="7" t="s">
        <v>28</v>
      </c>
      <c r="C10" s="8"/>
      <c r="D10" s="9"/>
      <c r="E10" s="10"/>
      <c r="F10" s="10"/>
    </row>
    <row r="11" spans="1:6">
      <c r="A11" s="11">
        <f>A10+0.01</f>
        <v>2.0099999999999998</v>
      </c>
      <c r="B11" s="12" t="s">
        <v>29</v>
      </c>
      <c r="C11" s="31" t="s">
        <v>7</v>
      </c>
      <c r="D11" s="25">
        <f>19+6</f>
        <v>25</v>
      </c>
      <c r="E11" s="32"/>
      <c r="F11" s="16">
        <f t="shared" ref="F11:F17" si="2">(D11*E11)</f>
        <v>0</v>
      </c>
    </row>
    <row r="12" spans="1:6" ht="46.5" customHeight="1">
      <c r="A12" s="11">
        <f t="shared" ref="A12:A17" si="3">A11+0.01</f>
        <v>2.0199999999999996</v>
      </c>
      <c r="B12" s="33" t="s">
        <v>30</v>
      </c>
      <c r="C12" s="34" t="s">
        <v>7</v>
      </c>
      <c r="D12" s="25">
        <f>73+7</f>
        <v>80</v>
      </c>
      <c r="E12" s="35"/>
      <c r="F12" s="16">
        <f t="shared" si="2"/>
        <v>0</v>
      </c>
    </row>
    <row r="13" spans="1:6" ht="45">
      <c r="A13" s="11">
        <f t="shared" si="3"/>
        <v>2.0299999999999994</v>
      </c>
      <c r="B13" s="36" t="s">
        <v>31</v>
      </c>
      <c r="C13" s="37" t="s">
        <v>7</v>
      </c>
      <c r="D13" s="25">
        <v>1</v>
      </c>
      <c r="E13" s="32"/>
      <c r="F13" s="16">
        <f t="shared" si="2"/>
        <v>0</v>
      </c>
    </row>
    <row r="14" spans="1:6" ht="60">
      <c r="A14" s="11">
        <f t="shared" si="3"/>
        <v>2.0399999999999991</v>
      </c>
      <c r="B14" s="33" t="s">
        <v>32</v>
      </c>
      <c r="C14" s="34" t="s">
        <v>7</v>
      </c>
      <c r="D14" s="25">
        <f>33+7</f>
        <v>40</v>
      </c>
      <c r="E14" s="32"/>
      <c r="F14" s="16">
        <f t="shared" si="2"/>
        <v>0</v>
      </c>
    </row>
    <row r="15" spans="1:6" ht="45">
      <c r="A15" s="11">
        <f t="shared" si="3"/>
        <v>2.0499999999999989</v>
      </c>
      <c r="B15" s="33" t="s">
        <v>33</v>
      </c>
      <c r="C15" s="34" t="s">
        <v>7</v>
      </c>
      <c r="D15" s="25">
        <v>9</v>
      </c>
      <c r="E15" s="32"/>
      <c r="F15" s="16">
        <f t="shared" si="2"/>
        <v>0</v>
      </c>
    </row>
    <row r="16" spans="1:6" ht="30">
      <c r="A16" s="11">
        <f t="shared" si="3"/>
        <v>2.0599999999999987</v>
      </c>
      <c r="B16" s="33" t="s">
        <v>34</v>
      </c>
      <c r="C16" s="34" t="s">
        <v>7</v>
      </c>
      <c r="D16" s="25">
        <f>55+10</f>
        <v>65</v>
      </c>
      <c r="E16" s="32"/>
      <c r="F16" s="16">
        <f t="shared" si="2"/>
        <v>0</v>
      </c>
    </row>
    <row r="17" spans="1:6">
      <c r="A17" s="11">
        <f t="shared" si="3"/>
        <v>2.0699999999999985</v>
      </c>
      <c r="B17" s="33" t="s">
        <v>35</v>
      </c>
      <c r="C17" s="34" t="s">
        <v>8</v>
      </c>
      <c r="D17" s="25">
        <v>1</v>
      </c>
      <c r="E17" s="32"/>
      <c r="F17" s="16">
        <f t="shared" si="2"/>
        <v>0</v>
      </c>
    </row>
    <row r="18" spans="1:6" ht="15.75">
      <c r="A18" s="26"/>
      <c r="B18" s="27" t="s">
        <v>36</v>
      </c>
      <c r="C18" s="26"/>
      <c r="D18" s="28"/>
      <c r="E18" s="38"/>
      <c r="F18" s="39">
        <f>ROUND(SUM(F11:F17),0)</f>
        <v>0</v>
      </c>
    </row>
    <row r="19" spans="1:6" ht="15.75">
      <c r="A19" s="6">
        <v>3</v>
      </c>
      <c r="B19" s="7" t="s">
        <v>37</v>
      </c>
      <c r="C19" s="8"/>
      <c r="D19" s="9"/>
      <c r="E19" s="10"/>
      <c r="F19" s="10"/>
    </row>
    <row r="20" spans="1:6" ht="45">
      <c r="A20" s="11">
        <f>A19+0.01</f>
        <v>3.01</v>
      </c>
      <c r="B20" s="33" t="s">
        <v>38</v>
      </c>
      <c r="C20" s="34" t="s">
        <v>7</v>
      </c>
      <c r="D20" s="25">
        <f>39+11</f>
        <v>50</v>
      </c>
      <c r="E20" s="32"/>
      <c r="F20" s="16">
        <f t="shared" ref="F20:F24" si="4">(D20*E20)</f>
        <v>0</v>
      </c>
    </row>
    <row r="21" spans="1:6" ht="30">
      <c r="A21" s="11">
        <f t="shared" ref="A21:A24" si="5">A20+0.01</f>
        <v>3.0199999999999996</v>
      </c>
      <c r="B21" s="40" t="s">
        <v>39</v>
      </c>
      <c r="C21" s="41" t="s">
        <v>7</v>
      </c>
      <c r="D21" s="14">
        <f>22+8</f>
        <v>30</v>
      </c>
      <c r="E21" s="42"/>
      <c r="F21" s="16">
        <f t="shared" si="4"/>
        <v>0</v>
      </c>
    </row>
    <row r="22" spans="1:6" ht="45">
      <c r="A22" s="11">
        <f>A21+0.01</f>
        <v>3.0299999999999994</v>
      </c>
      <c r="B22" s="33" t="s">
        <v>40</v>
      </c>
      <c r="C22" s="34" t="s">
        <v>7</v>
      </c>
      <c r="D22" s="14">
        <f>197+13</f>
        <v>210</v>
      </c>
      <c r="E22" s="42"/>
      <c r="F22" s="16">
        <f t="shared" si="4"/>
        <v>0</v>
      </c>
    </row>
    <row r="23" spans="1:6">
      <c r="A23" s="11">
        <f t="shared" si="5"/>
        <v>3.0399999999999991</v>
      </c>
      <c r="B23" s="40" t="s">
        <v>41</v>
      </c>
      <c r="C23" s="21" t="s">
        <v>3</v>
      </c>
      <c r="D23" s="14">
        <v>4</v>
      </c>
      <c r="E23" s="42"/>
      <c r="F23" s="16">
        <f t="shared" si="4"/>
        <v>0</v>
      </c>
    </row>
    <row r="24" spans="1:6" ht="30">
      <c r="A24" s="11">
        <f t="shared" si="5"/>
        <v>3.0499999999999989</v>
      </c>
      <c r="B24" s="40" t="s">
        <v>42</v>
      </c>
      <c r="C24" s="13" t="s">
        <v>7</v>
      </c>
      <c r="D24" s="14">
        <f>218+12</f>
        <v>230</v>
      </c>
      <c r="E24" s="42"/>
      <c r="F24" s="16">
        <f t="shared" si="4"/>
        <v>0</v>
      </c>
    </row>
    <row r="25" spans="1:6" ht="15.75">
      <c r="A25" s="26"/>
      <c r="B25" s="27" t="s">
        <v>43</v>
      </c>
      <c r="C25" s="26"/>
      <c r="D25" s="28"/>
      <c r="E25" s="43"/>
      <c r="F25" s="44">
        <f>ROUND(SUM(F20:F24),0)</f>
        <v>0</v>
      </c>
    </row>
    <row r="26" spans="1:6" ht="15.75">
      <c r="A26" s="6">
        <v>4</v>
      </c>
      <c r="B26" s="7" t="s">
        <v>44</v>
      </c>
      <c r="C26" s="8"/>
      <c r="D26" s="45"/>
      <c r="E26" s="10"/>
      <c r="F26" s="10"/>
    </row>
    <row r="27" spans="1:6" ht="18.75" customHeight="1">
      <c r="A27" s="11">
        <f>A26+0.01</f>
        <v>4.01</v>
      </c>
      <c r="B27" s="33" t="s">
        <v>45</v>
      </c>
      <c r="C27" s="34" t="s">
        <v>8</v>
      </c>
      <c r="D27" s="14">
        <f>14+6</f>
        <v>20</v>
      </c>
      <c r="E27" s="42"/>
      <c r="F27" s="16">
        <f>(D27*E27)</f>
        <v>0</v>
      </c>
    </row>
    <row r="28" spans="1:6">
      <c r="A28" s="11">
        <f t="shared" ref="A28:A29" si="6">A27+0.01</f>
        <v>4.0199999999999996</v>
      </c>
      <c r="B28" s="33" t="s">
        <v>46</v>
      </c>
      <c r="C28" s="34" t="s">
        <v>8</v>
      </c>
      <c r="D28" s="14">
        <f>14+6</f>
        <v>20</v>
      </c>
      <c r="E28" s="42"/>
      <c r="F28" s="16">
        <f>(D28*E28)</f>
        <v>0</v>
      </c>
    </row>
    <row r="29" spans="1:6">
      <c r="A29" s="11">
        <f t="shared" si="6"/>
        <v>4.0299999999999994</v>
      </c>
      <c r="B29" s="33" t="s">
        <v>47</v>
      </c>
      <c r="C29" s="34" t="s">
        <v>7</v>
      </c>
      <c r="D29" s="14">
        <f>55+15</f>
        <v>70</v>
      </c>
      <c r="E29" s="42"/>
      <c r="F29" s="16">
        <f>(D29*E29)</f>
        <v>0</v>
      </c>
    </row>
    <row r="30" spans="1:6" ht="15.75">
      <c r="A30" s="26"/>
      <c r="B30" s="27" t="s">
        <v>48</v>
      </c>
      <c r="C30" s="26"/>
      <c r="D30" s="28"/>
      <c r="E30" s="43"/>
      <c r="F30" s="44">
        <f>ROUND(SUM(F27:F29),0)</f>
        <v>0</v>
      </c>
    </row>
    <row r="31" spans="1:6" ht="15" customHeight="1">
      <c r="A31" s="6">
        <v>5</v>
      </c>
      <c r="B31" s="7" t="s">
        <v>49</v>
      </c>
      <c r="C31" s="8"/>
      <c r="D31" s="45"/>
      <c r="E31" s="10"/>
      <c r="F31" s="10"/>
    </row>
    <row r="32" spans="1:6" ht="30">
      <c r="A32" s="11">
        <f t="shared" ref="A32:A45" si="7">A31+0.01</f>
        <v>5.01</v>
      </c>
      <c r="B32" s="17" t="s">
        <v>50</v>
      </c>
      <c r="C32" s="34" t="s">
        <v>6</v>
      </c>
      <c r="D32" s="14">
        <f>71+4</f>
        <v>75</v>
      </c>
      <c r="E32" s="42"/>
      <c r="F32" s="16">
        <f t="shared" ref="F32:F45" si="8">(D32*E32)</f>
        <v>0</v>
      </c>
    </row>
    <row r="33" spans="1:6" ht="30">
      <c r="A33" s="11">
        <f t="shared" si="7"/>
        <v>5.0199999999999996</v>
      </c>
      <c r="B33" s="20" t="s">
        <v>51</v>
      </c>
      <c r="C33" s="21" t="s">
        <v>6</v>
      </c>
      <c r="D33" s="14">
        <f>43+7</f>
        <v>50</v>
      </c>
      <c r="E33" s="42"/>
      <c r="F33" s="16">
        <f t="shared" si="8"/>
        <v>0</v>
      </c>
    </row>
    <row r="34" spans="1:6" ht="30">
      <c r="A34" s="11">
        <f t="shared" si="7"/>
        <v>5.0299999999999994</v>
      </c>
      <c r="B34" s="20" t="s">
        <v>52</v>
      </c>
      <c r="C34" s="21" t="s">
        <v>6</v>
      </c>
      <c r="D34" s="14">
        <f>33+7</f>
        <v>40</v>
      </c>
      <c r="E34" s="42"/>
      <c r="F34" s="16">
        <f t="shared" si="8"/>
        <v>0</v>
      </c>
    </row>
    <row r="35" spans="1:6" ht="30">
      <c r="A35" s="11">
        <f t="shared" si="7"/>
        <v>5.0399999999999991</v>
      </c>
      <c r="B35" s="17" t="s">
        <v>53</v>
      </c>
      <c r="C35" s="34" t="s">
        <v>7</v>
      </c>
      <c r="D35" s="14">
        <f>55+5</f>
        <v>60</v>
      </c>
      <c r="E35" s="42"/>
      <c r="F35" s="16">
        <f t="shared" si="8"/>
        <v>0</v>
      </c>
    </row>
    <row r="36" spans="1:6">
      <c r="A36" s="11">
        <f t="shared" si="7"/>
        <v>5.0499999999999989</v>
      </c>
      <c r="B36" s="17" t="s">
        <v>54</v>
      </c>
      <c r="C36" s="34" t="s">
        <v>8</v>
      </c>
      <c r="D36" s="14">
        <f>0.7+1.3</f>
        <v>2</v>
      </c>
      <c r="E36" s="42"/>
      <c r="F36" s="16">
        <f t="shared" si="8"/>
        <v>0</v>
      </c>
    </row>
    <row r="37" spans="1:6">
      <c r="A37" s="11">
        <f t="shared" si="7"/>
        <v>5.0599999999999987</v>
      </c>
      <c r="B37" s="17" t="s">
        <v>55</v>
      </c>
      <c r="C37" s="34" t="s">
        <v>56</v>
      </c>
      <c r="D37" s="14">
        <f>297.7+50.3</f>
        <v>348</v>
      </c>
      <c r="E37" s="42"/>
      <c r="F37" s="16">
        <f t="shared" si="8"/>
        <v>0</v>
      </c>
    </row>
    <row r="38" spans="1:6">
      <c r="A38" s="11">
        <f t="shared" si="7"/>
        <v>5.0699999999999985</v>
      </c>
      <c r="B38" s="17" t="s">
        <v>57</v>
      </c>
      <c r="C38" s="34" t="s">
        <v>58</v>
      </c>
      <c r="D38" s="14">
        <f>77+13</f>
        <v>90</v>
      </c>
      <c r="E38" s="42"/>
      <c r="F38" s="16">
        <f t="shared" si="8"/>
        <v>0</v>
      </c>
    </row>
    <row r="39" spans="1:6">
      <c r="A39" s="11">
        <f t="shared" si="7"/>
        <v>5.0799999999999983</v>
      </c>
      <c r="B39" s="17" t="s">
        <v>59</v>
      </c>
      <c r="C39" s="34" t="s">
        <v>56</v>
      </c>
      <c r="D39" s="14">
        <f>343.3+56.7</f>
        <v>400</v>
      </c>
      <c r="E39" s="42"/>
      <c r="F39" s="16">
        <f t="shared" si="8"/>
        <v>0</v>
      </c>
    </row>
    <row r="40" spans="1:6">
      <c r="A40" s="11">
        <f t="shared" si="7"/>
        <v>5.0899999999999981</v>
      </c>
      <c r="B40" s="17" t="s">
        <v>60</v>
      </c>
      <c r="C40" s="34" t="s">
        <v>58</v>
      </c>
      <c r="D40" s="14">
        <f>87.6+2.4</f>
        <v>90</v>
      </c>
      <c r="E40" s="42"/>
      <c r="F40" s="16">
        <f t="shared" si="8"/>
        <v>0</v>
      </c>
    </row>
    <row r="41" spans="1:6" ht="43.5" customHeight="1">
      <c r="A41" s="11">
        <f t="shared" si="7"/>
        <v>5.0999999999999979</v>
      </c>
      <c r="B41" s="17" t="s">
        <v>61</v>
      </c>
      <c r="C41" s="34" t="s">
        <v>7</v>
      </c>
      <c r="D41" s="14">
        <f>25.8+1.2</f>
        <v>27</v>
      </c>
      <c r="E41" s="42"/>
      <c r="F41" s="16">
        <f t="shared" si="8"/>
        <v>0</v>
      </c>
    </row>
    <row r="42" spans="1:6" ht="30">
      <c r="A42" s="11">
        <f t="shared" si="7"/>
        <v>5.1099999999999977</v>
      </c>
      <c r="B42" s="17" t="s">
        <v>62</v>
      </c>
      <c r="C42" s="34" t="s">
        <v>56</v>
      </c>
      <c r="D42" s="14">
        <f>755.3+49.7</f>
        <v>805</v>
      </c>
      <c r="E42" s="42"/>
      <c r="F42" s="16">
        <f t="shared" si="8"/>
        <v>0</v>
      </c>
    </row>
    <row r="43" spans="1:6" ht="30">
      <c r="A43" s="11">
        <f t="shared" si="7"/>
        <v>5.1199999999999974</v>
      </c>
      <c r="B43" s="17" t="s">
        <v>63</v>
      </c>
      <c r="C43" s="34" t="s">
        <v>64</v>
      </c>
      <c r="D43" s="14">
        <f>38+2</f>
        <v>40</v>
      </c>
      <c r="E43" s="42"/>
      <c r="F43" s="16">
        <f t="shared" si="8"/>
        <v>0</v>
      </c>
    </row>
    <row r="44" spans="1:6">
      <c r="A44" s="11">
        <f t="shared" si="7"/>
        <v>5.1299999999999972</v>
      </c>
      <c r="B44" s="17" t="s">
        <v>65</v>
      </c>
      <c r="C44" s="34" t="s">
        <v>58</v>
      </c>
      <c r="D44" s="14">
        <f>3.2+3.8</f>
        <v>7</v>
      </c>
      <c r="E44" s="42"/>
      <c r="F44" s="16">
        <f t="shared" si="8"/>
        <v>0</v>
      </c>
    </row>
    <row r="45" spans="1:6" ht="30">
      <c r="A45" s="11">
        <f t="shared" si="7"/>
        <v>5.139999999999997</v>
      </c>
      <c r="B45" s="17" t="s">
        <v>66</v>
      </c>
      <c r="C45" s="34" t="s">
        <v>64</v>
      </c>
      <c r="D45" s="14">
        <v>1</v>
      </c>
      <c r="E45" s="42"/>
      <c r="F45" s="16">
        <f t="shared" si="8"/>
        <v>0</v>
      </c>
    </row>
    <row r="46" spans="1:6" ht="15.75">
      <c r="A46" s="26"/>
      <c r="B46" s="27" t="s">
        <v>67</v>
      </c>
      <c r="C46" s="26"/>
      <c r="D46" s="46"/>
      <c r="E46" s="47"/>
      <c r="F46" s="44">
        <f>ROUND(SUM(F32:F45),0)</f>
        <v>0</v>
      </c>
    </row>
    <row r="47" spans="1:6" ht="15.75">
      <c r="A47" s="6">
        <v>6</v>
      </c>
      <c r="B47" s="48" t="s">
        <v>68</v>
      </c>
      <c r="C47" s="8"/>
      <c r="D47" s="9"/>
      <c r="E47" s="10"/>
      <c r="F47" s="10"/>
    </row>
    <row r="48" spans="1:6">
      <c r="A48" s="11">
        <f>A47+0.01</f>
        <v>6.01</v>
      </c>
      <c r="B48" s="33" t="s">
        <v>69</v>
      </c>
      <c r="C48" s="34" t="s">
        <v>3</v>
      </c>
      <c r="D48" s="49">
        <v>145</v>
      </c>
      <c r="E48" s="50"/>
      <c r="F48" s="16">
        <f>(D48*E48)</f>
        <v>0</v>
      </c>
    </row>
    <row r="49" spans="1:6">
      <c r="A49" s="11">
        <f t="shared" ref="A49:A52" si="9">A48+0.01</f>
        <v>6.02</v>
      </c>
      <c r="B49" s="33" t="s">
        <v>70</v>
      </c>
      <c r="C49" s="34" t="s">
        <v>7</v>
      </c>
      <c r="D49" s="49">
        <f>190+20</f>
        <v>210</v>
      </c>
      <c r="E49" s="50"/>
      <c r="F49" s="16">
        <f>(D49*E49)</f>
        <v>0</v>
      </c>
    </row>
    <row r="50" spans="1:6" ht="60">
      <c r="A50" s="11">
        <f t="shared" si="9"/>
        <v>6.0299999999999994</v>
      </c>
      <c r="B50" s="33" t="s">
        <v>71</v>
      </c>
      <c r="C50" s="37" t="s">
        <v>7</v>
      </c>
      <c r="D50" s="49">
        <f>10+5</f>
        <v>15</v>
      </c>
      <c r="E50" s="50"/>
      <c r="F50" s="16">
        <f>(D50*E50)</f>
        <v>0</v>
      </c>
    </row>
    <row r="51" spans="1:6" ht="30">
      <c r="A51" s="11">
        <f t="shared" si="9"/>
        <v>6.0399999999999991</v>
      </c>
      <c r="B51" s="33" t="s">
        <v>72</v>
      </c>
      <c r="C51" s="37" t="s">
        <v>6</v>
      </c>
      <c r="D51" s="49">
        <f>17+8</f>
        <v>25</v>
      </c>
      <c r="E51" s="50"/>
      <c r="F51" s="16">
        <f>(D51*E51)</f>
        <v>0</v>
      </c>
    </row>
    <row r="52" spans="1:6">
      <c r="A52" s="11">
        <f t="shared" si="9"/>
        <v>6.0499999999999989</v>
      </c>
      <c r="B52" s="33" t="s">
        <v>73</v>
      </c>
      <c r="C52" s="37" t="s">
        <v>7</v>
      </c>
      <c r="D52" s="49">
        <f>3+2</f>
        <v>5</v>
      </c>
      <c r="E52" s="50"/>
      <c r="F52" s="16">
        <f>(D52*E52)</f>
        <v>0</v>
      </c>
    </row>
    <row r="53" spans="1:6" ht="15.75">
      <c r="A53" s="26"/>
      <c r="B53" s="27" t="s">
        <v>74</v>
      </c>
      <c r="C53" s="26"/>
      <c r="D53" s="28"/>
      <c r="E53" s="51"/>
      <c r="F53" s="44">
        <f>ROUND(SUM(F48:F52),0)</f>
        <v>0</v>
      </c>
    </row>
    <row r="54" spans="1:6" ht="15.75">
      <c r="A54" s="6">
        <v>7</v>
      </c>
      <c r="B54" s="52" t="s">
        <v>75</v>
      </c>
      <c r="C54" s="8"/>
      <c r="D54" s="9"/>
      <c r="E54" s="10"/>
      <c r="F54" s="10"/>
    </row>
    <row r="55" spans="1:6" ht="30">
      <c r="A55" s="11">
        <f>A54+0.01</f>
        <v>7.01</v>
      </c>
      <c r="B55" s="20" t="s">
        <v>76</v>
      </c>
      <c r="C55" s="21" t="s">
        <v>7</v>
      </c>
      <c r="D55" s="53">
        <f>397+13</f>
        <v>410</v>
      </c>
      <c r="E55" s="50"/>
      <c r="F55" s="16">
        <f t="shared" ref="F55:F60" si="10">(D55*E55)</f>
        <v>0</v>
      </c>
    </row>
    <row r="56" spans="1:6" ht="27.75" customHeight="1">
      <c r="A56" s="11">
        <f>A55+0.01</f>
        <v>7.02</v>
      </c>
      <c r="B56" s="20" t="s">
        <v>77</v>
      </c>
      <c r="C56" s="21" t="s">
        <v>7</v>
      </c>
      <c r="D56" s="53">
        <f>397+13</f>
        <v>410</v>
      </c>
      <c r="E56" s="50"/>
      <c r="F56" s="16">
        <f t="shared" si="10"/>
        <v>0</v>
      </c>
    </row>
    <row r="57" spans="1:6" ht="27" customHeight="1">
      <c r="A57" s="11">
        <f>A56+0.01</f>
        <v>7.0299999999999994</v>
      </c>
      <c r="B57" s="20" t="s">
        <v>78</v>
      </c>
      <c r="C57" s="21" t="s">
        <v>7</v>
      </c>
      <c r="D57" s="53">
        <v>346</v>
      </c>
      <c r="E57" s="50"/>
      <c r="F57" s="16">
        <f t="shared" si="10"/>
        <v>0</v>
      </c>
    </row>
    <row r="58" spans="1:6" ht="30" customHeight="1">
      <c r="A58" s="11">
        <f t="shared" ref="A58:A60" si="11">A57+0.01</f>
        <v>7.0399999999999991</v>
      </c>
      <c r="B58" s="20" t="s">
        <v>79</v>
      </c>
      <c r="C58" s="21" t="s">
        <v>7</v>
      </c>
      <c r="D58" s="53">
        <v>314</v>
      </c>
      <c r="E58" s="50"/>
      <c r="F58" s="16">
        <f t="shared" si="10"/>
        <v>0</v>
      </c>
    </row>
    <row r="59" spans="1:6">
      <c r="A59" s="11">
        <f t="shared" si="11"/>
        <v>7.0499999999999989</v>
      </c>
      <c r="B59" s="20" t="s">
        <v>80</v>
      </c>
      <c r="C59" s="21" t="s">
        <v>7</v>
      </c>
      <c r="D59" s="53">
        <v>6</v>
      </c>
      <c r="E59" s="50"/>
      <c r="F59" s="16">
        <f t="shared" si="10"/>
        <v>0</v>
      </c>
    </row>
    <row r="60" spans="1:6">
      <c r="A60" s="11">
        <f t="shared" si="11"/>
        <v>7.0599999999999987</v>
      </c>
      <c r="B60" s="20" t="s">
        <v>81</v>
      </c>
      <c r="C60" s="21" t="s">
        <v>7</v>
      </c>
      <c r="D60" s="53">
        <v>19</v>
      </c>
      <c r="E60" s="50"/>
      <c r="F60" s="16">
        <f t="shared" si="10"/>
        <v>0</v>
      </c>
    </row>
    <row r="61" spans="1:6" ht="16.5" customHeight="1">
      <c r="A61" s="26"/>
      <c r="B61" s="27" t="s">
        <v>82</v>
      </c>
      <c r="C61" s="26"/>
      <c r="D61" s="46"/>
      <c r="E61" s="47"/>
      <c r="F61" s="44">
        <f>ROUND(SUM(F55:F60),0)</f>
        <v>0</v>
      </c>
    </row>
    <row r="62" spans="1:6" ht="17.25" customHeight="1">
      <c r="A62" s="6">
        <v>8</v>
      </c>
      <c r="B62" s="54" t="s">
        <v>83</v>
      </c>
      <c r="C62" s="8"/>
      <c r="D62" s="9"/>
      <c r="E62" s="10"/>
      <c r="F62" s="10"/>
    </row>
    <row r="63" spans="1:6">
      <c r="A63" s="73"/>
      <c r="B63" s="67" t="s">
        <v>84</v>
      </c>
      <c r="C63" s="73"/>
      <c r="D63" s="74"/>
      <c r="E63" s="75"/>
      <c r="F63" s="76"/>
    </row>
    <row r="64" spans="1:6">
      <c r="A64" s="11">
        <f>A62+0.01</f>
        <v>8.01</v>
      </c>
      <c r="B64" s="55" t="s">
        <v>85</v>
      </c>
      <c r="C64" s="34" t="s">
        <v>7</v>
      </c>
      <c r="D64" s="14">
        <f>335+15</f>
        <v>350</v>
      </c>
      <c r="E64" s="50"/>
      <c r="F64" s="16">
        <f t="shared" ref="F64:F70" si="12">(D64*E64)</f>
        <v>0</v>
      </c>
    </row>
    <row r="65" spans="1:6" ht="45">
      <c r="A65" s="11">
        <f>A64+0.01</f>
        <v>8.02</v>
      </c>
      <c r="B65" s="56" t="s">
        <v>86</v>
      </c>
      <c r="C65" s="31" t="s">
        <v>6</v>
      </c>
      <c r="D65" s="14">
        <f>168+12</f>
        <v>180</v>
      </c>
      <c r="E65" s="50"/>
      <c r="F65" s="16">
        <f t="shared" si="12"/>
        <v>0</v>
      </c>
    </row>
    <row r="66" spans="1:6" ht="30">
      <c r="A66" s="11">
        <f t="shared" ref="A66:A67" si="13">A65+0.01</f>
        <v>8.0299999999999994</v>
      </c>
      <c r="B66" s="40" t="s">
        <v>87</v>
      </c>
      <c r="C66" s="34" t="s">
        <v>7</v>
      </c>
      <c r="D66" s="14">
        <f>335+15</f>
        <v>350</v>
      </c>
      <c r="E66" s="50"/>
      <c r="F66" s="16">
        <f t="shared" si="12"/>
        <v>0</v>
      </c>
    </row>
    <row r="67" spans="1:6">
      <c r="A67" s="11">
        <f t="shared" si="13"/>
        <v>8.0399999999999991</v>
      </c>
      <c r="B67" s="17" t="s">
        <v>88</v>
      </c>
      <c r="C67" s="31" t="s">
        <v>6</v>
      </c>
      <c r="D67" s="14">
        <f>280+20</f>
        <v>300</v>
      </c>
      <c r="E67" s="50"/>
      <c r="F67" s="16">
        <f t="shared" si="12"/>
        <v>0</v>
      </c>
    </row>
    <row r="68" spans="1:6">
      <c r="A68" s="73"/>
      <c r="B68" s="67" t="s">
        <v>89</v>
      </c>
      <c r="C68" s="73"/>
      <c r="D68" s="74"/>
      <c r="E68" s="75"/>
      <c r="F68" s="76">
        <f t="shared" si="12"/>
        <v>0</v>
      </c>
    </row>
    <row r="69" spans="1:6" ht="45">
      <c r="A69" s="11">
        <f>A67+0.01</f>
        <v>8.0499999999999989</v>
      </c>
      <c r="B69" s="36" t="s">
        <v>90</v>
      </c>
      <c r="C69" s="34" t="s">
        <v>7</v>
      </c>
      <c r="D69" s="14">
        <f>23+7</f>
        <v>30</v>
      </c>
      <c r="E69" s="57"/>
      <c r="F69" s="16">
        <f t="shared" si="12"/>
        <v>0</v>
      </c>
    </row>
    <row r="70" spans="1:6" ht="30">
      <c r="A70" s="11">
        <f>A69+0.01</f>
        <v>8.0599999999999987</v>
      </c>
      <c r="B70" s="40" t="s">
        <v>91</v>
      </c>
      <c r="C70" s="34" t="s">
        <v>3</v>
      </c>
      <c r="D70" s="14">
        <v>1</v>
      </c>
      <c r="E70" s="58"/>
      <c r="F70" s="16">
        <f t="shared" si="12"/>
        <v>0</v>
      </c>
    </row>
    <row r="71" spans="1:6" ht="15.75">
      <c r="A71" s="26"/>
      <c r="B71" s="27" t="s">
        <v>92</v>
      </c>
      <c r="C71" s="26"/>
      <c r="D71" s="28"/>
      <c r="E71" s="51"/>
      <c r="F71" s="59">
        <f>SUM(F64:F70)</f>
        <v>0</v>
      </c>
    </row>
    <row r="72" spans="1:6" ht="15.75">
      <c r="A72" s="6">
        <v>9</v>
      </c>
      <c r="B72" s="7" t="s">
        <v>93</v>
      </c>
      <c r="C72" s="8"/>
      <c r="D72" s="9"/>
      <c r="E72" s="10"/>
      <c r="F72" s="10"/>
    </row>
    <row r="73" spans="1:6">
      <c r="A73" s="73"/>
      <c r="B73" s="67" t="s">
        <v>94</v>
      </c>
      <c r="C73" s="73"/>
      <c r="D73" s="74"/>
      <c r="E73" s="75"/>
      <c r="F73" s="76"/>
    </row>
    <row r="74" spans="1:6" ht="45">
      <c r="A74" s="11">
        <f>A72+0.01</f>
        <v>9.01</v>
      </c>
      <c r="B74" s="36" t="s">
        <v>95</v>
      </c>
      <c r="C74" s="37" t="s">
        <v>7</v>
      </c>
      <c r="D74" s="14">
        <v>3</v>
      </c>
      <c r="E74" s="57"/>
      <c r="F74" s="16">
        <f>(D74*E74)</f>
        <v>0</v>
      </c>
    </row>
    <row r="75" spans="1:6" ht="45">
      <c r="A75" s="11">
        <f t="shared" ref="A75" si="14">A74+0.01</f>
        <v>9.02</v>
      </c>
      <c r="B75" s="36" t="s">
        <v>96</v>
      </c>
      <c r="C75" s="37" t="s">
        <v>7</v>
      </c>
      <c r="D75" s="14">
        <v>19</v>
      </c>
      <c r="E75" s="57"/>
      <c r="F75" s="16">
        <f>(D75*E75)</f>
        <v>0</v>
      </c>
    </row>
    <row r="76" spans="1:6" ht="45">
      <c r="A76" s="11">
        <f>A75+0.01</f>
        <v>9.0299999999999994</v>
      </c>
      <c r="B76" s="36" t="s">
        <v>97</v>
      </c>
      <c r="C76" s="37" t="s">
        <v>7</v>
      </c>
      <c r="D76" s="14">
        <v>11</v>
      </c>
      <c r="E76" s="57"/>
      <c r="F76" s="16">
        <f>(D76*E76)</f>
        <v>0</v>
      </c>
    </row>
    <row r="77" spans="1:6">
      <c r="A77" s="73"/>
      <c r="B77" s="67" t="s">
        <v>98</v>
      </c>
      <c r="C77" s="73"/>
      <c r="D77" s="74"/>
      <c r="E77" s="75"/>
      <c r="F77" s="76"/>
    </row>
    <row r="78" spans="1:6" ht="30">
      <c r="A78" s="11">
        <f>A76+0.01</f>
        <v>9.0399999999999991</v>
      </c>
      <c r="B78" s="36" t="s">
        <v>99</v>
      </c>
      <c r="C78" s="37" t="s">
        <v>7</v>
      </c>
      <c r="D78" s="14">
        <v>25</v>
      </c>
      <c r="E78" s="57"/>
      <c r="F78" s="16">
        <f>(D78*E78)</f>
        <v>0</v>
      </c>
    </row>
    <row r="79" spans="1:6" ht="15.75">
      <c r="A79" s="26"/>
      <c r="B79" s="27" t="s">
        <v>100</v>
      </c>
      <c r="C79" s="26"/>
      <c r="D79" s="28"/>
      <c r="E79" s="51"/>
      <c r="F79" s="59">
        <f>SUM(F74:F78)</f>
        <v>0</v>
      </c>
    </row>
    <row r="80" spans="1:6" ht="15.75">
      <c r="A80" s="6">
        <v>10</v>
      </c>
      <c r="B80" s="60" t="s">
        <v>101</v>
      </c>
      <c r="C80" s="8"/>
      <c r="D80" s="61"/>
      <c r="E80" s="10"/>
      <c r="F80" s="10"/>
    </row>
    <row r="81" spans="1:6" ht="15.75">
      <c r="A81" s="26"/>
      <c r="B81" s="27" t="s">
        <v>102</v>
      </c>
      <c r="C81" s="26"/>
      <c r="D81" s="28"/>
      <c r="E81" s="51"/>
      <c r="F81" s="59"/>
    </row>
    <row r="82" spans="1:6">
      <c r="A82" s="11">
        <f>A80+0.01</f>
        <v>10.01</v>
      </c>
      <c r="B82" s="36" t="s">
        <v>103</v>
      </c>
      <c r="C82" s="37" t="s">
        <v>16</v>
      </c>
      <c r="D82" s="14">
        <v>1</v>
      </c>
      <c r="E82" s="62"/>
      <c r="F82" s="16">
        <f t="shared" ref="F82:F96" si="15">(D82*E82)</f>
        <v>0</v>
      </c>
    </row>
    <row r="83" spans="1:6">
      <c r="A83" s="11">
        <f t="shared" ref="A83:A96" si="16">A82+0.01</f>
        <v>10.02</v>
      </c>
      <c r="B83" s="36" t="s">
        <v>104</v>
      </c>
      <c r="C83" s="37" t="s">
        <v>16</v>
      </c>
      <c r="D83" s="14">
        <v>1</v>
      </c>
      <c r="E83" s="62"/>
      <c r="F83" s="16">
        <f t="shared" si="15"/>
        <v>0</v>
      </c>
    </row>
    <row r="84" spans="1:6" ht="30">
      <c r="A84" s="11">
        <f>A83+0.01</f>
        <v>10.029999999999999</v>
      </c>
      <c r="B84" s="36" t="s">
        <v>105</v>
      </c>
      <c r="C84" s="37" t="s">
        <v>106</v>
      </c>
      <c r="D84" s="14">
        <v>1</v>
      </c>
      <c r="E84" s="62"/>
      <c r="F84" s="16">
        <f t="shared" si="15"/>
        <v>0</v>
      </c>
    </row>
    <row r="85" spans="1:6" ht="30">
      <c r="A85" s="11">
        <f t="shared" si="16"/>
        <v>10.039999999999999</v>
      </c>
      <c r="B85" s="36" t="s">
        <v>107</v>
      </c>
      <c r="C85" s="37" t="s">
        <v>106</v>
      </c>
      <c r="D85" s="14">
        <v>2</v>
      </c>
      <c r="E85" s="62"/>
      <c r="F85" s="16">
        <f t="shared" si="15"/>
        <v>0</v>
      </c>
    </row>
    <row r="86" spans="1:6">
      <c r="A86" s="11">
        <f t="shared" si="16"/>
        <v>10.049999999999999</v>
      </c>
      <c r="B86" s="36" t="s">
        <v>108</v>
      </c>
      <c r="C86" s="37" t="s">
        <v>9</v>
      </c>
      <c r="D86" s="14">
        <v>15</v>
      </c>
      <c r="E86" s="62"/>
      <c r="F86" s="16">
        <f t="shared" si="15"/>
        <v>0</v>
      </c>
    </row>
    <row r="87" spans="1:6">
      <c r="A87" s="11">
        <f t="shared" si="16"/>
        <v>10.059999999999999</v>
      </c>
      <c r="B87" s="36" t="s">
        <v>109</v>
      </c>
      <c r="C87" s="37" t="s">
        <v>9</v>
      </c>
      <c r="D87" s="14">
        <v>7</v>
      </c>
      <c r="E87" s="62"/>
      <c r="F87" s="16">
        <f t="shared" si="15"/>
        <v>0</v>
      </c>
    </row>
    <row r="88" spans="1:6">
      <c r="A88" s="11">
        <f>A87+0.01</f>
        <v>10.069999999999999</v>
      </c>
      <c r="B88" s="36" t="s">
        <v>110</v>
      </c>
      <c r="C88" s="37" t="s">
        <v>16</v>
      </c>
      <c r="D88" s="14">
        <v>1</v>
      </c>
      <c r="E88" s="62"/>
      <c r="F88" s="16">
        <f t="shared" si="15"/>
        <v>0</v>
      </c>
    </row>
    <row r="89" spans="1:6">
      <c r="A89" s="11">
        <f>A88+0.01</f>
        <v>10.079999999999998</v>
      </c>
      <c r="B89" s="36" t="s">
        <v>111</v>
      </c>
      <c r="C89" s="37" t="s">
        <v>106</v>
      </c>
      <c r="D89" s="14">
        <v>1</v>
      </c>
      <c r="E89" s="62"/>
      <c r="F89" s="16">
        <f t="shared" si="15"/>
        <v>0</v>
      </c>
    </row>
    <row r="90" spans="1:6">
      <c r="A90" s="11">
        <f t="shared" si="16"/>
        <v>10.089999999999998</v>
      </c>
      <c r="B90" s="36" t="s">
        <v>112</v>
      </c>
      <c r="C90" s="37" t="s">
        <v>9</v>
      </c>
      <c r="D90" s="14"/>
      <c r="E90" s="62"/>
      <c r="F90" s="16">
        <f t="shared" si="15"/>
        <v>0</v>
      </c>
    </row>
    <row r="91" spans="1:6">
      <c r="A91" s="11">
        <f t="shared" si="16"/>
        <v>10.099999999999998</v>
      </c>
      <c r="B91" s="36" t="s">
        <v>113</v>
      </c>
      <c r="C91" s="37" t="s">
        <v>9</v>
      </c>
      <c r="D91" s="14">
        <v>9</v>
      </c>
      <c r="E91" s="62"/>
      <c r="F91" s="16">
        <f t="shared" si="15"/>
        <v>0</v>
      </c>
    </row>
    <row r="92" spans="1:6" ht="30">
      <c r="A92" s="11">
        <f t="shared" si="16"/>
        <v>10.109999999999998</v>
      </c>
      <c r="B92" s="36" t="s">
        <v>114</v>
      </c>
      <c r="C92" s="37" t="s">
        <v>16</v>
      </c>
      <c r="D92" s="14">
        <v>1</v>
      </c>
      <c r="E92" s="62"/>
      <c r="F92" s="16">
        <f t="shared" si="15"/>
        <v>0</v>
      </c>
    </row>
    <row r="93" spans="1:6">
      <c r="A93" s="11">
        <f>A92+0.01</f>
        <v>10.119999999999997</v>
      </c>
      <c r="B93" s="36" t="s">
        <v>115</v>
      </c>
      <c r="C93" s="37" t="s">
        <v>116</v>
      </c>
      <c r="D93" s="14">
        <v>5</v>
      </c>
      <c r="E93" s="62"/>
      <c r="F93" s="16">
        <f t="shared" si="15"/>
        <v>0</v>
      </c>
    </row>
    <row r="94" spans="1:6">
      <c r="A94" s="11">
        <f t="shared" si="16"/>
        <v>10.129999999999997</v>
      </c>
      <c r="B94" s="36" t="s">
        <v>117</v>
      </c>
      <c r="C94" s="37" t="s">
        <v>116</v>
      </c>
      <c r="D94" s="14">
        <v>5</v>
      </c>
      <c r="E94" s="62"/>
      <c r="F94" s="16">
        <f t="shared" si="15"/>
        <v>0</v>
      </c>
    </row>
    <row r="95" spans="1:6">
      <c r="A95" s="11">
        <f t="shared" si="16"/>
        <v>10.139999999999997</v>
      </c>
      <c r="B95" s="36" t="s">
        <v>118</v>
      </c>
      <c r="C95" s="37" t="s">
        <v>116</v>
      </c>
      <c r="D95" s="14">
        <v>0.5</v>
      </c>
      <c r="E95" s="62"/>
      <c r="F95" s="16">
        <f t="shared" si="15"/>
        <v>0</v>
      </c>
    </row>
    <row r="96" spans="1:6" ht="30">
      <c r="A96" s="11">
        <f t="shared" si="16"/>
        <v>10.149999999999997</v>
      </c>
      <c r="B96" s="36" t="s">
        <v>119</v>
      </c>
      <c r="C96" s="37" t="s">
        <v>116</v>
      </c>
      <c r="D96" s="14">
        <v>0.5</v>
      </c>
      <c r="E96" s="62"/>
      <c r="F96" s="16">
        <f t="shared" si="15"/>
        <v>0</v>
      </c>
    </row>
    <row r="97" spans="1:7" ht="15.75">
      <c r="A97" s="26"/>
      <c r="B97" s="27" t="s">
        <v>120</v>
      </c>
      <c r="C97" s="26"/>
      <c r="D97" s="28"/>
      <c r="E97" s="51"/>
      <c r="F97" s="63">
        <f>SUM(F81:F96)</f>
        <v>0</v>
      </c>
    </row>
    <row r="98" spans="1:7" ht="31.5">
      <c r="A98" s="64">
        <v>11</v>
      </c>
      <c r="B98" s="65" t="s">
        <v>121</v>
      </c>
      <c r="C98" s="8"/>
      <c r="D98" s="9"/>
      <c r="E98" s="10"/>
      <c r="F98" s="10"/>
    </row>
    <row r="99" spans="1:7">
      <c r="A99" s="66"/>
      <c r="B99" s="67" t="s">
        <v>122</v>
      </c>
      <c r="C99" s="68"/>
      <c r="D99" s="69"/>
      <c r="E99" s="70"/>
      <c r="F99" s="70"/>
    </row>
    <row r="100" spans="1:7" ht="45">
      <c r="A100" s="11">
        <f>A98+0.01</f>
        <v>11.01</v>
      </c>
      <c r="B100" s="33" t="s">
        <v>123</v>
      </c>
      <c r="C100" s="37" t="s">
        <v>2</v>
      </c>
      <c r="D100" s="14">
        <v>24</v>
      </c>
      <c r="E100" s="71"/>
      <c r="F100" s="16">
        <f t="shared" ref="F100:F106" si="17">(D100*E100)</f>
        <v>0</v>
      </c>
      <c r="G100" s="72"/>
    </row>
    <row r="101" spans="1:7" ht="75">
      <c r="A101" s="11">
        <f>A100+0.01</f>
        <v>11.02</v>
      </c>
      <c r="B101" s="33" t="s">
        <v>124</v>
      </c>
      <c r="C101" s="37" t="s">
        <v>2</v>
      </c>
      <c r="D101" s="14">
        <v>22</v>
      </c>
      <c r="E101" s="71"/>
      <c r="F101" s="16">
        <f t="shared" si="17"/>
        <v>0</v>
      </c>
      <c r="G101" s="72"/>
    </row>
    <row r="102" spans="1:7" ht="75">
      <c r="A102" s="11">
        <f t="shared" ref="A102:A106" si="18">A101+0.01</f>
        <v>11.03</v>
      </c>
      <c r="B102" s="33" t="s">
        <v>125</v>
      </c>
      <c r="C102" s="37" t="s">
        <v>2</v>
      </c>
      <c r="D102" s="14">
        <v>8</v>
      </c>
      <c r="E102" s="71"/>
      <c r="F102" s="16">
        <f t="shared" si="17"/>
        <v>0</v>
      </c>
      <c r="G102" s="72"/>
    </row>
    <row r="103" spans="1:7" ht="30">
      <c r="A103" s="11">
        <f t="shared" si="18"/>
        <v>11.04</v>
      </c>
      <c r="B103" s="33" t="s">
        <v>126</v>
      </c>
      <c r="C103" s="37" t="s">
        <v>2</v>
      </c>
      <c r="D103" s="14">
        <v>2</v>
      </c>
      <c r="E103" s="71"/>
      <c r="F103" s="16">
        <f t="shared" si="17"/>
        <v>0</v>
      </c>
      <c r="G103" s="72"/>
    </row>
    <row r="104" spans="1:7" ht="30">
      <c r="A104" s="11">
        <f t="shared" si="18"/>
        <v>11.049999999999999</v>
      </c>
      <c r="B104" s="33" t="s">
        <v>127</v>
      </c>
      <c r="C104" s="37" t="s">
        <v>2</v>
      </c>
      <c r="D104" s="14">
        <v>6</v>
      </c>
      <c r="E104" s="71"/>
      <c r="F104" s="16">
        <f t="shared" si="17"/>
        <v>0</v>
      </c>
      <c r="G104" s="72"/>
    </row>
    <row r="105" spans="1:7" ht="30">
      <c r="A105" s="11">
        <f t="shared" si="18"/>
        <v>11.059999999999999</v>
      </c>
      <c r="B105" s="33" t="s">
        <v>128</v>
      </c>
      <c r="C105" s="37" t="s">
        <v>2</v>
      </c>
      <c r="D105" s="14">
        <v>3</v>
      </c>
      <c r="E105" s="71"/>
      <c r="F105" s="16">
        <f t="shared" si="17"/>
        <v>0</v>
      </c>
      <c r="G105" s="72"/>
    </row>
    <row r="106" spans="1:7" ht="60">
      <c r="A106" s="11">
        <f t="shared" si="18"/>
        <v>11.069999999999999</v>
      </c>
      <c r="B106" s="33" t="s">
        <v>129</v>
      </c>
      <c r="C106" s="37" t="s">
        <v>2</v>
      </c>
      <c r="D106" s="14">
        <v>41</v>
      </c>
      <c r="E106" s="71"/>
      <c r="F106" s="16">
        <f t="shared" si="17"/>
        <v>0</v>
      </c>
      <c r="G106" s="72"/>
    </row>
    <row r="107" spans="1:7">
      <c r="A107" s="73"/>
      <c r="B107" s="67" t="s">
        <v>130</v>
      </c>
      <c r="C107" s="73"/>
      <c r="D107" s="74"/>
      <c r="E107" s="75"/>
      <c r="F107" s="76"/>
    </row>
    <row r="108" spans="1:7" ht="45">
      <c r="A108" s="11">
        <f>A106+0.01</f>
        <v>11.079999999999998</v>
      </c>
      <c r="B108" s="33" t="s">
        <v>131</v>
      </c>
      <c r="C108" s="37" t="s">
        <v>132</v>
      </c>
      <c r="D108" s="14">
        <v>1</v>
      </c>
      <c r="E108" s="77"/>
      <c r="F108" s="16">
        <f t="shared" ref="F108:F114" si="19">(D108*E108)</f>
        <v>0</v>
      </c>
    </row>
    <row r="109" spans="1:7" ht="45">
      <c r="A109" s="11">
        <f>A108+0.01</f>
        <v>11.089999999999998</v>
      </c>
      <c r="B109" s="33" t="s">
        <v>133</v>
      </c>
      <c r="C109" s="37" t="s">
        <v>2</v>
      </c>
      <c r="D109" s="14">
        <v>29</v>
      </c>
      <c r="E109" s="77"/>
      <c r="F109" s="16">
        <f t="shared" si="19"/>
        <v>0</v>
      </c>
    </row>
    <row r="110" spans="1:7" ht="45">
      <c r="A110" s="11">
        <f t="shared" ref="A110:A117" si="20">A109+0.01</f>
        <v>11.099999999999998</v>
      </c>
      <c r="B110" s="33" t="s">
        <v>134</v>
      </c>
      <c r="C110" s="37" t="s">
        <v>2</v>
      </c>
      <c r="D110" s="14">
        <v>6</v>
      </c>
      <c r="E110" s="77"/>
      <c r="F110" s="16">
        <f t="shared" si="19"/>
        <v>0</v>
      </c>
    </row>
    <row r="111" spans="1:7" ht="30">
      <c r="A111" s="11">
        <f t="shared" si="20"/>
        <v>11.109999999999998</v>
      </c>
      <c r="B111" s="33" t="s">
        <v>135</v>
      </c>
      <c r="C111" s="37" t="s">
        <v>2</v>
      </c>
      <c r="D111" s="14">
        <v>18</v>
      </c>
      <c r="E111" s="71"/>
      <c r="F111" s="16">
        <f t="shared" si="19"/>
        <v>0</v>
      </c>
    </row>
    <row r="112" spans="1:7" ht="30">
      <c r="A112" s="11">
        <f t="shared" si="20"/>
        <v>11.119999999999997</v>
      </c>
      <c r="B112" s="33" t="s">
        <v>136</v>
      </c>
      <c r="C112" s="37" t="s">
        <v>2</v>
      </c>
      <c r="D112" s="14">
        <v>4</v>
      </c>
      <c r="E112" s="77"/>
      <c r="F112" s="16">
        <f t="shared" si="19"/>
        <v>0</v>
      </c>
    </row>
    <row r="113" spans="1:6" ht="30">
      <c r="A113" s="11">
        <f t="shared" si="20"/>
        <v>11.129999999999997</v>
      </c>
      <c r="B113" s="33" t="s">
        <v>137</v>
      </c>
      <c r="C113" s="37" t="s">
        <v>2</v>
      </c>
      <c r="D113" s="14">
        <v>1</v>
      </c>
      <c r="E113" s="62"/>
      <c r="F113" s="16">
        <f t="shared" si="19"/>
        <v>0</v>
      </c>
    </row>
    <row r="114" spans="1:6" ht="60">
      <c r="A114" s="11">
        <f>A113+0.01</f>
        <v>11.139999999999997</v>
      </c>
      <c r="B114" s="33" t="s">
        <v>138</v>
      </c>
      <c r="C114" s="37" t="s">
        <v>15</v>
      </c>
      <c r="D114" s="14">
        <v>60</v>
      </c>
      <c r="E114" s="78"/>
      <c r="F114" s="16">
        <f t="shared" si="19"/>
        <v>0</v>
      </c>
    </row>
    <row r="115" spans="1:6">
      <c r="A115" s="73"/>
      <c r="B115" s="67" t="s">
        <v>139</v>
      </c>
      <c r="C115" s="73"/>
      <c r="D115" s="74"/>
      <c r="E115" s="75"/>
      <c r="F115" s="76"/>
    </row>
    <row r="116" spans="1:6" ht="30">
      <c r="A116" s="11">
        <f>A114+0.01</f>
        <v>11.149999999999997</v>
      </c>
      <c r="B116" s="33" t="s">
        <v>140</v>
      </c>
      <c r="C116" s="37" t="s">
        <v>2</v>
      </c>
      <c r="D116" s="14">
        <v>6</v>
      </c>
      <c r="E116" s="62"/>
      <c r="F116" s="16">
        <f>(D116*E116)</f>
        <v>0</v>
      </c>
    </row>
    <row r="117" spans="1:6">
      <c r="A117" s="11">
        <f t="shared" si="20"/>
        <v>11.159999999999997</v>
      </c>
      <c r="B117" s="33" t="s">
        <v>141</v>
      </c>
      <c r="C117" s="37" t="s">
        <v>2</v>
      </c>
      <c r="D117" s="14">
        <v>1</v>
      </c>
      <c r="E117" s="62"/>
      <c r="F117" s="16">
        <f>(D117*E117)</f>
        <v>0</v>
      </c>
    </row>
    <row r="118" spans="1:6">
      <c r="A118" s="73"/>
      <c r="B118" s="67" t="s">
        <v>142</v>
      </c>
      <c r="C118" s="73"/>
      <c r="D118" s="74"/>
      <c r="E118" s="75"/>
      <c r="F118" s="76"/>
    </row>
    <row r="119" spans="1:6" ht="60">
      <c r="A119" s="11">
        <f>A117+0.01</f>
        <v>11.169999999999996</v>
      </c>
      <c r="B119" s="33" t="s">
        <v>143</v>
      </c>
      <c r="C119" s="37" t="s">
        <v>15</v>
      </c>
      <c r="D119" s="14">
        <v>30</v>
      </c>
      <c r="E119" s="71"/>
      <c r="F119" s="16">
        <f t="shared" ref="F119:F128" si="21">(D119*E119)</f>
        <v>0</v>
      </c>
    </row>
    <row r="120" spans="1:6" ht="75">
      <c r="A120" s="11">
        <f t="shared" ref="A120:A133" si="22">A119+0.01</f>
        <v>11.179999999999996</v>
      </c>
      <c r="B120" s="33" t="s">
        <v>144</v>
      </c>
      <c r="C120" s="37" t="s">
        <v>15</v>
      </c>
      <c r="D120" s="14">
        <v>45</v>
      </c>
      <c r="E120" s="71"/>
      <c r="F120" s="16">
        <f t="shared" si="21"/>
        <v>0</v>
      </c>
    </row>
    <row r="121" spans="1:6" ht="75">
      <c r="A121" s="11">
        <f t="shared" si="22"/>
        <v>11.189999999999996</v>
      </c>
      <c r="B121" s="33" t="s">
        <v>145</v>
      </c>
      <c r="C121" s="37" t="s">
        <v>15</v>
      </c>
      <c r="D121" s="14">
        <v>20</v>
      </c>
      <c r="E121" s="71"/>
      <c r="F121" s="16">
        <f t="shared" si="21"/>
        <v>0</v>
      </c>
    </row>
    <row r="122" spans="1:6" ht="75">
      <c r="A122" s="11">
        <f t="shared" si="22"/>
        <v>11.199999999999996</v>
      </c>
      <c r="B122" s="33" t="s">
        <v>146</v>
      </c>
      <c r="C122" s="37" t="s">
        <v>15</v>
      </c>
      <c r="D122" s="14">
        <v>120</v>
      </c>
      <c r="E122" s="71"/>
      <c r="F122" s="16">
        <f t="shared" si="21"/>
        <v>0</v>
      </c>
    </row>
    <row r="123" spans="1:6" ht="75">
      <c r="A123" s="11">
        <f t="shared" si="22"/>
        <v>11.209999999999996</v>
      </c>
      <c r="B123" s="33" t="s">
        <v>147</v>
      </c>
      <c r="C123" s="37" t="s">
        <v>15</v>
      </c>
      <c r="D123" s="14">
        <v>60</v>
      </c>
      <c r="E123" s="79"/>
      <c r="F123" s="16">
        <f t="shared" si="21"/>
        <v>0</v>
      </c>
    </row>
    <row r="124" spans="1:6" ht="60">
      <c r="A124" s="11">
        <f t="shared" si="22"/>
        <v>11.219999999999995</v>
      </c>
      <c r="B124" s="33" t="s">
        <v>148</v>
      </c>
      <c r="C124" s="37" t="s">
        <v>15</v>
      </c>
      <c r="D124" s="14">
        <v>20</v>
      </c>
      <c r="E124" s="71"/>
      <c r="F124" s="16">
        <f t="shared" si="21"/>
        <v>0</v>
      </c>
    </row>
    <row r="125" spans="1:6" ht="45">
      <c r="A125" s="11">
        <f t="shared" si="22"/>
        <v>11.229999999999995</v>
      </c>
      <c r="B125" s="33" t="s">
        <v>149</v>
      </c>
      <c r="C125" s="37" t="s">
        <v>2</v>
      </c>
      <c r="D125" s="14">
        <v>4</v>
      </c>
      <c r="E125" s="71"/>
      <c r="F125" s="16">
        <f t="shared" si="21"/>
        <v>0</v>
      </c>
    </row>
    <row r="126" spans="1:6" ht="30">
      <c r="A126" s="11">
        <f t="shared" si="22"/>
        <v>11.239999999999995</v>
      </c>
      <c r="B126" s="33" t="s">
        <v>150</v>
      </c>
      <c r="C126" s="37" t="s">
        <v>2</v>
      </c>
      <c r="D126" s="14">
        <v>3</v>
      </c>
      <c r="E126" s="71"/>
      <c r="F126" s="16">
        <f t="shared" si="21"/>
        <v>0</v>
      </c>
    </row>
    <row r="127" spans="1:6" ht="45">
      <c r="A127" s="11">
        <f t="shared" si="22"/>
        <v>11.249999999999995</v>
      </c>
      <c r="B127" s="33" t="s">
        <v>151</v>
      </c>
      <c r="C127" s="37" t="s">
        <v>2</v>
      </c>
      <c r="D127" s="14">
        <v>1</v>
      </c>
      <c r="E127" s="71"/>
      <c r="F127" s="16">
        <f t="shared" si="21"/>
        <v>0</v>
      </c>
    </row>
    <row r="128" spans="1:6" ht="30">
      <c r="A128" s="11">
        <f t="shared" si="22"/>
        <v>11.259999999999994</v>
      </c>
      <c r="B128" s="33" t="s">
        <v>152</v>
      </c>
      <c r="C128" s="37" t="s">
        <v>2</v>
      </c>
      <c r="D128" s="14">
        <v>87</v>
      </c>
      <c r="E128" s="71"/>
      <c r="F128" s="16">
        <f t="shared" si="21"/>
        <v>0</v>
      </c>
    </row>
    <row r="129" spans="1:7">
      <c r="A129" s="11"/>
      <c r="B129" s="67" t="s">
        <v>153</v>
      </c>
      <c r="C129" s="73"/>
      <c r="D129" s="74"/>
      <c r="E129" s="75"/>
      <c r="F129" s="76"/>
    </row>
    <row r="130" spans="1:7">
      <c r="A130" s="11">
        <f>A128+0.01</f>
        <v>11.269999999999994</v>
      </c>
      <c r="B130" s="33" t="s">
        <v>154</v>
      </c>
      <c r="C130" s="126" t="s">
        <v>15</v>
      </c>
      <c r="D130" s="14">
        <v>400</v>
      </c>
      <c r="E130" s="71"/>
      <c r="F130" s="16">
        <f>(D130*E130)</f>
        <v>0</v>
      </c>
    </row>
    <row r="131" spans="1:7" ht="45">
      <c r="A131" s="11">
        <f t="shared" si="22"/>
        <v>11.279999999999994</v>
      </c>
      <c r="B131" s="33" t="s">
        <v>155</v>
      </c>
      <c r="C131" s="37" t="s">
        <v>2</v>
      </c>
      <c r="D131" s="14">
        <v>6</v>
      </c>
      <c r="E131" s="71"/>
      <c r="F131" s="16">
        <f>(D131*E131)</f>
        <v>0</v>
      </c>
    </row>
    <row r="132" spans="1:7" ht="45">
      <c r="A132" s="11">
        <f t="shared" si="22"/>
        <v>11.289999999999994</v>
      </c>
      <c r="B132" s="33" t="s">
        <v>156</v>
      </c>
      <c r="C132" s="37" t="s">
        <v>2</v>
      </c>
      <c r="D132" s="14">
        <v>2</v>
      </c>
      <c r="E132" s="71"/>
      <c r="F132" s="16">
        <f>(D132*E132)</f>
        <v>0</v>
      </c>
    </row>
    <row r="133" spans="1:7">
      <c r="A133" s="11">
        <f t="shared" si="22"/>
        <v>11.299999999999994</v>
      </c>
      <c r="B133" s="33" t="s">
        <v>157</v>
      </c>
      <c r="C133" s="37" t="s">
        <v>2</v>
      </c>
      <c r="D133" s="14">
        <v>10</v>
      </c>
      <c r="E133" s="71"/>
      <c r="F133" s="16">
        <f>(D133*E133)</f>
        <v>0</v>
      </c>
    </row>
    <row r="134" spans="1:7" ht="15.75">
      <c r="A134" s="26"/>
      <c r="B134" s="27" t="s">
        <v>158</v>
      </c>
      <c r="C134" s="26"/>
      <c r="D134" s="28"/>
      <c r="E134" s="51"/>
      <c r="F134" s="59">
        <f>SUM(F99:F133)</f>
        <v>0</v>
      </c>
      <c r="G134" s="80"/>
    </row>
    <row r="135" spans="1:7" ht="15.75">
      <c r="A135" s="64">
        <v>12</v>
      </c>
      <c r="B135" s="7" t="s">
        <v>159</v>
      </c>
      <c r="C135" s="81"/>
      <c r="D135" s="82"/>
      <c r="E135" s="83"/>
      <c r="F135" s="83"/>
    </row>
    <row r="136" spans="1:7" ht="29.25">
      <c r="A136" s="24"/>
      <c r="B136" s="84" t="s">
        <v>160</v>
      </c>
      <c r="C136" s="21"/>
      <c r="D136" s="85"/>
      <c r="E136" s="62"/>
      <c r="F136" s="86"/>
    </row>
    <row r="137" spans="1:7" ht="30">
      <c r="A137" s="24">
        <f>A135+0.01</f>
        <v>12.01</v>
      </c>
      <c r="B137" s="36" t="s">
        <v>161</v>
      </c>
      <c r="C137" s="21" t="s">
        <v>3</v>
      </c>
      <c r="D137" s="85">
        <v>1</v>
      </c>
      <c r="E137" s="62"/>
      <c r="F137" s="16">
        <f>(D137*E137)</f>
        <v>0</v>
      </c>
    </row>
    <row r="138" spans="1:7" ht="29.25">
      <c r="A138" s="24"/>
      <c r="B138" s="84" t="s">
        <v>162</v>
      </c>
      <c r="C138" s="21"/>
      <c r="D138" s="85"/>
      <c r="E138" s="62"/>
      <c r="F138" s="87"/>
    </row>
    <row r="139" spans="1:7" ht="30">
      <c r="A139" s="24">
        <f>A137+0.01</f>
        <v>12.02</v>
      </c>
      <c r="B139" s="36" t="s">
        <v>163</v>
      </c>
      <c r="C139" s="21" t="s">
        <v>3</v>
      </c>
      <c r="D139" s="85">
        <v>1</v>
      </c>
      <c r="E139" s="62"/>
      <c r="F139" s="16">
        <f>(D139*E139)</f>
        <v>0</v>
      </c>
    </row>
    <row r="140" spans="1:7" ht="30">
      <c r="A140" s="24">
        <f t="shared" ref="A140" si="23">A139+0.01</f>
        <v>12.03</v>
      </c>
      <c r="B140" s="36" t="s">
        <v>164</v>
      </c>
      <c r="C140" s="21" t="s">
        <v>3</v>
      </c>
      <c r="D140" s="85">
        <v>2</v>
      </c>
      <c r="E140" s="62"/>
      <c r="F140" s="16">
        <f>(D140*E140)</f>
        <v>0</v>
      </c>
    </row>
    <row r="141" spans="1:7" ht="43.5">
      <c r="A141" s="24"/>
      <c r="B141" s="84" t="s">
        <v>165</v>
      </c>
      <c r="C141" s="21"/>
      <c r="D141" s="85"/>
      <c r="E141" s="62"/>
      <c r="F141" s="86"/>
    </row>
    <row r="142" spans="1:7" ht="211.5" customHeight="1">
      <c r="A142" s="24">
        <f>A140+0.01</f>
        <v>12.04</v>
      </c>
      <c r="B142" s="17" t="s">
        <v>166</v>
      </c>
      <c r="C142" s="21" t="s">
        <v>3</v>
      </c>
      <c r="D142" s="85">
        <v>1</v>
      </c>
      <c r="E142" s="62"/>
      <c r="F142" s="16">
        <f>(D142*E142)</f>
        <v>0</v>
      </c>
    </row>
    <row r="143" spans="1:7">
      <c r="A143" s="24"/>
      <c r="B143" s="40"/>
      <c r="C143" s="21"/>
      <c r="D143" s="85"/>
      <c r="E143" s="62"/>
      <c r="F143" s="86"/>
    </row>
    <row r="144" spans="1:7">
      <c r="A144" s="73"/>
      <c r="B144" s="67" t="s">
        <v>167</v>
      </c>
      <c r="C144" s="73"/>
      <c r="D144" s="74"/>
      <c r="E144" s="75"/>
      <c r="F144" s="76">
        <f>ROUND(SUM(F136:F142),0)</f>
        <v>0</v>
      </c>
    </row>
    <row r="145" spans="1:9" ht="15.75">
      <c r="A145" s="89">
        <v>13</v>
      </c>
      <c r="B145" s="90" t="s">
        <v>168</v>
      </c>
      <c r="C145" s="90"/>
      <c r="D145" s="90"/>
      <c r="E145" s="90"/>
      <c r="F145" s="90"/>
    </row>
    <row r="146" spans="1:9">
      <c r="A146" s="91">
        <f>A145+0.01</f>
        <v>13.01</v>
      </c>
      <c r="B146" s="36" t="s">
        <v>169</v>
      </c>
      <c r="C146" s="21" t="s">
        <v>23</v>
      </c>
      <c r="D146" s="85">
        <v>1</v>
      </c>
      <c r="E146" s="62"/>
      <c r="F146" s="16">
        <f>(D146*E146)</f>
        <v>0</v>
      </c>
    </row>
    <row r="147" spans="1:9" ht="15.75">
      <c r="A147" s="92"/>
      <c r="B147" s="88" t="s">
        <v>170</v>
      </c>
      <c r="C147" s="92"/>
      <c r="D147" s="93"/>
      <c r="E147" s="94"/>
      <c r="F147" s="95">
        <f>F146</f>
        <v>0</v>
      </c>
    </row>
    <row r="148" spans="1:9" ht="18" customHeight="1">
      <c r="A148" s="96"/>
      <c r="B148" s="97" t="s">
        <v>1</v>
      </c>
      <c r="C148" s="98"/>
      <c r="D148" s="98"/>
      <c r="E148" s="99"/>
      <c r="F148" s="100">
        <f>ROUND(SUM(F4:F147)/2,0)</f>
        <v>0</v>
      </c>
    </row>
    <row r="149" spans="1:9" ht="15.75">
      <c r="A149" s="101"/>
      <c r="B149" s="102" t="s">
        <v>10</v>
      </c>
      <c r="C149" s="103"/>
      <c r="D149" s="104"/>
      <c r="E149" s="105">
        <f>0%</f>
        <v>0</v>
      </c>
      <c r="F149" s="106">
        <f>ROUND((F148*E149),0)</f>
        <v>0</v>
      </c>
    </row>
    <row r="150" spans="1:9" ht="15.75">
      <c r="A150" s="107"/>
      <c r="B150" s="108" t="s">
        <v>11</v>
      </c>
      <c r="C150" s="109"/>
      <c r="D150" s="110"/>
      <c r="E150" s="111">
        <v>0</v>
      </c>
      <c r="F150" s="106">
        <f>ROUND((F148*E150),0)</f>
        <v>0</v>
      </c>
    </row>
    <row r="151" spans="1:9" ht="15.75">
      <c r="A151" s="107"/>
      <c r="B151" s="108" t="s">
        <v>12</v>
      </c>
      <c r="C151" s="109"/>
      <c r="D151" s="110"/>
      <c r="E151" s="111">
        <v>0</v>
      </c>
      <c r="F151" s="106">
        <f>ROUND((F148*E151),0)</f>
        <v>0</v>
      </c>
    </row>
    <row r="152" spans="1:9" ht="15.75">
      <c r="A152" s="107"/>
      <c r="B152" s="108" t="s">
        <v>171</v>
      </c>
      <c r="C152" s="109"/>
      <c r="D152" s="110"/>
      <c r="E152" s="111"/>
      <c r="F152" s="125">
        <f>+F148+F149+F150+F151</f>
        <v>0</v>
      </c>
    </row>
    <row r="153" spans="1:9" ht="15.75">
      <c r="A153" s="107"/>
      <c r="B153" s="108" t="s">
        <v>13</v>
      </c>
      <c r="C153" s="109"/>
      <c r="D153" s="110"/>
      <c r="E153" s="111">
        <v>0.19</v>
      </c>
      <c r="F153" s="106">
        <f>ROUND((F151*E153),0)</f>
        <v>0</v>
      </c>
    </row>
    <row r="154" spans="1:9" ht="18" customHeight="1">
      <c r="A154" s="112"/>
      <c r="B154" s="113" t="s">
        <v>14</v>
      </c>
      <c r="C154" s="114"/>
      <c r="D154" s="115"/>
      <c r="E154" s="116"/>
      <c r="F154" s="117">
        <f>+F152+F153</f>
        <v>0</v>
      </c>
    </row>
    <row r="155" spans="1:9" s="119" customFormat="1">
      <c r="A155" s="118"/>
      <c r="B155" s="118"/>
      <c r="C155" s="118"/>
      <c r="D155" s="118"/>
      <c r="E155" s="118"/>
      <c r="F155" s="118"/>
      <c r="G155" s="118"/>
      <c r="H155" s="118"/>
      <c r="I155" s="118"/>
    </row>
    <row r="156" spans="1:9" ht="15.75" customHeight="1">
      <c r="A156"/>
      <c r="B156"/>
      <c r="C156"/>
      <c r="D156"/>
      <c r="E156"/>
      <c r="F156" s="3"/>
    </row>
    <row r="157" spans="1:9" ht="18" customHeight="1">
      <c r="A157"/>
      <c r="B157"/>
      <c r="C157"/>
      <c r="D157"/>
      <c r="E157"/>
      <c r="F157" s="3"/>
    </row>
    <row r="158" spans="1:9" ht="15" customHeight="1">
      <c r="A158"/>
      <c r="B158"/>
      <c r="C158"/>
      <c r="D158"/>
      <c r="E158"/>
      <c r="F158"/>
    </row>
    <row r="159" spans="1:9" ht="17.25" customHeight="1">
      <c r="A159"/>
      <c r="B159"/>
      <c r="C159"/>
      <c r="D159"/>
      <c r="E159"/>
      <c r="F159"/>
    </row>
    <row r="160" spans="1:9" s="120" customFormat="1" ht="18" customHeight="1">
      <c r="A160"/>
      <c r="B160"/>
      <c r="C160"/>
      <c r="D160"/>
      <c r="E160"/>
      <c r="F160"/>
    </row>
    <row r="161" spans="1:6" s="120" customFormat="1" ht="18" customHeight="1">
      <c r="A161"/>
      <c r="B161"/>
      <c r="C161"/>
      <c r="D161"/>
      <c r="E161"/>
      <c r="F161"/>
    </row>
    <row r="162" spans="1:6" s="120" customFormat="1" ht="18" customHeight="1">
      <c r="A162"/>
      <c r="B162"/>
      <c r="C162"/>
      <c r="D162"/>
      <c r="E162"/>
      <c r="F162"/>
    </row>
    <row r="163" spans="1:6">
      <c r="A163"/>
      <c r="B163"/>
      <c r="C163"/>
      <c r="D163"/>
      <c r="E163"/>
      <c r="F163"/>
    </row>
    <row r="164" spans="1:6">
      <c r="A164"/>
      <c r="B164"/>
      <c r="C164"/>
      <c r="D164"/>
      <c r="E164"/>
      <c r="F164"/>
    </row>
    <row r="165" spans="1:6">
      <c r="A165"/>
      <c r="B165"/>
      <c r="C165"/>
      <c r="D165"/>
      <c r="E165"/>
      <c r="F165"/>
    </row>
    <row r="166" spans="1:6">
      <c r="F166"/>
    </row>
    <row r="167" spans="1:6">
      <c r="F167"/>
    </row>
    <row r="168" spans="1:6">
      <c r="F168"/>
    </row>
    <row r="169" spans="1:6">
      <c r="F169"/>
    </row>
    <row r="170" spans="1:6">
      <c r="F170"/>
    </row>
  </sheetData>
  <autoFilter ref="A2:F142" xr:uid="{6A2B61D4-9A40-40FD-9021-AB5C2C92B440}"/>
  <mergeCells count="1">
    <mergeCell ref="A1:E1"/>
  </mergeCells>
  <pageMargins left="0.7" right="0.7" top="0.75" bottom="0.75" header="0.3" footer="0.3"/>
  <pageSetup scale="75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09 CUADRO CANTIDADES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DIANA LUCIA</cp:lastModifiedBy>
  <cp:lastPrinted>2020-07-28T20:23:58Z</cp:lastPrinted>
  <dcterms:created xsi:type="dcterms:W3CDTF">2020-04-27T19:39:39Z</dcterms:created>
  <dcterms:modified xsi:type="dcterms:W3CDTF">2021-11-04T19:59:31Z</dcterms:modified>
</cp:coreProperties>
</file>