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BS 46 DE 2022- MAT. LAB\CUADRO COMPARATIVO OFERTAS\"/>
    </mc:Choice>
  </mc:AlternateContent>
  <bookViews>
    <workbookView xWindow="0" yWindow="0" windowWidth="28395" windowHeight="12180"/>
  </bookViews>
  <sheets>
    <sheet name="Anexo 2 - Ciencias Ambientales" sheetId="1" r:id="rId1"/>
  </sheets>
  <definedNames>
    <definedName name="_xlnm._FilterDatabase" localSheetId="0" hidden="1">'Anexo 2 - Ciencias Ambientales'!$A$10:$CE$10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8" i="1" l="1"/>
  <c r="AS38" i="1" s="1"/>
  <c r="P11" i="1" l="1"/>
  <c r="Q11" i="1" s="1"/>
  <c r="R11" i="1" s="1"/>
  <c r="W11" i="1"/>
  <c r="X11" i="1" s="1"/>
  <c r="Y11" i="1" s="1"/>
  <c r="AD11" i="1"/>
  <c r="AE11" i="1" s="1"/>
  <c r="AF11" i="1" s="1"/>
  <c r="AK11" i="1"/>
  <c r="AL11" i="1" s="1"/>
  <c r="AM11" i="1" s="1"/>
  <c r="AY11" i="1"/>
  <c r="AZ11" i="1" s="1"/>
  <c r="BA11" i="1" s="1"/>
  <c r="BF11" i="1"/>
  <c r="BG11" i="1" s="1"/>
  <c r="BH11" i="1" s="1"/>
  <c r="BM11" i="1"/>
  <c r="BN11" i="1" s="1"/>
  <c r="BO11" i="1" s="1"/>
  <c r="P12" i="1"/>
  <c r="Q12" i="1" s="1"/>
  <c r="R12" i="1" s="1"/>
  <c r="W12" i="1"/>
  <c r="X12" i="1" s="1"/>
  <c r="Y12" i="1" s="1"/>
  <c r="AD12" i="1"/>
  <c r="AE12" i="1" s="1"/>
  <c r="AF12" i="1" s="1"/>
  <c r="AK12" i="1"/>
  <c r="AL12" i="1" s="1"/>
  <c r="AM12" i="1" s="1"/>
  <c r="AY12" i="1"/>
  <c r="AZ12" i="1" s="1"/>
  <c r="BA12" i="1" s="1"/>
  <c r="BF12" i="1"/>
  <c r="BG12" i="1" s="1"/>
  <c r="BH12" i="1" s="1"/>
  <c r="BM12" i="1"/>
  <c r="BN12" i="1" s="1"/>
  <c r="BO12" i="1" s="1"/>
  <c r="P13" i="1"/>
  <c r="Q13" i="1" s="1"/>
  <c r="R13" i="1" s="1"/>
  <c r="W13" i="1"/>
  <c r="X13" i="1" s="1"/>
  <c r="Y13" i="1" s="1"/>
  <c r="AD13" i="1"/>
  <c r="AE13" i="1" s="1"/>
  <c r="AF13" i="1" s="1"/>
  <c r="AK13" i="1"/>
  <c r="AL13" i="1" s="1"/>
  <c r="AM13" i="1" s="1"/>
  <c r="AY13" i="1"/>
  <c r="AZ13" i="1" s="1"/>
  <c r="BA13" i="1" s="1"/>
  <c r="BF13" i="1"/>
  <c r="BG13" i="1" s="1"/>
  <c r="BH13" i="1" s="1"/>
  <c r="BM13" i="1"/>
  <c r="BN13" i="1" s="1"/>
  <c r="BO13" i="1" s="1"/>
  <c r="AD14" i="1"/>
  <c r="AE14" i="1" s="1"/>
  <c r="AF14" i="1" s="1"/>
  <c r="AK14" i="1"/>
  <c r="AL14" i="1" s="1"/>
  <c r="AM14" i="1" s="1"/>
  <c r="BF14" i="1"/>
  <c r="BG14" i="1" s="1"/>
  <c r="BH14" i="1" s="1"/>
  <c r="W15" i="1"/>
  <c r="X15" i="1" s="1"/>
  <c r="Y15" i="1" s="1"/>
  <c r="AD15" i="1"/>
  <c r="AE15" i="1" s="1"/>
  <c r="AF15" i="1" s="1"/>
  <c r="P16" i="1"/>
  <c r="Q16" i="1" s="1"/>
  <c r="R16" i="1" s="1"/>
  <c r="W16" i="1"/>
  <c r="X16" i="1" s="1"/>
  <c r="Y16" i="1" s="1"/>
  <c r="AK16" i="1"/>
  <c r="AL16" i="1" s="1"/>
  <c r="AM16" i="1" s="1"/>
  <c r="AR16" i="1"/>
  <c r="AS16" i="1" s="1"/>
  <c r="AT16" i="1" s="1"/>
  <c r="AY16" i="1"/>
  <c r="AZ16" i="1" s="1"/>
  <c r="BA16" i="1" s="1"/>
  <c r="BF16" i="1"/>
  <c r="BG16" i="1" s="1"/>
  <c r="BH16" i="1" s="1"/>
  <c r="BM16" i="1"/>
  <c r="BN16" i="1" s="1"/>
  <c r="BO16" i="1" s="1"/>
  <c r="P17" i="1"/>
  <c r="Q17" i="1" s="1"/>
  <c r="R17" i="1" s="1"/>
  <c r="W17" i="1"/>
  <c r="X17" i="1" s="1"/>
  <c r="Y17" i="1" s="1"/>
  <c r="AK17" i="1"/>
  <c r="AL17" i="1" s="1"/>
  <c r="AM17" i="1" s="1"/>
  <c r="BF17" i="1"/>
  <c r="BG17" i="1" s="1"/>
  <c r="BH17" i="1" s="1"/>
  <c r="BM17" i="1"/>
  <c r="BN17" i="1" s="1"/>
  <c r="BO17" i="1" s="1"/>
  <c r="P18" i="1"/>
  <c r="Q18" i="1" s="1"/>
  <c r="R18" i="1" s="1"/>
  <c r="W18" i="1"/>
  <c r="X18" i="1" s="1"/>
  <c r="Y18" i="1" s="1"/>
  <c r="AK18" i="1"/>
  <c r="AL18" i="1" s="1"/>
  <c r="AM18" i="1" s="1"/>
  <c r="AY18" i="1"/>
  <c r="AZ18" i="1" s="1"/>
  <c r="BA18" i="1" s="1"/>
  <c r="BF18" i="1"/>
  <c r="BG18" i="1" s="1"/>
  <c r="BH18" i="1" s="1"/>
  <c r="BM18" i="1"/>
  <c r="BN18" i="1" s="1"/>
  <c r="BO18" i="1" s="1"/>
  <c r="P19" i="1"/>
  <c r="Q19" i="1" s="1"/>
  <c r="R19" i="1" s="1"/>
  <c r="W19" i="1"/>
  <c r="X19" i="1" s="1"/>
  <c r="Y19" i="1" s="1"/>
  <c r="AK19" i="1"/>
  <c r="AL19" i="1" s="1"/>
  <c r="AM19" i="1" s="1"/>
  <c r="AY19" i="1"/>
  <c r="AZ19" i="1" s="1"/>
  <c r="BA19" i="1" s="1"/>
  <c r="BF19" i="1"/>
  <c r="BG19" i="1" s="1"/>
  <c r="BH19" i="1" s="1"/>
  <c r="BM19" i="1"/>
  <c r="BN19" i="1" s="1"/>
  <c r="BO19" i="1" s="1"/>
  <c r="P20" i="1"/>
  <c r="Q20" i="1" s="1"/>
  <c r="R20" i="1" s="1"/>
  <c r="W20" i="1"/>
  <c r="X20" i="1" s="1"/>
  <c r="Y20" i="1" s="1"/>
  <c r="AK20" i="1"/>
  <c r="AL20" i="1" s="1"/>
  <c r="AM20" i="1" s="1"/>
  <c r="AY20" i="1"/>
  <c r="AZ20" i="1" s="1"/>
  <c r="BA20" i="1" s="1"/>
  <c r="BF20" i="1"/>
  <c r="BG20" i="1" s="1"/>
  <c r="BH20" i="1" s="1"/>
  <c r="BM20" i="1"/>
  <c r="BN20" i="1" s="1"/>
  <c r="BO20" i="1" s="1"/>
  <c r="P21" i="1"/>
  <c r="Q21" i="1" s="1"/>
  <c r="R21" i="1" s="1"/>
  <c r="W21" i="1"/>
  <c r="X21" i="1" s="1"/>
  <c r="Y21" i="1" s="1"/>
  <c r="AK21" i="1"/>
  <c r="AL21" i="1" s="1"/>
  <c r="AM21" i="1" s="1"/>
  <c r="AY21" i="1"/>
  <c r="AZ21" i="1" s="1"/>
  <c r="BA21" i="1" s="1"/>
  <c r="BF21" i="1"/>
  <c r="BG21" i="1" s="1"/>
  <c r="BH21" i="1" s="1"/>
  <c r="P22" i="1"/>
  <c r="Q22" i="1" s="1"/>
  <c r="R22" i="1" s="1"/>
  <c r="W22" i="1"/>
  <c r="X22" i="1" s="1"/>
  <c r="Y22" i="1" s="1"/>
  <c r="AK22" i="1"/>
  <c r="AL22" i="1" s="1"/>
  <c r="AM22" i="1" s="1"/>
  <c r="AY22" i="1"/>
  <c r="AZ22" i="1" s="1"/>
  <c r="BA22" i="1" s="1"/>
  <c r="BF22" i="1"/>
  <c r="BG22" i="1" s="1"/>
  <c r="BH22" i="1" s="1"/>
  <c r="BM22" i="1"/>
  <c r="BN22" i="1" s="1"/>
  <c r="BO22" i="1" s="1"/>
  <c r="P23" i="1"/>
  <c r="Q23" i="1" s="1"/>
  <c r="R23" i="1" s="1"/>
  <c r="W23" i="1"/>
  <c r="X23" i="1" s="1"/>
  <c r="Y23" i="1" s="1"/>
  <c r="AK23" i="1"/>
  <c r="AL23" i="1" s="1"/>
  <c r="AM23" i="1" s="1"/>
  <c r="AY23" i="1"/>
  <c r="AZ23" i="1" s="1"/>
  <c r="BA23" i="1" s="1"/>
  <c r="BF23" i="1"/>
  <c r="BG23" i="1" s="1"/>
  <c r="BH23" i="1" s="1"/>
  <c r="BM23" i="1"/>
  <c r="BN23" i="1" s="1"/>
  <c r="BO23" i="1" s="1"/>
  <c r="AY24" i="1"/>
  <c r="AZ24" i="1" s="1"/>
  <c r="BA24" i="1" s="1"/>
  <c r="BM24" i="1"/>
  <c r="BN24" i="1" s="1"/>
  <c r="BO24" i="1" s="1"/>
  <c r="AY25" i="1"/>
  <c r="AZ25" i="1" s="1"/>
  <c r="BA25" i="1" s="1"/>
  <c r="BM25" i="1"/>
  <c r="BN25" i="1" s="1"/>
  <c r="BO25" i="1" s="1"/>
  <c r="AY26" i="1"/>
  <c r="AZ26" i="1" s="1"/>
  <c r="BA26" i="1" s="1"/>
  <c r="BM26" i="1"/>
  <c r="BN26" i="1" s="1"/>
  <c r="BO26" i="1" s="1"/>
  <c r="AY27" i="1"/>
  <c r="AZ27" i="1" s="1"/>
  <c r="BA27" i="1" s="1"/>
  <c r="BM27" i="1"/>
  <c r="BN27" i="1" s="1"/>
  <c r="BO27" i="1" s="1"/>
  <c r="P28" i="1"/>
  <c r="Q28" i="1" s="1"/>
  <c r="R28" i="1" s="1"/>
  <c r="W28" i="1"/>
  <c r="X28" i="1" s="1"/>
  <c r="Y28" i="1" s="1"/>
  <c r="AD28" i="1"/>
  <c r="AE28" i="1" s="1"/>
  <c r="AF28" i="1" s="1"/>
  <c r="AR28" i="1"/>
  <c r="AS28" i="1" s="1"/>
  <c r="AT28" i="1" s="1"/>
  <c r="AY28" i="1"/>
  <c r="AZ28" i="1" s="1"/>
  <c r="BA28" i="1" s="1"/>
  <c r="BF28" i="1"/>
  <c r="BG28" i="1" s="1"/>
  <c r="BH28" i="1" s="1"/>
  <c r="BM28" i="1"/>
  <c r="BN28" i="1" s="1"/>
  <c r="BO28" i="1" s="1"/>
  <c r="P29" i="1"/>
  <c r="Q29" i="1" s="1"/>
  <c r="R29" i="1" s="1"/>
  <c r="W29" i="1"/>
  <c r="X29" i="1" s="1"/>
  <c r="Y29" i="1" s="1"/>
  <c r="AD29" i="1"/>
  <c r="AE29" i="1" s="1"/>
  <c r="AF29" i="1" s="1"/>
  <c r="AR29" i="1"/>
  <c r="AS29" i="1" s="1"/>
  <c r="AT29" i="1" s="1"/>
  <c r="AY29" i="1"/>
  <c r="AZ29" i="1" s="1"/>
  <c r="BA29" i="1" s="1"/>
  <c r="BF29" i="1"/>
  <c r="BG29" i="1" s="1"/>
  <c r="BH29" i="1" s="1"/>
  <c r="BM29" i="1"/>
  <c r="BN29" i="1" s="1"/>
  <c r="BO29" i="1" s="1"/>
  <c r="AK30" i="1"/>
  <c r="AL30" i="1" s="1"/>
  <c r="AM30" i="1" s="1"/>
  <c r="AY30" i="1"/>
  <c r="AZ30" i="1" s="1"/>
  <c r="BA30" i="1" s="1"/>
  <c r="BF30" i="1"/>
  <c r="BG30" i="1" s="1"/>
  <c r="BH30" i="1" s="1"/>
  <c r="W31" i="1"/>
  <c r="X31" i="1" s="1"/>
  <c r="Y31" i="1" s="1"/>
  <c r="AD31" i="1"/>
  <c r="AE31" i="1" s="1"/>
  <c r="AF31" i="1" s="1"/>
  <c r="AK31" i="1"/>
  <c r="AL31" i="1" s="1"/>
  <c r="AM31" i="1" s="1"/>
  <c r="AR31" i="1"/>
  <c r="AS31" i="1" s="1"/>
  <c r="AT31" i="1" s="1"/>
  <c r="AY31" i="1"/>
  <c r="AZ31" i="1" s="1"/>
  <c r="BA31" i="1" s="1"/>
  <c r="BF31" i="1"/>
  <c r="BG31" i="1" s="1"/>
  <c r="BH31" i="1" s="1"/>
  <c r="BM31" i="1"/>
  <c r="BN31" i="1" s="1"/>
  <c r="BO31" i="1" s="1"/>
  <c r="AD32" i="1"/>
  <c r="AE32" i="1" s="1"/>
  <c r="AF32" i="1" s="1"/>
  <c r="BF32" i="1"/>
  <c r="BG32" i="1" s="1"/>
  <c r="BH32" i="1" s="1"/>
  <c r="W33" i="1"/>
  <c r="X33" i="1" s="1"/>
  <c r="Y33" i="1" s="1"/>
  <c r="AD33" i="1"/>
  <c r="AE33" i="1" s="1"/>
  <c r="AF33" i="1" s="1"/>
  <c r="AR33" i="1"/>
  <c r="AS33" i="1" s="1"/>
  <c r="AT33" i="1" s="1"/>
  <c r="AY33" i="1"/>
  <c r="AZ33" i="1" s="1"/>
  <c r="BA33" i="1" s="1"/>
  <c r="BF33" i="1"/>
  <c r="BG33" i="1" s="1"/>
  <c r="BH33" i="1" s="1"/>
  <c r="BM33" i="1"/>
  <c r="BN33" i="1" s="1"/>
  <c r="BO33" i="1" s="1"/>
  <c r="W34" i="1"/>
  <c r="X34" i="1" s="1"/>
  <c r="Y34" i="1" s="1"/>
  <c r="AD34" i="1"/>
  <c r="AE34" i="1" s="1"/>
  <c r="AF34" i="1" s="1"/>
  <c r="AY34" i="1"/>
  <c r="AZ34" i="1" s="1"/>
  <c r="BA34" i="1" s="1"/>
  <c r="BF34" i="1"/>
  <c r="BG34" i="1" s="1"/>
  <c r="BH34" i="1" s="1"/>
  <c r="W35" i="1"/>
  <c r="X35" i="1" s="1"/>
  <c r="Y35" i="1" s="1"/>
  <c r="AR35" i="1"/>
  <c r="AS35" i="1" s="1"/>
  <c r="AT35" i="1" s="1"/>
  <c r="AY35" i="1"/>
  <c r="AZ35" i="1" s="1"/>
  <c r="BA35" i="1" s="1"/>
  <c r="BF35" i="1"/>
  <c r="BG35" i="1" s="1"/>
  <c r="BH35" i="1" s="1"/>
  <c r="BM35" i="1"/>
  <c r="BN35" i="1" s="1"/>
  <c r="BO35" i="1" s="1"/>
  <c r="P36" i="1"/>
  <c r="Q36" i="1" s="1"/>
  <c r="R36" i="1" s="1"/>
  <c r="W36" i="1"/>
  <c r="X36" i="1" s="1"/>
  <c r="Y36" i="1" s="1"/>
  <c r="BF36" i="1"/>
  <c r="BG36" i="1" s="1"/>
  <c r="BH36" i="1" s="1"/>
  <c r="AY37" i="1"/>
  <c r="AZ37" i="1" s="1"/>
  <c r="BA37" i="1" s="1"/>
  <c r="BX37" i="1" s="1"/>
  <c r="P38" i="1"/>
  <c r="Q38" i="1" s="1"/>
  <c r="R38" i="1" s="1"/>
  <c r="W38" i="1"/>
  <c r="X38" i="1" s="1"/>
  <c r="Y38" i="1" s="1"/>
  <c r="AK38" i="1"/>
  <c r="AL38" i="1" s="1"/>
  <c r="AM38" i="1" s="1"/>
  <c r="AY38" i="1"/>
  <c r="AZ38" i="1" s="1"/>
  <c r="BA38" i="1" s="1"/>
  <c r="BF38" i="1"/>
  <c r="BG38" i="1" s="1"/>
  <c r="BH38" i="1" s="1"/>
  <c r="BM38" i="1"/>
  <c r="BN38" i="1" s="1"/>
  <c r="BO38" i="1" s="1"/>
  <c r="BT38" i="1"/>
  <c r="BU38" i="1" s="1"/>
  <c r="BV38" i="1" s="1"/>
  <c r="P39" i="1"/>
  <c r="Q39" i="1" s="1"/>
  <c r="R39" i="1" s="1"/>
  <c r="W39" i="1"/>
  <c r="X39" i="1" s="1"/>
  <c r="Y39" i="1" s="1"/>
  <c r="AK39" i="1"/>
  <c r="AL39" i="1" s="1"/>
  <c r="AM39" i="1" s="1"/>
  <c r="AY39" i="1"/>
  <c r="AZ39" i="1" s="1"/>
  <c r="BA39" i="1" s="1"/>
  <c r="BF39" i="1"/>
  <c r="BG39" i="1" s="1"/>
  <c r="BH39" i="1" s="1"/>
  <c r="BM39" i="1"/>
  <c r="BN39" i="1" s="1"/>
  <c r="BO39" i="1" s="1"/>
  <c r="BT39" i="1"/>
  <c r="BU39" i="1" s="1"/>
  <c r="BV39" i="1" s="1"/>
  <c r="W40" i="1"/>
  <c r="X40" i="1" s="1"/>
  <c r="Y40" i="1" s="1"/>
  <c r="AK40" i="1"/>
  <c r="AL40" i="1" s="1"/>
  <c r="AM40" i="1" s="1"/>
  <c r="AY40" i="1"/>
  <c r="AZ40" i="1" s="1"/>
  <c r="BA40" i="1" s="1"/>
  <c r="BF40" i="1"/>
  <c r="BG40" i="1" s="1"/>
  <c r="BH40" i="1" s="1"/>
  <c r="BM40" i="1"/>
  <c r="BN40" i="1" s="1"/>
  <c r="BO40" i="1" s="1"/>
  <c r="BT41" i="1"/>
  <c r="BU41" i="1" s="1"/>
  <c r="BV41" i="1" s="1"/>
  <c r="BX41" i="1" s="1"/>
  <c r="W42" i="1"/>
  <c r="X42" i="1" s="1"/>
  <c r="Y42" i="1" s="1"/>
  <c r="BX42" i="1" s="1"/>
  <c r="BX25" i="1" l="1"/>
  <c r="CD25" i="1" s="1"/>
  <c r="BX19" i="1"/>
  <c r="CC19" i="1" s="1"/>
  <c r="BX29" i="1"/>
  <c r="BX33" i="1"/>
  <c r="BX35" i="1"/>
  <c r="BX20" i="1"/>
  <c r="CD42" i="1"/>
  <c r="CC42" i="1"/>
  <c r="CB42" i="1"/>
  <c r="CA42" i="1"/>
  <c r="BZ42" i="1"/>
  <c r="BX24" i="1"/>
  <c r="BX17" i="1"/>
  <c r="CC37" i="1"/>
  <c r="CB37" i="1"/>
  <c r="CA37" i="1"/>
  <c r="BZ37" i="1"/>
  <c r="CD37" i="1"/>
  <c r="CD29" i="1"/>
  <c r="CC29" i="1"/>
  <c r="CB29" i="1"/>
  <c r="CA29" i="1"/>
  <c r="BZ29" i="1"/>
  <c r="BX30" i="1"/>
  <c r="BX27" i="1"/>
  <c r="CD19" i="1"/>
  <c r="CB19" i="1"/>
  <c r="CA19" i="1"/>
  <c r="BZ19" i="1"/>
  <c r="BX40" i="1"/>
  <c r="BX23" i="1"/>
  <c r="BX14" i="1"/>
  <c r="BX36" i="1"/>
  <c r="BX26" i="1"/>
  <c r="CD41" i="1"/>
  <c r="CC41" i="1"/>
  <c r="CB41" i="1"/>
  <c r="CA41" i="1"/>
  <c r="BZ41" i="1"/>
  <c r="BX21" i="1"/>
  <c r="BX34" i="1"/>
  <c r="BX32" i="1"/>
  <c r="BX15" i="1"/>
  <c r="CD33" i="1"/>
  <c r="CB33" i="1"/>
  <c r="BZ33" i="1"/>
  <c r="CC33" i="1"/>
  <c r="CA33" i="1"/>
  <c r="BX28" i="1"/>
  <c r="BX22" i="1"/>
  <c r="AM43" i="1"/>
  <c r="AF43" i="1"/>
  <c r="BA43" i="1"/>
  <c r="Y43" i="1"/>
  <c r="BO43" i="1"/>
  <c r="AT43" i="1"/>
  <c r="BH43" i="1"/>
  <c r="BV43" i="1"/>
  <c r="R43" i="1"/>
  <c r="I11" i="1"/>
  <c r="J11" i="1" s="1"/>
  <c r="K11" i="1" s="1"/>
  <c r="BX11" i="1" s="1"/>
  <c r="BZ25" i="1" l="1"/>
  <c r="CC25" i="1"/>
  <c r="CB25" i="1"/>
  <c r="CA25" i="1"/>
  <c r="CD26" i="1"/>
  <c r="CC26" i="1"/>
  <c r="CB26" i="1"/>
  <c r="CA26" i="1"/>
  <c r="BZ26" i="1"/>
  <c r="CD14" i="1"/>
  <c r="CC14" i="1"/>
  <c r="CB14" i="1"/>
  <c r="CA14" i="1"/>
  <c r="BZ14" i="1"/>
  <c r="CD27" i="1"/>
  <c r="CC27" i="1"/>
  <c r="CB27" i="1"/>
  <c r="CA27" i="1"/>
  <c r="BZ27" i="1"/>
  <c r="CD36" i="1"/>
  <c r="CC36" i="1"/>
  <c r="BZ36" i="1"/>
  <c r="CB36" i="1"/>
  <c r="CA36" i="1"/>
  <c r="CD24" i="1"/>
  <c r="CC24" i="1"/>
  <c r="CB24" i="1"/>
  <c r="CA24" i="1"/>
  <c r="BZ24" i="1"/>
  <c r="CD15" i="1"/>
  <c r="CC15" i="1"/>
  <c r="CB15" i="1"/>
  <c r="CA15" i="1"/>
  <c r="BZ15" i="1"/>
  <c r="CD22" i="1"/>
  <c r="CC22" i="1"/>
  <c r="CB22" i="1"/>
  <c r="CA22" i="1"/>
  <c r="BZ22" i="1"/>
  <c r="CD32" i="1"/>
  <c r="CC32" i="1"/>
  <c r="CA32" i="1"/>
  <c r="BZ32" i="1"/>
  <c r="CB32" i="1"/>
  <c r="CD23" i="1"/>
  <c r="CC23" i="1"/>
  <c r="CB23" i="1"/>
  <c r="CA23" i="1"/>
  <c r="BZ23" i="1"/>
  <c r="CD30" i="1"/>
  <c r="CC30" i="1"/>
  <c r="CB30" i="1"/>
  <c r="CA30" i="1"/>
  <c r="BZ30" i="1"/>
  <c r="CD28" i="1"/>
  <c r="CC28" i="1"/>
  <c r="CB28" i="1"/>
  <c r="CA28" i="1"/>
  <c r="BZ28" i="1"/>
  <c r="CD34" i="1"/>
  <c r="CC34" i="1"/>
  <c r="CB34" i="1"/>
  <c r="CA34" i="1"/>
  <c r="BZ34" i="1"/>
  <c r="CD40" i="1"/>
  <c r="CC40" i="1"/>
  <c r="CB40" i="1"/>
  <c r="CA40" i="1"/>
  <c r="BZ40" i="1"/>
  <c r="CD20" i="1"/>
  <c r="CC20" i="1"/>
  <c r="CB20" i="1"/>
  <c r="CA20" i="1"/>
  <c r="BZ20" i="1"/>
  <c r="CD11" i="1"/>
  <c r="CC11" i="1"/>
  <c r="CB11" i="1"/>
  <c r="CA11" i="1"/>
  <c r="BZ11" i="1"/>
  <c r="CD21" i="1"/>
  <c r="CC21" i="1"/>
  <c r="BZ21" i="1"/>
  <c r="CB21" i="1"/>
  <c r="CA21" i="1"/>
  <c r="CD17" i="1"/>
  <c r="CB17" i="1"/>
  <c r="CC17" i="1"/>
  <c r="CA17" i="1"/>
  <c r="BZ17" i="1"/>
  <c r="CD35" i="1"/>
  <c r="CC35" i="1"/>
  <c r="CB35" i="1"/>
  <c r="CA35" i="1"/>
  <c r="BZ35" i="1"/>
  <c r="I39" i="1"/>
  <c r="J39" i="1" s="1"/>
  <c r="K39" i="1" s="1"/>
  <c r="BX39" i="1" s="1"/>
  <c r="I38" i="1"/>
  <c r="J38" i="1" s="1"/>
  <c r="K38" i="1" s="1"/>
  <c r="BX38" i="1" s="1"/>
  <c r="I31" i="1"/>
  <c r="J31" i="1" s="1"/>
  <c r="K31" i="1" s="1"/>
  <c r="BX31" i="1" s="1"/>
  <c r="I18" i="1"/>
  <c r="J18" i="1" s="1"/>
  <c r="K18" i="1" s="1"/>
  <c r="BX18" i="1" s="1"/>
  <c r="I16" i="1"/>
  <c r="J16" i="1" s="1"/>
  <c r="K16" i="1" s="1"/>
  <c r="BX16" i="1" s="1"/>
  <c r="I13" i="1"/>
  <c r="J13" i="1" s="1"/>
  <c r="K13" i="1" s="1"/>
  <c r="BX13" i="1" s="1"/>
  <c r="I12" i="1"/>
  <c r="J12" i="1" s="1"/>
  <c r="K12" i="1" s="1"/>
  <c r="BX12" i="1" s="1"/>
  <c r="CB13" i="1" l="1"/>
  <c r="CA13" i="1"/>
  <c r="CC13" i="1"/>
  <c r="BZ13" i="1"/>
  <c r="CD13" i="1"/>
  <c r="CD16" i="1"/>
  <c r="CC16" i="1"/>
  <c r="CB16" i="1"/>
  <c r="CA16" i="1"/>
  <c r="BZ16" i="1"/>
  <c r="CD31" i="1"/>
  <c r="CC31" i="1"/>
  <c r="CB31" i="1"/>
  <c r="CA31" i="1"/>
  <c r="BZ31" i="1"/>
  <c r="CD38" i="1"/>
  <c r="CC38" i="1"/>
  <c r="CB38" i="1"/>
  <c r="CA38" i="1"/>
  <c r="BZ38" i="1"/>
  <c r="CD18" i="1"/>
  <c r="CC18" i="1"/>
  <c r="CB18" i="1"/>
  <c r="CA18" i="1"/>
  <c r="BZ18" i="1"/>
  <c r="CD39" i="1"/>
  <c r="CC39" i="1"/>
  <c r="CB39" i="1"/>
  <c r="CA39" i="1"/>
  <c r="BZ39" i="1"/>
  <c r="CD12" i="1"/>
  <c r="CC12" i="1"/>
  <c r="CB12" i="1"/>
  <c r="CA12" i="1"/>
  <c r="BZ12" i="1"/>
  <c r="K43" i="1"/>
</calcChain>
</file>

<file path=xl/sharedStrings.xml><?xml version="1.0" encoding="utf-8"?>
<sst xmlns="http://schemas.openxmlformats.org/spreadsheetml/2006/main" count="454" uniqueCount="155">
  <si>
    <t xml:space="preserve">UNIVERSIDAD TECNOLOGICA  DE PEREIRA </t>
  </si>
  <si>
    <t>ÍTEM 2.  CIENCIAS AMBIENTALES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</si>
  <si>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</si>
  <si>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</si>
  <si>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</si>
  <si>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</si>
  <si>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</si>
  <si>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</si>
  <si>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</si>
  <si>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</si>
  <si>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</si>
  <si>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</si>
  <si>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</si>
  <si>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</si>
  <si>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1000 mL</t>
  </si>
  <si>
    <t>Unidad</t>
  </si>
  <si>
    <t>Beaker de vidrio de 600 mL</t>
  </si>
  <si>
    <t>Erlenmeyer en vidrio, cuello Ancho de 250mL</t>
  </si>
  <si>
    <t>Frasco winkler. Capacidad 300 mL Caja x 24</t>
  </si>
  <si>
    <t>Caja</t>
  </si>
  <si>
    <t>Gradilla plástica para 40 Tubos de 16 x 160 mm</t>
  </si>
  <si>
    <t>Pipetas aforadas de 2 mL, clase AS, 1 aforo, vidrio AR-GLAS, DE-M</t>
  </si>
  <si>
    <t>Boeco, Schott, Brand, LMS, Kimax, HBG, Pyrex, Simax, Wheaton, Marienfeld;  Isolab</t>
  </si>
  <si>
    <t>Pipetas aforadas de 3 mL, clase AS, 1 aforo, vidrio AR-GLAS, DE-M</t>
  </si>
  <si>
    <t>Pipetas aforadas de 5 mL, clase AS, 1 aforo, vidrio AR-GLAS, DE-M</t>
  </si>
  <si>
    <t>Pipetas aforadas de 6 mL,  clase AS, 1 aforo, vidrio AR-GLAS, DE-M</t>
  </si>
  <si>
    <t>Pipetas aforadas de 7 mL, clase AS, 1 aforo, vidrio AR-GLAS, DE-M</t>
  </si>
  <si>
    <t>Pipetas aforadas de 8 mL,  clase AS, 1 aforo, vidrio AR-GLAS, DE-M</t>
  </si>
  <si>
    <t>Pipetas aforadas de 9 mL, clase AS, 1 aforo, vidrio AR-GLAS, DE-M</t>
  </si>
  <si>
    <t>Pipetas aforadas de 100 mL,  clase AS, 1 aforo, vidrio AR-GLAS, DE-M</t>
  </si>
  <si>
    <t>Matraces Erlenmeyer, cuello ancho, PP. Capacidad 100 mL</t>
  </si>
  <si>
    <t>Matraces Erlenmeyer, cuello ancho, PP. Capacidad 250 mL</t>
  </si>
  <si>
    <t>Matraces Erlenmeyer, cuello ancho, PP. Capacidad 500 mL</t>
  </si>
  <si>
    <t>Matraces Erlenmeyer, cuello ancho, PP. Capacidad 1000 mL</t>
  </si>
  <si>
    <t>Lamina porta objetos Medidas:76 mm de largo x 26 mm de ancho. Caja x 50 unidades.</t>
  </si>
  <si>
    <t>Laminas cubreobjetos 22 x 22 caja x 100 uds</t>
  </si>
  <si>
    <t>Crisoles filtrantes fondo sinterizado de 50 mL poro No 3 RF: 2585133. Caja por 10 unidades.</t>
  </si>
  <si>
    <t>Schoot</t>
  </si>
  <si>
    <t>Beacker de vidrio forma baja de 400 ml</t>
  </si>
  <si>
    <t>Recipientes de disolventes para extractor de grasas B-811 paquete X 4. Ref 37276</t>
  </si>
  <si>
    <t>BUCHI</t>
  </si>
  <si>
    <t>Paquete</t>
  </si>
  <si>
    <t>Guantes de nitrilo para exámen. Talla M, no estéril. Caja x 100</t>
  </si>
  <si>
    <t>Cinta ancha para embalaje. Unidad</t>
  </si>
  <si>
    <t>Soporte universal. Base en polipropileno u otro material no metálico</t>
  </si>
  <si>
    <t xml:space="preserve">Pinza para buretas </t>
  </si>
  <si>
    <t>Brand. Ref 16515</t>
  </si>
  <si>
    <t>Frascos Winkler plásticos de 300 mL</t>
  </si>
  <si>
    <t>Matraz aforado de 50 mL. Clase A</t>
  </si>
  <si>
    <t>Matraz aforado de 100 mL. Clase A</t>
  </si>
  <si>
    <t>Erlenmeyer cuello angosto en vidrio de 125 mL</t>
  </si>
  <si>
    <t>Tubo Kjeldahl de vidrio de 30 cm de largo x 4 cm de diametro interno.</t>
  </si>
  <si>
    <t>Tubos de cultivo Pyrex con tapa rosca</t>
  </si>
  <si>
    <t>Referencia 9825-25, de 25 x 150</t>
  </si>
  <si>
    <t xml:space="preserve">VALOR TOTAL OFERTA </t>
  </si>
  <si>
    <t>INVITACIÓN PÚBLICA No. 46 de 2022 
COMPRA DE MATERIALES DE LABORATORIO PARA CIENCIAS AMBIENTALES, MEDICINA, QUÍMICA, AGROINDUSTRIA Y LABORATORIO DE AGUAS Y ALIMENTOS</t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</si>
  <si>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</si>
  <si>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</si>
  <si>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r>
      <t xml:space="preserve">WHEATON, QLS. Frasco x 24 unidades; </t>
    </r>
    <r>
      <rPr>
        <sz val="10"/>
        <color rgb="FFFF0000"/>
        <rFont val="Calibri"/>
        <family val="2"/>
        <scheme val="minor"/>
      </rPr>
      <t xml:space="preserve">Sharlau; United Scientific </t>
    </r>
  </si>
  <si>
    <r>
      <t>Bibby Sterilin; SCHOTT; BRAND, Nalgene, Fisher, Scienceware, Boeco, UNICO; VWR; USA SCIENTIFIC,QLS;</t>
    </r>
    <r>
      <rPr>
        <sz val="10"/>
        <color rgb="FFFF0000"/>
        <rFont val="Calibri"/>
        <family val="2"/>
        <scheme val="minor"/>
      </rPr>
      <t xml:space="preserve"> Heathrow scientific</t>
    </r>
  </si>
  <si>
    <t>Boeco, Schott, Brand, LMS, Kimax, HBG, Pyrex, Simax, Wheaton, Marienfeld;  Isolab, Scharlau</t>
  </si>
  <si>
    <t>CUADRO COMPARATIVO OFERTAS</t>
  </si>
  <si>
    <t>EMPRESA</t>
  </si>
  <si>
    <t>SCHARLAU</t>
  </si>
  <si>
    <t>120 dias a partir de firma de contrato</t>
  </si>
  <si>
    <t>10 dias a partir de firma de contrato</t>
  </si>
  <si>
    <t>Annar Diagnostica Import S.A.S
Nit.  830.025.281-2</t>
  </si>
  <si>
    <t>Kimax - Ref: 14000-1000</t>
  </si>
  <si>
    <t>Kimax - Ref: 14000-600</t>
  </si>
  <si>
    <t>Brand - Ref: 92836</t>
  </si>
  <si>
    <t>Brand - Ref: 29703</t>
  </si>
  <si>
    <t>Brand - Ref: 29705</t>
  </si>
  <si>
    <t>Brand - Ref: 29707</t>
  </si>
  <si>
    <t>Brand - Ref: 29708</t>
  </si>
  <si>
    <t>Brand - Ref: 29709</t>
  </si>
  <si>
    <t>Brand - Ref: 29710</t>
  </si>
  <si>
    <t>Brand - Ref: 29711</t>
  </si>
  <si>
    <t>Brand - Ref: 29719</t>
  </si>
  <si>
    <t>Importado - Ref: 02701</t>
  </si>
  <si>
    <t>OSSA - Ref: 0094</t>
  </si>
  <si>
    <t>Brand - Ref: 16515</t>
  </si>
  <si>
    <t>Brand - Ref: 37248</t>
  </si>
  <si>
    <t>Brand - Ref: 37249</t>
  </si>
  <si>
    <t>3 dias salvo venta previa</t>
  </si>
  <si>
    <t>90 dias</t>
  </si>
  <si>
    <t>30 dias</t>
  </si>
  <si>
    <t>AVANTIKA COLOMBIA SAS 
NIT. 890.101.977-3</t>
  </si>
  <si>
    <t>BOECO</t>
  </si>
  <si>
    <t>LAB GLASS</t>
  </si>
  <si>
    <t>KRAMER</t>
  </si>
  <si>
    <t>TESA</t>
  </si>
  <si>
    <t>POLYLAB</t>
  </si>
  <si>
    <t>BRAND</t>
  </si>
  <si>
    <t>Pyrex</t>
  </si>
  <si>
    <t>CIEDUTEC LTDA
NIT.830.044.212-5</t>
  </si>
  <si>
    <t>SIMAX</t>
  </si>
  <si>
    <t xml:space="preserve">WHEATON </t>
  </si>
  <si>
    <t>VWR</t>
  </si>
  <si>
    <t>LAB SIENCES</t>
  </si>
  <si>
    <t>CITOTEST</t>
  </si>
  <si>
    <t>SOCO</t>
  </si>
  <si>
    <t>10 DIAS</t>
  </si>
  <si>
    <t>60 DIAS</t>
  </si>
  <si>
    <t>INVERSIONES JIMSA LTDA  
NIT  900.230.898-8</t>
  </si>
  <si>
    <t>VASO DE PRECIPITADO FORMA BAJA 1000ML REF. 211065408 - MARCA: SCHOTT (DURAN)</t>
  </si>
  <si>
    <t>VASO DE PRECIPITADO FORMA BAJA 600ML REF. 211064806 - SCHOTT (DURAN)</t>
  </si>
  <si>
    <t>ERLENMEYER CUELLO ANCHO 250ML REF. 212263603 - MARCA: SCHOTT (DURAN)</t>
  </si>
  <si>
    <t>FRASCO DBO 300ML CON TAPA SIN NUMERAR, 69 MM DIAMETRO X 165 MM DE ALTURA  REF. 227497-00G - MARCA: WHEATON</t>
  </si>
  <si>
    <t>PIPETA VOLUMETRICA 2ML CLASE AS REF. 233390208 - MARCA:  SCHOTT (DURAN)</t>
  </si>
  <si>
    <t xml:space="preserve"> Pipeta volumétrica sin graduación de vidrio AR®-Glas, certificado de conformidad, inscripción en azul, clase de precisión AS, certificado de lote, 1 marcación, 3 ml REF 233390302 DURAN</t>
  </si>
  <si>
    <t>PIPETA VOLUMETRICA 5ML CLASE AS REF. 233390508 - MARCA: SCHOTT (DURAN)</t>
  </si>
  <si>
    <t xml:space="preserve"> Pipeta volumétrica sin graduación de vidrio AR®-Glas, certificado de conformidad, inscripción en azul, clase de precisión AS, certificado de lote, 1 marcación, 6 ml REF 233390602 duran</t>
  </si>
  <si>
    <t>PIPETA VOLUMETRICA 7ML CLASE AS REF. 233390705 - MARCA:  SCHOTT (DURAN)</t>
  </si>
  <si>
    <t>PIPETA VOLUMETRICA 8ML CLASE AS REF. 233390808 - MARCA: SCHOTT (DURAN)</t>
  </si>
  <si>
    <t>PIPETA VOLUMETRICA 9ML CLASE AS REF. 233390902 - MARCA: SCHOTT (DURAN)</t>
  </si>
  <si>
    <t>PIPETA VOLUMETRICA 100ML CLASE AS  REF. 233390002 - MARCA:  SCHOTT (DURAN)</t>
  </si>
  <si>
    <t xml:space="preserve"> DURAN® Crisoles filtrantes 50 ml, POR. 3 REF 258513303</t>
  </si>
  <si>
    <t>VASO DE PRECIPITADO FORMA BAJA 400ML REF. 211064103 - MARCA: SCHOTT (DURAN)</t>
  </si>
  <si>
    <t>BALON VOLUMETRICO 50ML CLASE A GRADUACION AZUL - CERTIFICADO DE LOTE - TAPÓN PLÁSTICO - REF. 246781755 - MARCA: SCHOTT (DURAN)</t>
  </si>
  <si>
    <t>BALON VOLUMETRICO 100ML CLASE A GRADUACION AZUL - CERTIFICADO DE LOTE - TAPÓN DE PLÁSTICO - REF. 246782451 - MARCA: SCHOTT (DURAN)</t>
  </si>
  <si>
    <t>ERLENMEYER CUELLO ANGOSTO 125ML REF. 212162806 - MARCA: SCHOTT (DURAN)</t>
  </si>
  <si>
    <t>ENTREGA INMEDIATA</t>
  </si>
  <si>
    <t>ENTREGA 90 DIAS</t>
  </si>
  <si>
    <t>LAB BRANDS SAS  
    NIT .  860.028.662-8</t>
  </si>
  <si>
    <t>CITOPLUS</t>
  </si>
  <si>
    <t>CITOGLAS</t>
  </si>
  <si>
    <t>ANSELL</t>
  </si>
  <si>
    <t>LABSCIENT</t>
  </si>
  <si>
    <t>LMS</t>
  </si>
  <si>
    <t>INMEDIATO</t>
  </si>
  <si>
    <t xml:space="preserve">NOR QUIMICOS LTDA
NIT: 800.183.169-2
</t>
  </si>
  <si>
    <t xml:space="preserve">OUTSOURCING COMERCIAL SAS </t>
  </si>
  <si>
    <t>SCHOTT</t>
  </si>
  <si>
    <t>NACIONAL</t>
  </si>
  <si>
    <t>RAJAS</t>
  </si>
  <si>
    <t>10-120 DÍAS</t>
  </si>
  <si>
    <t>WHEATON</t>
  </si>
  <si>
    <t>8-60 DIAS</t>
  </si>
  <si>
    <t>60-90 DIAS</t>
  </si>
  <si>
    <t>90-120 DIAS</t>
  </si>
  <si>
    <t>PROFINAS S.A.S</t>
  </si>
  <si>
    <t>REACTIVOS EQUIPOS Y QUIMICOS LIMITADA 
 Nit. 800.157.163-9</t>
  </si>
  <si>
    <t>IMPORTADA</t>
  </si>
  <si>
    <t>IMPORTADO</t>
  </si>
  <si>
    <t xml:space="preserve"> </t>
  </si>
  <si>
    <t>PYREX</t>
  </si>
  <si>
    <t>WALTER VELASCO SAS 
NIT. 900580320-4</t>
  </si>
  <si>
    <t>MINIMO VALOR TOTAL IVA INCLUIDO</t>
  </si>
  <si>
    <t xml:space="preserve">PRESUPUESTO TOTAL </t>
  </si>
  <si>
    <t>DIFERENCIA</t>
  </si>
  <si>
    <t>PROVEEDOR</t>
  </si>
  <si>
    <t xml:space="preserve">MARCA OFERTADA MINIMO </t>
  </si>
  <si>
    <t>MINIMO PRECIO UNITARIO IVA INCLUÍDO</t>
  </si>
  <si>
    <t>No cumple de acuerdo con Evaluación Técnica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</si>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</sst>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sz val="10"/>
      <color theme="0"/>
      <name val="Times New Roman"/>
      <family val="1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9" fontId="11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2" fillId="2" borderId="1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 wrapText="1"/>
    </xf>
    <xf numFmtId="9" fontId="10" fillId="0" borderId="0" xfId="2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0" fillId="0" borderId="0" xfId="2" applyFont="1" applyAlignment="1">
      <alignment horizontal="left" vertical="top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7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7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 wrapText="1"/>
    </xf>
    <xf numFmtId="164" fontId="9" fillId="8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42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9"/>
  <sheetViews>
    <sheetView tabSelected="1" workbookViewId="0">
      <selection activeCell="A3" sqref="A3:L3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customWidth="1"/>
    <col min="7" max="7" width="16.7109375" style="27" customWidth="1"/>
    <col min="8" max="8" width="9.5703125" style="28" customWidth="1"/>
    <col min="9" max="10" width="10.42578125" style="1" customWidth="1"/>
    <col min="11" max="11" width="12" style="29" customWidth="1"/>
    <col min="12" max="12" width="15" style="1" customWidth="1"/>
    <col min="13" max="13" width="11.42578125" style="1" customWidth="1"/>
    <col min="14" max="14" width="12.140625" style="1" customWidth="1"/>
    <col min="15" max="15" width="11.5703125" style="46" customWidth="1"/>
    <col min="16" max="16" width="11.5703125" style="1" customWidth="1"/>
    <col min="17" max="17" width="12.7109375" style="1" customWidth="1"/>
    <col min="18" max="18" width="14.42578125" style="1" customWidth="1"/>
    <col min="19" max="20" width="11.42578125" style="1" customWidth="1"/>
    <col min="21" max="21" width="12.7109375" style="1" customWidth="1"/>
    <col min="22" max="22" width="11.5703125" style="46" customWidth="1"/>
    <col min="23" max="23" width="11.5703125" style="1" customWidth="1"/>
    <col min="24" max="25" width="13.28515625" style="1" customWidth="1"/>
    <col min="26" max="27" width="11.42578125" style="1" customWidth="1"/>
    <col min="28" max="28" width="13.28515625" style="1" customWidth="1"/>
    <col min="29" max="29" width="11.5703125" style="46" customWidth="1"/>
    <col min="30" max="30" width="11.5703125" style="1" customWidth="1"/>
    <col min="31" max="32" width="13.28515625" style="1" customWidth="1"/>
    <col min="33" max="33" width="11.42578125" style="1" customWidth="1"/>
    <col min="34" max="34" width="11.42578125" style="51" customWidth="1"/>
    <col min="35" max="35" width="12.7109375" style="1" customWidth="1"/>
    <col min="36" max="36" width="11.5703125" style="46" customWidth="1"/>
    <col min="37" max="37" width="11.5703125" style="1" customWidth="1"/>
    <col min="38" max="39" width="13.28515625" style="1" customWidth="1"/>
    <col min="40" max="40" width="11.42578125" style="1" customWidth="1"/>
    <col min="41" max="41" width="11.42578125" style="56" customWidth="1"/>
    <col min="42" max="42" width="11.5703125" style="1" customWidth="1"/>
    <col min="43" max="43" width="11.5703125" style="46" customWidth="1"/>
    <col min="44" max="45" width="11.5703125" style="1" customWidth="1"/>
    <col min="46" max="46" width="14.42578125" style="1" customWidth="1"/>
    <col min="47" max="48" width="11.42578125" style="1" customWidth="1"/>
    <col min="49" max="49" width="11.5703125" style="1" customWidth="1"/>
    <col min="50" max="50" width="11.5703125" style="46" customWidth="1"/>
    <col min="51" max="52" width="11.5703125" style="1" customWidth="1"/>
    <col min="53" max="53" width="13.28515625" style="1" customWidth="1"/>
    <col min="54" max="55" width="11.42578125" style="1" customWidth="1"/>
    <col min="56" max="56" width="12.7109375" style="1" customWidth="1"/>
    <col min="57" max="57" width="11.5703125" style="46" customWidth="1"/>
    <col min="58" max="58" width="11.5703125" style="1" customWidth="1"/>
    <col min="59" max="59" width="13.28515625" style="1" customWidth="1"/>
    <col min="60" max="60" width="14.42578125" style="1" customWidth="1"/>
    <col min="61" max="62" width="11.42578125" style="1" customWidth="1"/>
    <col min="63" max="63" width="11.5703125" style="1" customWidth="1"/>
    <col min="64" max="64" width="11.5703125" style="46" customWidth="1"/>
    <col min="65" max="66" width="11.5703125" style="1" customWidth="1"/>
    <col min="67" max="67" width="13.28515625" style="1" customWidth="1"/>
    <col min="68" max="68" width="11.42578125" style="1" customWidth="1"/>
    <col min="69" max="69" width="11.42578125" style="1"/>
    <col min="70" max="70" width="11.5703125" style="1" bestFit="1" customWidth="1"/>
    <col min="71" max="71" width="11.5703125" style="46" bestFit="1" customWidth="1"/>
    <col min="72" max="73" width="11.5703125" style="1" bestFit="1" customWidth="1"/>
    <col min="74" max="74" width="13.28515625" style="1" bestFit="1" customWidth="1"/>
    <col min="75" max="75" width="11.42578125" style="1"/>
    <col min="76" max="76" width="11.42578125" style="59"/>
    <col min="77" max="77" width="15.7109375" style="59" customWidth="1"/>
    <col min="78" max="78" width="11.42578125" style="59"/>
    <col min="79" max="79" width="13.85546875" style="59" customWidth="1"/>
    <col min="80" max="81" width="11.42578125" style="59"/>
    <col min="82" max="82" width="12.5703125" style="59" bestFit="1" customWidth="1"/>
    <col min="83" max="83" width="11.42578125" style="59"/>
    <col min="84" max="16384" width="11.42578125" style="1"/>
  </cols>
  <sheetData>
    <row r="1" spans="1:83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83" ht="30.75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O2" s="80"/>
      <c r="P2" s="81" t="s">
        <v>153</v>
      </c>
      <c r="Q2" s="81"/>
    </row>
    <row r="3" spans="1:83" ht="21.75" customHeight="1" x14ac:dyDescent="0.25">
      <c r="A3" s="76" t="s">
        <v>61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O3" s="82"/>
      <c r="P3" s="83" t="s">
        <v>154</v>
      </c>
      <c r="Q3" s="83"/>
    </row>
    <row r="4" spans="1:83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83" x14ac:dyDescent="0.2">
      <c r="A5" s="77"/>
      <c r="B5" s="77"/>
      <c r="C5" s="77"/>
      <c r="D5" s="77"/>
      <c r="E5" s="77"/>
      <c r="F5" s="77"/>
      <c r="G5" s="4"/>
      <c r="H5" s="5"/>
      <c r="I5" s="6"/>
      <c r="J5" s="6"/>
      <c r="K5" s="7"/>
      <c r="L5" s="6"/>
    </row>
    <row r="6" spans="1:83" x14ac:dyDescent="0.2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83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83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83" ht="30.75" customHeight="1" x14ac:dyDescent="0.25">
      <c r="A9" s="70" t="s">
        <v>62</v>
      </c>
      <c r="B9" s="70"/>
      <c r="C9" s="70"/>
      <c r="D9" s="70"/>
      <c r="E9" s="70"/>
      <c r="F9" s="71" t="s">
        <v>66</v>
      </c>
      <c r="G9" s="70"/>
      <c r="H9" s="70"/>
      <c r="I9" s="70"/>
      <c r="J9" s="70"/>
      <c r="K9" s="70"/>
      <c r="L9" s="70"/>
      <c r="M9" s="71" t="s">
        <v>86</v>
      </c>
      <c r="N9" s="70"/>
      <c r="O9" s="70"/>
      <c r="P9" s="70"/>
      <c r="Q9" s="70"/>
      <c r="R9" s="70"/>
      <c r="S9" s="70"/>
      <c r="T9" s="71" t="s">
        <v>94</v>
      </c>
      <c r="U9" s="70"/>
      <c r="V9" s="70"/>
      <c r="W9" s="70"/>
      <c r="X9" s="70"/>
      <c r="Y9" s="70"/>
      <c r="Z9" s="70"/>
      <c r="AA9" s="71" t="s">
        <v>103</v>
      </c>
      <c r="AB9" s="70"/>
      <c r="AC9" s="70"/>
      <c r="AD9" s="70"/>
      <c r="AE9" s="70"/>
      <c r="AF9" s="70"/>
      <c r="AG9" s="70"/>
      <c r="AH9" s="78" t="s">
        <v>123</v>
      </c>
      <c r="AI9" s="79"/>
      <c r="AJ9" s="79"/>
      <c r="AK9" s="79"/>
      <c r="AL9" s="79"/>
      <c r="AM9" s="79"/>
      <c r="AN9" s="79"/>
      <c r="AO9" s="78" t="s">
        <v>130</v>
      </c>
      <c r="AP9" s="79"/>
      <c r="AQ9" s="79"/>
      <c r="AR9" s="79"/>
      <c r="AS9" s="79"/>
      <c r="AT9" s="79"/>
      <c r="AU9" s="79"/>
      <c r="AV9" s="70" t="s">
        <v>131</v>
      </c>
      <c r="AW9" s="70"/>
      <c r="AX9" s="70"/>
      <c r="AY9" s="70"/>
      <c r="AZ9" s="70"/>
      <c r="BA9" s="70"/>
      <c r="BB9" s="70"/>
      <c r="BC9" s="70" t="s">
        <v>140</v>
      </c>
      <c r="BD9" s="70"/>
      <c r="BE9" s="70"/>
      <c r="BF9" s="70"/>
      <c r="BG9" s="70"/>
      <c r="BH9" s="70"/>
      <c r="BI9" s="70"/>
      <c r="BJ9" s="71" t="s">
        <v>141</v>
      </c>
      <c r="BK9" s="70"/>
      <c r="BL9" s="70"/>
      <c r="BM9" s="70"/>
      <c r="BN9" s="70"/>
      <c r="BO9" s="70"/>
      <c r="BP9" s="70"/>
      <c r="BQ9" s="71" t="s">
        <v>146</v>
      </c>
      <c r="BR9" s="70"/>
      <c r="BS9" s="70"/>
      <c r="BT9" s="70"/>
      <c r="BU9" s="70"/>
      <c r="BV9" s="70"/>
      <c r="BW9" s="70"/>
    </row>
    <row r="10" spans="1:83" s="17" customFormat="1" ht="67.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  <c r="M10" s="11" t="s">
        <v>7</v>
      </c>
      <c r="N10" s="13" t="s">
        <v>8</v>
      </c>
      <c r="O10" s="14" t="s">
        <v>9</v>
      </c>
      <c r="P10" s="15" t="s">
        <v>10</v>
      </c>
      <c r="Q10" s="15" t="s">
        <v>11</v>
      </c>
      <c r="R10" s="15" t="s">
        <v>12</v>
      </c>
      <c r="S10" s="16" t="s">
        <v>13</v>
      </c>
      <c r="T10" s="11" t="s">
        <v>7</v>
      </c>
      <c r="U10" s="13" t="s">
        <v>8</v>
      </c>
      <c r="V10" s="14" t="s">
        <v>9</v>
      </c>
      <c r="W10" s="15" t="s">
        <v>10</v>
      </c>
      <c r="X10" s="15" t="s">
        <v>11</v>
      </c>
      <c r="Y10" s="15" t="s">
        <v>12</v>
      </c>
      <c r="Z10" s="16" t="s">
        <v>13</v>
      </c>
      <c r="AA10" s="11" t="s">
        <v>7</v>
      </c>
      <c r="AB10" s="13" t="s">
        <v>8</v>
      </c>
      <c r="AC10" s="14" t="s">
        <v>9</v>
      </c>
      <c r="AD10" s="15" t="s">
        <v>10</v>
      </c>
      <c r="AE10" s="15" t="s">
        <v>11</v>
      </c>
      <c r="AF10" s="15" t="s">
        <v>12</v>
      </c>
      <c r="AG10" s="16" t="s">
        <v>13</v>
      </c>
      <c r="AH10" s="52" t="s">
        <v>7</v>
      </c>
      <c r="AI10" s="13" t="s">
        <v>8</v>
      </c>
      <c r="AJ10" s="14" t="s">
        <v>9</v>
      </c>
      <c r="AK10" s="15" t="s">
        <v>10</v>
      </c>
      <c r="AL10" s="15" t="s">
        <v>11</v>
      </c>
      <c r="AM10" s="15" t="s">
        <v>12</v>
      </c>
      <c r="AN10" s="16" t="s">
        <v>13</v>
      </c>
      <c r="AO10" s="11" t="s">
        <v>7</v>
      </c>
      <c r="AP10" s="13" t="s">
        <v>8</v>
      </c>
      <c r="AQ10" s="14" t="s">
        <v>9</v>
      </c>
      <c r="AR10" s="15" t="s">
        <v>10</v>
      </c>
      <c r="AS10" s="15" t="s">
        <v>11</v>
      </c>
      <c r="AT10" s="15" t="s">
        <v>12</v>
      </c>
      <c r="AU10" s="16" t="s">
        <v>13</v>
      </c>
      <c r="AV10" s="11" t="s">
        <v>7</v>
      </c>
      <c r="AW10" s="13" t="s">
        <v>8</v>
      </c>
      <c r="AX10" s="14" t="s">
        <v>9</v>
      </c>
      <c r="AY10" s="15" t="s">
        <v>10</v>
      </c>
      <c r="AZ10" s="15" t="s">
        <v>11</v>
      </c>
      <c r="BA10" s="15" t="s">
        <v>12</v>
      </c>
      <c r="BB10" s="16" t="s">
        <v>13</v>
      </c>
      <c r="BC10" s="11" t="s">
        <v>7</v>
      </c>
      <c r="BD10" s="13" t="s">
        <v>8</v>
      </c>
      <c r="BE10" s="14" t="s">
        <v>9</v>
      </c>
      <c r="BF10" s="15" t="s">
        <v>10</v>
      </c>
      <c r="BG10" s="15" t="s">
        <v>11</v>
      </c>
      <c r="BH10" s="15" t="s">
        <v>12</v>
      </c>
      <c r="BI10" s="16" t="s">
        <v>13</v>
      </c>
      <c r="BJ10" s="11" t="s">
        <v>7</v>
      </c>
      <c r="BK10" s="13" t="s">
        <v>8</v>
      </c>
      <c r="BL10" s="14" t="s">
        <v>9</v>
      </c>
      <c r="BM10" s="15" t="s">
        <v>10</v>
      </c>
      <c r="BN10" s="15" t="s">
        <v>11</v>
      </c>
      <c r="BO10" s="15" t="s">
        <v>12</v>
      </c>
      <c r="BP10" s="16" t="s">
        <v>13</v>
      </c>
      <c r="BQ10" s="11" t="s">
        <v>7</v>
      </c>
      <c r="BR10" s="13" t="s">
        <v>8</v>
      </c>
      <c r="BS10" s="14" t="s">
        <v>9</v>
      </c>
      <c r="BT10" s="15" t="s">
        <v>10</v>
      </c>
      <c r="BU10" s="15" t="s">
        <v>11</v>
      </c>
      <c r="BV10" s="15" t="s">
        <v>12</v>
      </c>
      <c r="BW10" s="16" t="s">
        <v>13</v>
      </c>
      <c r="BX10" s="16" t="s">
        <v>147</v>
      </c>
      <c r="BY10" s="58" t="s">
        <v>148</v>
      </c>
      <c r="BZ10" s="16" t="s">
        <v>149</v>
      </c>
      <c r="CA10" s="58" t="s">
        <v>150</v>
      </c>
      <c r="CB10" s="16" t="s">
        <v>13</v>
      </c>
      <c r="CC10" s="16" t="s">
        <v>151</v>
      </c>
      <c r="CD10" s="16" t="s">
        <v>152</v>
      </c>
      <c r="CE10" s="59"/>
    </row>
    <row r="11" spans="1:83" ht="96" x14ac:dyDescent="0.25">
      <c r="A11" s="18">
        <v>1</v>
      </c>
      <c r="B11" s="19" t="s">
        <v>14</v>
      </c>
      <c r="C11" s="20" t="s">
        <v>56</v>
      </c>
      <c r="D11" s="20" t="s">
        <v>15</v>
      </c>
      <c r="E11" s="20">
        <v>20</v>
      </c>
      <c r="F11" s="35" t="s">
        <v>63</v>
      </c>
      <c r="G11" s="39">
        <v>28000</v>
      </c>
      <c r="H11" s="37">
        <v>0.19</v>
      </c>
      <c r="I11" s="40">
        <f>+G11*H11</f>
        <v>5320</v>
      </c>
      <c r="J11" s="41">
        <f>ROUND(G11+I11,0)</f>
        <v>33320</v>
      </c>
      <c r="K11" s="41">
        <f>+E11*J11</f>
        <v>666400</v>
      </c>
      <c r="L11" s="44" t="s">
        <v>64</v>
      </c>
      <c r="M11" s="35" t="s">
        <v>67</v>
      </c>
      <c r="N11" s="39">
        <v>32500</v>
      </c>
      <c r="O11" s="37">
        <v>0.19</v>
      </c>
      <c r="P11" s="40">
        <f t="shared" ref="P11:P39" si="0">+N11*O11</f>
        <v>6175</v>
      </c>
      <c r="Q11" s="41">
        <f t="shared" ref="Q11:Q39" si="1">ROUND(N11+P11,0)</f>
        <v>38675</v>
      </c>
      <c r="R11" s="41">
        <f>+E11*Q11</f>
        <v>773500</v>
      </c>
      <c r="S11" s="44" t="s">
        <v>83</v>
      </c>
      <c r="T11" s="35" t="s">
        <v>87</v>
      </c>
      <c r="U11" s="39">
        <v>22653</v>
      </c>
      <c r="V11" s="37">
        <v>0.19</v>
      </c>
      <c r="W11" s="47">
        <f t="shared" ref="W11:W42" si="2">+U11*V11</f>
        <v>4304.07</v>
      </c>
      <c r="X11" s="48">
        <f t="shared" ref="X11:X42" si="3">ROUND(U11+W11,0)</f>
        <v>26957</v>
      </c>
      <c r="Y11" s="48">
        <f>+E11*X11</f>
        <v>539140</v>
      </c>
      <c r="Z11" s="22">
        <v>30</v>
      </c>
      <c r="AA11" s="33" t="s">
        <v>95</v>
      </c>
      <c r="AB11" s="40">
        <v>28500</v>
      </c>
      <c r="AC11" s="21">
        <v>0.19</v>
      </c>
      <c r="AD11" s="47">
        <f t="shared" ref="AD11:AD34" si="4">+AB11*AC11</f>
        <v>5415</v>
      </c>
      <c r="AE11" s="48">
        <f t="shared" ref="AE11:AE34" si="5">ROUND(AB11+AD11,0)</f>
        <v>33915</v>
      </c>
      <c r="AF11" s="48">
        <f>+E11*AE11</f>
        <v>678300</v>
      </c>
      <c r="AG11" s="44" t="s">
        <v>101</v>
      </c>
      <c r="AH11" s="53" t="s">
        <v>104</v>
      </c>
      <c r="AI11" s="39">
        <v>19670</v>
      </c>
      <c r="AJ11" s="37">
        <v>0.19</v>
      </c>
      <c r="AK11" s="47">
        <f t="shared" ref="AK11:AK40" si="6">+AI11*AJ11</f>
        <v>3737.3</v>
      </c>
      <c r="AL11" s="48">
        <f t="shared" ref="AL11:AL40" si="7">ROUND(AI11+AK11,0)</f>
        <v>23407</v>
      </c>
      <c r="AM11" s="48">
        <f>+E11*AL11</f>
        <v>468140</v>
      </c>
      <c r="AN11" s="44" t="s">
        <v>121</v>
      </c>
      <c r="AO11" s="33"/>
      <c r="AP11" s="36"/>
      <c r="AQ11" s="37"/>
      <c r="AR11" s="22"/>
      <c r="AS11" s="23"/>
      <c r="AT11" s="23"/>
      <c r="AU11" s="44"/>
      <c r="AV11" s="35" t="s">
        <v>132</v>
      </c>
      <c r="AW11" s="39">
        <v>28100</v>
      </c>
      <c r="AX11" s="37">
        <v>0.19</v>
      </c>
      <c r="AY11" s="47">
        <f t="shared" ref="AY11:AY40" si="8">+AW11*AX11</f>
        <v>5339</v>
      </c>
      <c r="AZ11" s="48">
        <f t="shared" ref="AZ11:AZ40" si="9">ROUND(AW11+AY11,0)</f>
        <v>33439</v>
      </c>
      <c r="BA11" s="48">
        <f>+E11*AZ11</f>
        <v>668780</v>
      </c>
      <c r="BB11" s="44" t="s">
        <v>135</v>
      </c>
      <c r="BC11" s="35" t="s">
        <v>132</v>
      </c>
      <c r="BD11" s="39">
        <v>25300</v>
      </c>
      <c r="BE11" s="37">
        <v>0.19</v>
      </c>
      <c r="BF11" s="47">
        <f t="shared" ref="BF11:BF40" si="10">+BD11*BE11</f>
        <v>4807</v>
      </c>
      <c r="BG11" s="48">
        <f t="shared" ref="BG11:BG40" si="11">ROUND(BD11+BF11,0)</f>
        <v>30107</v>
      </c>
      <c r="BH11" s="48">
        <f>+E11*BG11</f>
        <v>602140</v>
      </c>
      <c r="BI11" s="22" t="s">
        <v>137</v>
      </c>
      <c r="BJ11" s="35" t="s">
        <v>132</v>
      </c>
      <c r="BK11" s="39">
        <v>28100</v>
      </c>
      <c r="BL11" s="37">
        <v>0.19</v>
      </c>
      <c r="BM11" s="47">
        <f t="shared" ref="BM11:BM40" si="12">+BK11*BL11</f>
        <v>5339</v>
      </c>
      <c r="BN11" s="48">
        <f t="shared" ref="BN11:BN40" si="13">ROUND(BK11+BM11,0)</f>
        <v>33439</v>
      </c>
      <c r="BO11" s="48">
        <f>+E11*BN11</f>
        <v>668780</v>
      </c>
      <c r="BP11" s="22">
        <v>30</v>
      </c>
      <c r="BQ11" s="35"/>
      <c r="BR11" s="36"/>
      <c r="BS11" s="37"/>
      <c r="BT11" s="22"/>
      <c r="BU11" s="23"/>
      <c r="BV11" s="23"/>
      <c r="BW11" s="44"/>
      <c r="BX11" s="60">
        <f>MIN(K11,R11,Y11,AF11,AM11,AT11,BA11,BH11,BO11,BV11)</f>
        <v>468140</v>
      </c>
      <c r="BY11" s="61">
        <v>795848.2</v>
      </c>
      <c r="BZ11" s="60">
        <f>+BY11-BX11</f>
        <v>327708.19999999995</v>
      </c>
      <c r="CA11" s="35" t="str">
        <f>IF(BX11=K11,$F$9,IF(BX11=R11,$M$9,IF(BX11=Y11,$T$9,IF(BX11=AF11,$AA$9,IF(BX11=AM11,$AH$9,IF(BX11=AT11,$AO$9,IF(BX11=BA11,$AV$9,IF(BX11=BH11,$BC$9,IF(BX11=BO11,$BJ$9,IF(BX11=BV11,$BQ$9,""))))))))))</f>
        <v>LAB BRANDS SAS  
    NIT .  860.028.662-8</v>
      </c>
      <c r="CB11" s="35" t="str">
        <f>IF(BX11=K11,L11,IF(BX11=R11,S11,IF(BX11=Y11,Z11,IF(BX11=AF11,AG11,IF(BX11=AM11,AN11,IF(BX11=AT11,AU11,IF(BX11=BA11,BB11,IF(BX11=BH11,BI11,IF(BX11=BO11,BP11,IF(BX11=BV11,BW11,""))))))))))</f>
        <v>ENTREGA INMEDIATA</v>
      </c>
      <c r="CC11" s="50" t="str">
        <f>IF(BX11=K11,F11,IF(BX11=R11,M11,IF(BX11=Y11,T11,IF(BX11=AF11,AA11,IF(BX11=AM11,AH11,IF(BX11=AT11,AO11,IF(BX11=BA11,AV11,IF(BX11=BH11,BC11,IF(BX11=BO11,BJ11,IF(BX11=BV11,BQ11,""))))))))))</f>
        <v>VASO DE PRECIPITADO FORMA BAJA 1000ML REF. 211065408 - MARCA: SCHOTT (DURAN)</v>
      </c>
      <c r="CD11" s="61">
        <f>+BX11/E11</f>
        <v>23407</v>
      </c>
    </row>
    <row r="12" spans="1:83" ht="84" x14ac:dyDescent="0.25">
      <c r="A12" s="18">
        <v>2</v>
      </c>
      <c r="B12" s="19" t="s">
        <v>16</v>
      </c>
      <c r="C12" s="20" t="s">
        <v>56</v>
      </c>
      <c r="D12" s="20" t="s">
        <v>15</v>
      </c>
      <c r="E12" s="20">
        <v>20</v>
      </c>
      <c r="F12" s="35" t="s">
        <v>63</v>
      </c>
      <c r="G12" s="39">
        <v>16200</v>
      </c>
      <c r="H12" s="37">
        <v>0.19</v>
      </c>
      <c r="I12" s="40">
        <f t="shared" ref="I12:I39" si="14">+G12*H12</f>
        <v>3078</v>
      </c>
      <c r="J12" s="41">
        <f t="shared" ref="J12:J39" si="15">ROUND(G12+I12,0)</f>
        <v>19278</v>
      </c>
      <c r="K12" s="41">
        <f t="shared" ref="K12:K39" si="16">+E12*J12</f>
        <v>385560</v>
      </c>
      <c r="L12" s="44" t="s">
        <v>64</v>
      </c>
      <c r="M12" s="35" t="s">
        <v>68</v>
      </c>
      <c r="N12" s="39">
        <v>17600</v>
      </c>
      <c r="O12" s="37">
        <v>0.19</v>
      </c>
      <c r="P12" s="40">
        <f t="shared" si="0"/>
        <v>3344</v>
      </c>
      <c r="Q12" s="41">
        <f t="shared" si="1"/>
        <v>20944</v>
      </c>
      <c r="R12" s="41">
        <f t="shared" ref="R12:R39" si="17">+E12*Q12</f>
        <v>418880</v>
      </c>
      <c r="S12" s="44" t="s">
        <v>83</v>
      </c>
      <c r="T12" s="35" t="s">
        <v>87</v>
      </c>
      <c r="U12" s="39">
        <v>14213</v>
      </c>
      <c r="V12" s="37">
        <v>0.19</v>
      </c>
      <c r="W12" s="47">
        <f t="shared" si="2"/>
        <v>2700.4700000000003</v>
      </c>
      <c r="X12" s="48">
        <f t="shared" si="3"/>
        <v>16913</v>
      </c>
      <c r="Y12" s="48">
        <f t="shared" ref="Y12:Y42" si="18">+E12*X12</f>
        <v>338260</v>
      </c>
      <c r="Z12" s="22">
        <v>30</v>
      </c>
      <c r="AA12" s="33" t="s">
        <v>95</v>
      </c>
      <c r="AB12" s="40">
        <v>20500</v>
      </c>
      <c r="AC12" s="21">
        <v>0.19</v>
      </c>
      <c r="AD12" s="47">
        <f t="shared" si="4"/>
        <v>3895</v>
      </c>
      <c r="AE12" s="48">
        <f t="shared" si="5"/>
        <v>24395</v>
      </c>
      <c r="AF12" s="48">
        <f t="shared" ref="AF12:AF34" si="19">+E12*AE12</f>
        <v>487900</v>
      </c>
      <c r="AG12" s="44" t="s">
        <v>101</v>
      </c>
      <c r="AH12" s="53" t="s">
        <v>105</v>
      </c>
      <c r="AI12" s="39">
        <v>12320</v>
      </c>
      <c r="AJ12" s="37">
        <v>0.19</v>
      </c>
      <c r="AK12" s="47">
        <f t="shared" si="6"/>
        <v>2340.8000000000002</v>
      </c>
      <c r="AL12" s="48">
        <f t="shared" si="7"/>
        <v>14661</v>
      </c>
      <c r="AM12" s="48">
        <f t="shared" ref="AM12:AM40" si="20">+E12*AL12</f>
        <v>293220</v>
      </c>
      <c r="AN12" s="44" t="s">
        <v>121</v>
      </c>
      <c r="AO12" s="33"/>
      <c r="AP12" s="36"/>
      <c r="AQ12" s="37"/>
      <c r="AR12" s="22"/>
      <c r="AS12" s="23"/>
      <c r="AT12" s="23"/>
      <c r="AU12" s="44"/>
      <c r="AV12" s="35" t="s">
        <v>132</v>
      </c>
      <c r="AW12" s="39">
        <v>17600</v>
      </c>
      <c r="AX12" s="37">
        <v>0.19</v>
      </c>
      <c r="AY12" s="47">
        <f t="shared" si="8"/>
        <v>3344</v>
      </c>
      <c r="AZ12" s="48">
        <f t="shared" si="9"/>
        <v>20944</v>
      </c>
      <c r="BA12" s="48">
        <f t="shared" ref="BA12:BA40" si="21">+E12*AZ12</f>
        <v>418880</v>
      </c>
      <c r="BB12" s="44" t="s">
        <v>135</v>
      </c>
      <c r="BC12" s="35" t="s">
        <v>132</v>
      </c>
      <c r="BD12" s="39">
        <v>15900</v>
      </c>
      <c r="BE12" s="37">
        <v>0.19</v>
      </c>
      <c r="BF12" s="47">
        <f t="shared" si="10"/>
        <v>3021</v>
      </c>
      <c r="BG12" s="48">
        <f t="shared" si="11"/>
        <v>18921</v>
      </c>
      <c r="BH12" s="48">
        <f t="shared" ref="BH12:BH40" si="22">+E12*BG12</f>
        <v>378420</v>
      </c>
      <c r="BI12" s="22" t="s">
        <v>137</v>
      </c>
      <c r="BJ12" s="35" t="s">
        <v>132</v>
      </c>
      <c r="BK12" s="39">
        <v>17600</v>
      </c>
      <c r="BL12" s="37">
        <v>0.19</v>
      </c>
      <c r="BM12" s="47">
        <f t="shared" si="12"/>
        <v>3344</v>
      </c>
      <c r="BN12" s="48">
        <f t="shared" si="13"/>
        <v>20944</v>
      </c>
      <c r="BO12" s="48">
        <f t="shared" ref="BO12:BO40" si="23">+E12*BN12</f>
        <v>418880</v>
      </c>
      <c r="BP12" s="22">
        <v>30</v>
      </c>
      <c r="BQ12" s="35"/>
      <c r="BR12" s="36"/>
      <c r="BS12" s="37"/>
      <c r="BT12" s="22"/>
      <c r="BU12" s="23"/>
      <c r="BV12" s="23"/>
      <c r="BW12" s="44"/>
      <c r="BX12" s="60">
        <f t="shared" ref="BX12:BX42" si="24">MIN(K12,R12,Y12,AF12,AM12,AT12,BA12,BH12,BO12,BV12)</f>
        <v>293220</v>
      </c>
      <c r="BY12" s="61">
        <v>538118</v>
      </c>
      <c r="BZ12" s="60">
        <f t="shared" ref="BZ12:BZ42" si="25">+BY12-BX12</f>
        <v>244898</v>
      </c>
      <c r="CA12" s="35" t="str">
        <f t="shared" ref="CA12:CA42" si="26">IF(BX12=K12,$F$9,IF(BX12=R12,$M$9,IF(BX12=Y12,$T$9,IF(BX12=AF12,$AA$9,IF(BX12=AM12,$AH$9,IF(BX12=AT12,$AO$9,IF(BX12=BA12,$AV$9,IF(BX12=BH12,$BC$9,IF(BX12=BO12,$BJ$9,IF(BX12=BV12,$BQ$9,""))))))))))</f>
        <v>LAB BRANDS SAS  
    NIT .  860.028.662-8</v>
      </c>
      <c r="CB12" s="35" t="str">
        <f t="shared" ref="CB12:CB42" si="27">IF(BX12=K12,L12,IF(BX12=R12,S12,IF(BX12=Y12,Z12,IF(BX12=AF12,AG12,IF(BX12=AM12,AN12,IF(BX12=AT12,AU12,IF(BX12=BA12,BB12,IF(BX12=BH12,BI12,IF(BX12=BO12,BP12,IF(BX12=BV12,BW12,""))))))))))</f>
        <v>ENTREGA INMEDIATA</v>
      </c>
      <c r="CC12" s="50" t="str">
        <f t="shared" ref="CC12:CC42" si="28">IF(BX12=K12,F12,IF(BX12=R12,M12,IF(BX12=Y12,T12,IF(BX12=AF12,AA12,IF(BX12=AM12,AH12,IF(BX12=AT12,AO12,IF(BX12=BA12,AV12,IF(BX12=BH12,BC12,IF(BX12=BO12,BJ12,IF(BX12=BV12,BQ12,""))))))))))</f>
        <v>VASO DE PRECIPITADO FORMA BAJA 600ML REF. 211064806 - SCHOTT (DURAN)</v>
      </c>
      <c r="CD12" s="61">
        <f t="shared" ref="CD12:CD42" si="29">+BX12/E12</f>
        <v>14661</v>
      </c>
    </row>
    <row r="13" spans="1:83" ht="96" x14ac:dyDescent="0.25">
      <c r="A13" s="18">
        <v>3</v>
      </c>
      <c r="B13" s="19" t="s">
        <v>17</v>
      </c>
      <c r="C13" s="20" t="s">
        <v>56</v>
      </c>
      <c r="D13" s="20" t="s">
        <v>15</v>
      </c>
      <c r="E13" s="20">
        <v>30</v>
      </c>
      <c r="F13" s="35" t="s">
        <v>63</v>
      </c>
      <c r="G13" s="39">
        <v>17000</v>
      </c>
      <c r="H13" s="37">
        <v>0.19</v>
      </c>
      <c r="I13" s="40">
        <f t="shared" si="14"/>
        <v>3230</v>
      </c>
      <c r="J13" s="41">
        <f t="shared" si="15"/>
        <v>20230</v>
      </c>
      <c r="K13" s="41">
        <f t="shared" si="16"/>
        <v>606900</v>
      </c>
      <c r="L13" s="44" t="s">
        <v>64</v>
      </c>
      <c r="M13" s="35" t="s">
        <v>69</v>
      </c>
      <c r="N13" s="39">
        <v>43000</v>
      </c>
      <c r="O13" s="37">
        <v>0.19</v>
      </c>
      <c r="P13" s="40">
        <f t="shared" si="0"/>
        <v>8170</v>
      </c>
      <c r="Q13" s="41">
        <f t="shared" si="1"/>
        <v>51170</v>
      </c>
      <c r="R13" s="41">
        <f t="shared" si="17"/>
        <v>1535100</v>
      </c>
      <c r="S13" s="44" t="s">
        <v>84</v>
      </c>
      <c r="T13" s="35" t="s">
        <v>87</v>
      </c>
      <c r="U13" s="39">
        <v>12267</v>
      </c>
      <c r="V13" s="37">
        <v>0.19</v>
      </c>
      <c r="W13" s="47">
        <f t="shared" si="2"/>
        <v>2330.73</v>
      </c>
      <c r="X13" s="48">
        <f t="shared" si="3"/>
        <v>14598</v>
      </c>
      <c r="Y13" s="48">
        <f t="shared" si="18"/>
        <v>437940</v>
      </c>
      <c r="Z13" s="22">
        <v>30</v>
      </c>
      <c r="AA13" s="33" t="s">
        <v>95</v>
      </c>
      <c r="AB13" s="40">
        <v>14500</v>
      </c>
      <c r="AC13" s="21">
        <v>0.19</v>
      </c>
      <c r="AD13" s="47">
        <f t="shared" si="4"/>
        <v>2755</v>
      </c>
      <c r="AE13" s="48">
        <f t="shared" si="5"/>
        <v>17255</v>
      </c>
      <c r="AF13" s="48">
        <f t="shared" si="19"/>
        <v>517650</v>
      </c>
      <c r="AG13" s="44" t="s">
        <v>101</v>
      </c>
      <c r="AH13" s="53" t="s">
        <v>106</v>
      </c>
      <c r="AI13" s="39">
        <v>12390</v>
      </c>
      <c r="AJ13" s="37">
        <v>0.19</v>
      </c>
      <c r="AK13" s="47">
        <f t="shared" si="6"/>
        <v>2354.1</v>
      </c>
      <c r="AL13" s="48">
        <f t="shared" si="7"/>
        <v>14744</v>
      </c>
      <c r="AM13" s="48">
        <f t="shared" si="20"/>
        <v>442320</v>
      </c>
      <c r="AN13" s="44" t="s">
        <v>121</v>
      </c>
      <c r="AO13" s="33"/>
      <c r="AP13" s="36"/>
      <c r="AQ13" s="37"/>
      <c r="AR13" s="22"/>
      <c r="AS13" s="23"/>
      <c r="AT13" s="23"/>
      <c r="AU13" s="44"/>
      <c r="AV13" s="35" t="s">
        <v>132</v>
      </c>
      <c r="AW13" s="39">
        <v>17700</v>
      </c>
      <c r="AX13" s="37">
        <v>0.19</v>
      </c>
      <c r="AY13" s="47">
        <f t="shared" si="8"/>
        <v>3363</v>
      </c>
      <c r="AZ13" s="48">
        <f t="shared" si="9"/>
        <v>21063</v>
      </c>
      <c r="BA13" s="48">
        <f t="shared" si="21"/>
        <v>631890</v>
      </c>
      <c r="BB13" s="44" t="s">
        <v>135</v>
      </c>
      <c r="BC13" s="35" t="s">
        <v>132</v>
      </c>
      <c r="BD13" s="39">
        <v>16000</v>
      </c>
      <c r="BE13" s="37">
        <v>0.19</v>
      </c>
      <c r="BF13" s="47">
        <f t="shared" si="10"/>
        <v>3040</v>
      </c>
      <c r="BG13" s="48">
        <f t="shared" si="11"/>
        <v>19040</v>
      </c>
      <c r="BH13" s="48">
        <f t="shared" si="22"/>
        <v>571200</v>
      </c>
      <c r="BI13" s="22" t="s">
        <v>137</v>
      </c>
      <c r="BJ13" s="35" t="s">
        <v>132</v>
      </c>
      <c r="BK13" s="39">
        <v>17700</v>
      </c>
      <c r="BL13" s="37">
        <v>0.19</v>
      </c>
      <c r="BM13" s="47">
        <f t="shared" si="12"/>
        <v>3363</v>
      </c>
      <c r="BN13" s="48">
        <f t="shared" si="13"/>
        <v>21063</v>
      </c>
      <c r="BO13" s="48">
        <f t="shared" si="23"/>
        <v>631890</v>
      </c>
      <c r="BP13" s="22">
        <v>120</v>
      </c>
      <c r="BQ13" s="35"/>
      <c r="BR13" s="36"/>
      <c r="BS13" s="37"/>
      <c r="BT13" s="22"/>
      <c r="BU13" s="23"/>
      <c r="BV13" s="23"/>
      <c r="BW13" s="44"/>
      <c r="BX13" s="60">
        <f t="shared" si="24"/>
        <v>437940</v>
      </c>
      <c r="BY13" s="61">
        <v>535500</v>
      </c>
      <c r="BZ13" s="60">
        <f t="shared" si="25"/>
        <v>97560</v>
      </c>
      <c r="CA13" s="35" t="str">
        <f t="shared" si="26"/>
        <v>CIEDUTEC LTDA
NIT.830.044.212-5</v>
      </c>
      <c r="CB13" s="35">
        <f t="shared" si="27"/>
        <v>30</v>
      </c>
      <c r="CC13" s="35" t="str">
        <f t="shared" si="28"/>
        <v>BOECO</v>
      </c>
      <c r="CD13" s="61">
        <f t="shared" si="29"/>
        <v>14598</v>
      </c>
    </row>
    <row r="14" spans="1:83" ht="132" x14ac:dyDescent="0.25">
      <c r="A14" s="18">
        <v>4</v>
      </c>
      <c r="B14" s="19" t="s">
        <v>18</v>
      </c>
      <c r="C14" s="20" t="s">
        <v>58</v>
      </c>
      <c r="D14" s="20" t="s">
        <v>19</v>
      </c>
      <c r="E14" s="20">
        <v>2</v>
      </c>
      <c r="F14" s="35"/>
      <c r="G14" s="39"/>
      <c r="H14" s="37"/>
      <c r="I14" s="40"/>
      <c r="J14" s="41"/>
      <c r="K14" s="41"/>
      <c r="L14" s="44"/>
      <c r="M14" s="35"/>
      <c r="N14" s="39"/>
      <c r="O14" s="37"/>
      <c r="P14" s="40"/>
      <c r="Q14" s="41"/>
      <c r="R14" s="41"/>
      <c r="S14" s="44"/>
      <c r="T14" s="35"/>
      <c r="U14" s="39"/>
      <c r="V14" s="37"/>
      <c r="W14" s="47"/>
      <c r="X14" s="48"/>
      <c r="Y14" s="48"/>
      <c r="Z14" s="22"/>
      <c r="AA14" s="33" t="s">
        <v>96</v>
      </c>
      <c r="AB14" s="40">
        <v>2100000</v>
      </c>
      <c r="AC14" s="21">
        <v>0.19</v>
      </c>
      <c r="AD14" s="47">
        <f t="shared" si="4"/>
        <v>399000</v>
      </c>
      <c r="AE14" s="48">
        <f t="shared" si="5"/>
        <v>2499000</v>
      </c>
      <c r="AF14" s="48">
        <f t="shared" si="19"/>
        <v>4998000</v>
      </c>
      <c r="AG14" s="44" t="s">
        <v>102</v>
      </c>
      <c r="AH14" s="53" t="s">
        <v>107</v>
      </c>
      <c r="AI14" s="39">
        <v>2107800</v>
      </c>
      <c r="AJ14" s="37">
        <v>0.19</v>
      </c>
      <c r="AK14" s="47">
        <f t="shared" si="6"/>
        <v>400482</v>
      </c>
      <c r="AL14" s="48">
        <f t="shared" si="7"/>
        <v>2508282</v>
      </c>
      <c r="AM14" s="48">
        <f t="shared" si="20"/>
        <v>5016564</v>
      </c>
      <c r="AN14" s="44" t="s">
        <v>121</v>
      </c>
      <c r="AO14" s="33"/>
      <c r="AP14" s="36"/>
      <c r="AQ14" s="37"/>
      <c r="AR14" s="22"/>
      <c r="AS14" s="23"/>
      <c r="AT14" s="23"/>
      <c r="AU14" s="44"/>
      <c r="AV14" s="62"/>
      <c r="AW14" s="63"/>
      <c r="AX14" s="64"/>
      <c r="AY14" s="65"/>
      <c r="AZ14" s="66"/>
      <c r="BA14" s="66"/>
      <c r="BB14" s="69"/>
      <c r="BC14" s="35" t="s">
        <v>136</v>
      </c>
      <c r="BD14" s="39">
        <v>2503800</v>
      </c>
      <c r="BE14" s="37">
        <v>0.19</v>
      </c>
      <c r="BF14" s="47">
        <f t="shared" si="10"/>
        <v>475722</v>
      </c>
      <c r="BG14" s="48">
        <f t="shared" si="11"/>
        <v>2979522</v>
      </c>
      <c r="BH14" s="48">
        <f t="shared" si="22"/>
        <v>5959044</v>
      </c>
      <c r="BI14" s="22" t="s">
        <v>138</v>
      </c>
      <c r="BJ14" s="35"/>
      <c r="BK14" s="39"/>
      <c r="BL14" s="37"/>
      <c r="BM14" s="47"/>
      <c r="BN14" s="48"/>
      <c r="BO14" s="48"/>
      <c r="BP14" s="22" t="s">
        <v>144</v>
      </c>
      <c r="BQ14" s="35"/>
      <c r="BR14" s="36"/>
      <c r="BS14" s="37"/>
      <c r="BT14" s="22"/>
      <c r="BU14" s="23"/>
      <c r="BV14" s="23"/>
      <c r="BW14" s="44"/>
      <c r="BX14" s="60">
        <f t="shared" si="24"/>
        <v>4998000</v>
      </c>
      <c r="BY14" s="61">
        <v>5029987.2</v>
      </c>
      <c r="BZ14" s="60">
        <f t="shared" si="25"/>
        <v>31987.200000000186</v>
      </c>
      <c r="CA14" s="35" t="str">
        <f t="shared" si="26"/>
        <v>INVERSIONES JIMSA LTDA  
NIT  900.230.898-8</v>
      </c>
      <c r="CB14" s="35" t="str">
        <f t="shared" si="27"/>
        <v>60 DIAS</v>
      </c>
      <c r="CC14" s="35" t="str">
        <f t="shared" si="28"/>
        <v xml:space="preserve">WHEATON </v>
      </c>
      <c r="CD14" s="61">
        <f t="shared" si="29"/>
        <v>2499000</v>
      </c>
    </row>
    <row r="15" spans="1:83" ht="63.75" x14ac:dyDescent="0.25">
      <c r="A15" s="18">
        <v>5</v>
      </c>
      <c r="B15" s="19" t="s">
        <v>20</v>
      </c>
      <c r="C15" s="20" t="s">
        <v>59</v>
      </c>
      <c r="D15" s="20" t="s">
        <v>15</v>
      </c>
      <c r="E15" s="20">
        <v>5</v>
      </c>
      <c r="F15" s="35"/>
      <c r="G15" s="39"/>
      <c r="H15" s="37"/>
      <c r="I15" s="40"/>
      <c r="J15" s="41"/>
      <c r="K15" s="41"/>
      <c r="L15" s="44"/>
      <c r="M15" s="35"/>
      <c r="N15" s="39"/>
      <c r="O15" s="37"/>
      <c r="P15" s="40"/>
      <c r="Q15" s="41"/>
      <c r="R15" s="41"/>
      <c r="S15" s="44"/>
      <c r="T15" s="35" t="s">
        <v>87</v>
      </c>
      <c r="U15" s="39">
        <v>41920</v>
      </c>
      <c r="V15" s="37">
        <v>0.19</v>
      </c>
      <c r="W15" s="47">
        <f t="shared" si="2"/>
        <v>7964.8</v>
      </c>
      <c r="X15" s="48">
        <f t="shared" si="3"/>
        <v>49885</v>
      </c>
      <c r="Y15" s="48">
        <f t="shared" si="18"/>
        <v>249425</v>
      </c>
      <c r="Z15" s="22">
        <v>30</v>
      </c>
      <c r="AA15" s="33" t="s">
        <v>97</v>
      </c>
      <c r="AB15" s="40">
        <v>45000</v>
      </c>
      <c r="AC15" s="21">
        <v>0.19</v>
      </c>
      <c r="AD15" s="47">
        <f t="shared" si="4"/>
        <v>8550</v>
      </c>
      <c r="AE15" s="48">
        <f t="shared" si="5"/>
        <v>53550</v>
      </c>
      <c r="AF15" s="48">
        <f t="shared" si="19"/>
        <v>267750</v>
      </c>
      <c r="AG15" s="44" t="s">
        <v>101</v>
      </c>
      <c r="AH15" s="68"/>
      <c r="AI15" s="63"/>
      <c r="AJ15" s="64"/>
      <c r="AK15" s="65"/>
      <c r="AL15" s="66"/>
      <c r="AM15" s="66"/>
      <c r="AN15" s="69"/>
      <c r="AO15" s="33"/>
      <c r="AP15" s="36"/>
      <c r="AQ15" s="37"/>
      <c r="AR15" s="22"/>
      <c r="AS15" s="23"/>
      <c r="AT15" s="23"/>
      <c r="AU15" s="44"/>
      <c r="AV15" s="62"/>
      <c r="AW15" s="63"/>
      <c r="AX15" s="64"/>
      <c r="AY15" s="65"/>
      <c r="AZ15" s="66"/>
      <c r="BA15" s="66"/>
      <c r="BB15" s="69"/>
      <c r="BC15" s="35"/>
      <c r="BD15" s="39"/>
      <c r="BE15" s="37"/>
      <c r="BF15" s="47"/>
      <c r="BG15" s="48"/>
      <c r="BH15" s="48"/>
      <c r="BI15" s="22"/>
      <c r="BJ15" s="35"/>
      <c r="BK15" s="39"/>
      <c r="BL15" s="37"/>
      <c r="BM15" s="47"/>
      <c r="BN15" s="48"/>
      <c r="BO15" s="48"/>
      <c r="BP15" s="22" t="s">
        <v>144</v>
      </c>
      <c r="BQ15" s="35"/>
      <c r="BR15" s="36"/>
      <c r="BS15" s="37"/>
      <c r="BT15" s="22"/>
      <c r="BU15" s="23"/>
      <c r="BV15" s="23"/>
      <c r="BW15" s="44"/>
      <c r="BX15" s="60">
        <f t="shared" si="24"/>
        <v>249425</v>
      </c>
      <c r="BY15" s="61">
        <v>346466.56624999992</v>
      </c>
      <c r="BZ15" s="60">
        <f t="shared" si="25"/>
        <v>97041.566249999916</v>
      </c>
      <c r="CA15" s="35" t="str">
        <f t="shared" si="26"/>
        <v>CIEDUTEC LTDA
NIT.830.044.212-5</v>
      </c>
      <c r="CB15" s="35">
        <f t="shared" si="27"/>
        <v>30</v>
      </c>
      <c r="CC15" s="35" t="str">
        <f t="shared" si="28"/>
        <v>BOECO</v>
      </c>
      <c r="CD15" s="61">
        <f t="shared" si="29"/>
        <v>49885</v>
      </c>
    </row>
    <row r="16" spans="1:83" ht="96" x14ac:dyDescent="0.25">
      <c r="A16" s="18">
        <v>6</v>
      </c>
      <c r="B16" s="19" t="s">
        <v>21</v>
      </c>
      <c r="C16" s="20" t="s">
        <v>57</v>
      </c>
      <c r="D16" s="20" t="s">
        <v>15</v>
      </c>
      <c r="E16" s="20">
        <v>24</v>
      </c>
      <c r="F16" s="35" t="s">
        <v>63</v>
      </c>
      <c r="G16" s="39">
        <v>9400</v>
      </c>
      <c r="H16" s="37">
        <v>0.19</v>
      </c>
      <c r="I16" s="40">
        <f t="shared" si="14"/>
        <v>1786</v>
      </c>
      <c r="J16" s="41">
        <f t="shared" si="15"/>
        <v>11186</v>
      </c>
      <c r="K16" s="41">
        <f t="shared" si="16"/>
        <v>268464</v>
      </c>
      <c r="L16" s="44" t="s">
        <v>65</v>
      </c>
      <c r="M16" s="35" t="s">
        <v>70</v>
      </c>
      <c r="N16" s="39">
        <v>15400</v>
      </c>
      <c r="O16" s="37">
        <v>0.19</v>
      </c>
      <c r="P16" s="40">
        <f t="shared" si="0"/>
        <v>2926</v>
      </c>
      <c r="Q16" s="41">
        <f t="shared" si="1"/>
        <v>18326</v>
      </c>
      <c r="R16" s="41">
        <f t="shared" si="17"/>
        <v>439824</v>
      </c>
      <c r="S16" s="44" t="s">
        <v>83</v>
      </c>
      <c r="T16" s="35" t="s">
        <v>87</v>
      </c>
      <c r="U16" s="39">
        <v>19867</v>
      </c>
      <c r="V16" s="37">
        <v>0.19</v>
      </c>
      <c r="W16" s="47">
        <f t="shared" si="2"/>
        <v>3774.73</v>
      </c>
      <c r="X16" s="48">
        <f t="shared" si="3"/>
        <v>23642</v>
      </c>
      <c r="Y16" s="48">
        <f t="shared" si="18"/>
        <v>567408</v>
      </c>
      <c r="Z16" s="22">
        <v>30</v>
      </c>
      <c r="AA16" s="33"/>
      <c r="AB16" s="40"/>
      <c r="AC16" s="21"/>
      <c r="AD16" s="47"/>
      <c r="AE16" s="48"/>
      <c r="AF16" s="48"/>
      <c r="AG16" s="44"/>
      <c r="AH16" s="53" t="s">
        <v>108</v>
      </c>
      <c r="AI16" s="39">
        <v>15190</v>
      </c>
      <c r="AJ16" s="37">
        <v>0.19</v>
      </c>
      <c r="AK16" s="47">
        <f t="shared" si="6"/>
        <v>2886.1</v>
      </c>
      <c r="AL16" s="48">
        <f t="shared" si="7"/>
        <v>18076</v>
      </c>
      <c r="AM16" s="48">
        <f t="shared" si="20"/>
        <v>433824</v>
      </c>
      <c r="AN16" s="44" t="s">
        <v>121</v>
      </c>
      <c r="AO16" s="33" t="s">
        <v>87</v>
      </c>
      <c r="AP16" s="39">
        <v>12800</v>
      </c>
      <c r="AQ16" s="37">
        <v>0.19</v>
      </c>
      <c r="AR16" s="47">
        <f t="shared" ref="AR16:AR38" si="30">+AP16*AQ16</f>
        <v>2432</v>
      </c>
      <c r="AS16" s="48">
        <f t="shared" ref="AS16:AS38" si="31">ROUND(AP16+AR16,0)</f>
        <v>15232</v>
      </c>
      <c r="AT16" s="48">
        <f t="shared" ref="AT16:AT35" si="32">+E16*AS16</f>
        <v>365568</v>
      </c>
      <c r="AU16" s="44" t="s">
        <v>129</v>
      </c>
      <c r="AV16" s="35" t="s">
        <v>132</v>
      </c>
      <c r="AW16" s="39">
        <v>16700</v>
      </c>
      <c r="AX16" s="37">
        <v>0.19</v>
      </c>
      <c r="AY16" s="47">
        <f t="shared" si="8"/>
        <v>3173</v>
      </c>
      <c r="AZ16" s="48">
        <f t="shared" si="9"/>
        <v>19873</v>
      </c>
      <c r="BA16" s="48">
        <f t="shared" si="21"/>
        <v>476952</v>
      </c>
      <c r="BB16" s="44" t="s">
        <v>135</v>
      </c>
      <c r="BC16" s="35" t="s">
        <v>132</v>
      </c>
      <c r="BD16" s="39">
        <v>19600</v>
      </c>
      <c r="BE16" s="37">
        <v>0.19</v>
      </c>
      <c r="BF16" s="47">
        <f t="shared" si="10"/>
        <v>3724</v>
      </c>
      <c r="BG16" s="48">
        <f t="shared" si="11"/>
        <v>23324</v>
      </c>
      <c r="BH16" s="48">
        <f t="shared" si="22"/>
        <v>559776</v>
      </c>
      <c r="BI16" s="22" t="s">
        <v>137</v>
      </c>
      <c r="BJ16" s="35" t="s">
        <v>87</v>
      </c>
      <c r="BK16" s="39">
        <v>16000</v>
      </c>
      <c r="BL16" s="37">
        <v>0.19</v>
      </c>
      <c r="BM16" s="47">
        <f t="shared" si="12"/>
        <v>3040</v>
      </c>
      <c r="BN16" s="48">
        <f t="shared" si="13"/>
        <v>19040</v>
      </c>
      <c r="BO16" s="48">
        <f t="shared" si="23"/>
        <v>456960</v>
      </c>
      <c r="BP16" s="22">
        <v>120</v>
      </c>
      <c r="BQ16" s="35"/>
      <c r="BR16" s="36"/>
      <c r="BS16" s="37"/>
      <c r="BT16" s="22"/>
      <c r="BU16" s="23"/>
      <c r="BV16" s="23"/>
      <c r="BW16" s="44"/>
      <c r="BX16" s="60">
        <f t="shared" si="24"/>
        <v>268464</v>
      </c>
      <c r="BY16" s="61">
        <v>638944.32000000007</v>
      </c>
      <c r="BZ16" s="60">
        <f t="shared" si="25"/>
        <v>370480.32000000007</v>
      </c>
      <c r="CA16" s="35" t="str">
        <f t="shared" si="26"/>
        <v>Annar Diagnostica Import S.A.S
Nit.  830.025.281-2</v>
      </c>
      <c r="CB16" s="35" t="str">
        <f t="shared" si="27"/>
        <v>10 dias a partir de firma de contrato</v>
      </c>
      <c r="CC16" s="35" t="str">
        <f t="shared" si="28"/>
        <v>SCHARLAU</v>
      </c>
      <c r="CD16" s="61">
        <f t="shared" si="29"/>
        <v>11186</v>
      </c>
    </row>
    <row r="17" spans="1:82" ht="62.25" customHeight="1" x14ac:dyDescent="0.25">
      <c r="A17" s="18">
        <v>7</v>
      </c>
      <c r="B17" s="19" t="s">
        <v>23</v>
      </c>
      <c r="C17" s="20" t="s">
        <v>22</v>
      </c>
      <c r="D17" s="20" t="s">
        <v>15</v>
      </c>
      <c r="E17" s="20">
        <v>12</v>
      </c>
      <c r="F17" s="35"/>
      <c r="G17" s="39"/>
      <c r="H17" s="37"/>
      <c r="I17" s="40"/>
      <c r="J17" s="41"/>
      <c r="K17" s="41"/>
      <c r="L17" s="44"/>
      <c r="M17" s="35" t="s">
        <v>71</v>
      </c>
      <c r="N17" s="39">
        <v>20600</v>
      </c>
      <c r="O17" s="37">
        <v>0.19</v>
      </c>
      <c r="P17" s="40">
        <f t="shared" si="0"/>
        <v>3914</v>
      </c>
      <c r="Q17" s="41">
        <f t="shared" si="1"/>
        <v>24514</v>
      </c>
      <c r="R17" s="41">
        <f t="shared" si="17"/>
        <v>294168</v>
      </c>
      <c r="S17" s="44" t="s">
        <v>84</v>
      </c>
      <c r="T17" s="35" t="s">
        <v>87</v>
      </c>
      <c r="U17" s="39">
        <v>22667</v>
      </c>
      <c r="V17" s="37">
        <v>0.19</v>
      </c>
      <c r="W17" s="47">
        <f t="shared" si="2"/>
        <v>4306.7300000000005</v>
      </c>
      <c r="X17" s="48">
        <f t="shared" si="3"/>
        <v>26974</v>
      </c>
      <c r="Y17" s="48">
        <f t="shared" si="18"/>
        <v>323688</v>
      </c>
      <c r="Z17" s="22">
        <v>30</v>
      </c>
      <c r="AA17" s="33"/>
      <c r="AB17" s="40"/>
      <c r="AC17" s="21"/>
      <c r="AD17" s="47"/>
      <c r="AE17" s="48"/>
      <c r="AF17" s="48"/>
      <c r="AG17" s="44"/>
      <c r="AH17" s="53" t="s">
        <v>109</v>
      </c>
      <c r="AI17" s="39">
        <v>21100</v>
      </c>
      <c r="AJ17" s="37">
        <v>0.19</v>
      </c>
      <c r="AK17" s="47">
        <f t="shared" si="6"/>
        <v>4009</v>
      </c>
      <c r="AL17" s="48">
        <f t="shared" si="7"/>
        <v>25109</v>
      </c>
      <c r="AM17" s="48">
        <f t="shared" si="20"/>
        <v>301308</v>
      </c>
      <c r="AN17" s="44" t="s">
        <v>122</v>
      </c>
      <c r="AO17" s="33"/>
      <c r="AP17" s="36"/>
      <c r="AQ17" s="37"/>
      <c r="AR17" s="22"/>
      <c r="AS17" s="23"/>
      <c r="AT17" s="23"/>
      <c r="AU17" s="44"/>
      <c r="AV17" s="35"/>
      <c r="AW17" s="39"/>
      <c r="AX17" s="37"/>
      <c r="AY17" s="47"/>
      <c r="AZ17" s="48"/>
      <c r="BA17" s="48"/>
      <c r="BB17" s="44"/>
      <c r="BC17" s="35" t="s">
        <v>92</v>
      </c>
      <c r="BD17" s="39">
        <v>22400</v>
      </c>
      <c r="BE17" s="37">
        <v>0.19</v>
      </c>
      <c r="BF17" s="47">
        <f t="shared" si="10"/>
        <v>4256</v>
      </c>
      <c r="BG17" s="48">
        <f t="shared" si="11"/>
        <v>26656</v>
      </c>
      <c r="BH17" s="48">
        <f t="shared" si="22"/>
        <v>319872</v>
      </c>
      <c r="BI17" s="22" t="s">
        <v>137</v>
      </c>
      <c r="BJ17" s="35" t="s">
        <v>87</v>
      </c>
      <c r="BK17" s="39">
        <v>18000</v>
      </c>
      <c r="BL17" s="37">
        <v>0.19</v>
      </c>
      <c r="BM17" s="47">
        <f t="shared" si="12"/>
        <v>3420</v>
      </c>
      <c r="BN17" s="48">
        <f t="shared" si="13"/>
        <v>21420</v>
      </c>
      <c r="BO17" s="48">
        <f t="shared" si="23"/>
        <v>257040</v>
      </c>
      <c r="BP17" s="22">
        <v>120</v>
      </c>
      <c r="BQ17" s="35"/>
      <c r="BR17" s="36"/>
      <c r="BS17" s="37"/>
      <c r="BT17" s="22"/>
      <c r="BU17" s="23"/>
      <c r="BV17" s="23"/>
      <c r="BW17" s="44"/>
      <c r="BX17" s="60">
        <f t="shared" si="24"/>
        <v>257040</v>
      </c>
      <c r="BY17" s="61">
        <v>361955.16000000003</v>
      </c>
      <c r="BZ17" s="60">
        <f t="shared" si="25"/>
        <v>104915.16000000003</v>
      </c>
      <c r="CA17" s="35" t="str">
        <f t="shared" si="26"/>
        <v>REACTIVOS EQUIPOS Y QUIMICOS LIMITADA 
 Nit. 800.157.163-9</v>
      </c>
      <c r="CB17" s="35">
        <f t="shared" si="27"/>
        <v>120</v>
      </c>
      <c r="CC17" s="35" t="str">
        <f t="shared" si="28"/>
        <v>BOECO</v>
      </c>
      <c r="CD17" s="61">
        <f t="shared" si="29"/>
        <v>21420</v>
      </c>
    </row>
    <row r="18" spans="1:82" ht="96" x14ac:dyDescent="0.25">
      <c r="A18" s="18">
        <v>8</v>
      </c>
      <c r="B18" s="19" t="s">
        <v>24</v>
      </c>
      <c r="C18" s="20" t="s">
        <v>57</v>
      </c>
      <c r="D18" s="20" t="s">
        <v>15</v>
      </c>
      <c r="E18" s="20">
        <v>20</v>
      </c>
      <c r="F18" s="35" t="s">
        <v>63</v>
      </c>
      <c r="G18" s="39">
        <v>14100</v>
      </c>
      <c r="H18" s="37">
        <v>0.19</v>
      </c>
      <c r="I18" s="40">
        <f t="shared" si="14"/>
        <v>2679</v>
      </c>
      <c r="J18" s="41">
        <f t="shared" si="15"/>
        <v>16779</v>
      </c>
      <c r="K18" s="41">
        <f t="shared" si="16"/>
        <v>335580</v>
      </c>
      <c r="L18" s="44" t="s">
        <v>65</v>
      </c>
      <c r="M18" s="35" t="s">
        <v>72</v>
      </c>
      <c r="N18" s="39">
        <v>22200</v>
      </c>
      <c r="O18" s="37">
        <v>0.19</v>
      </c>
      <c r="P18" s="40">
        <f t="shared" si="0"/>
        <v>4218</v>
      </c>
      <c r="Q18" s="41">
        <f t="shared" si="1"/>
        <v>26418</v>
      </c>
      <c r="R18" s="41">
        <f t="shared" si="17"/>
        <v>528360</v>
      </c>
      <c r="S18" s="44" t="s">
        <v>84</v>
      </c>
      <c r="T18" s="35" t="s">
        <v>87</v>
      </c>
      <c r="U18" s="39">
        <v>22267</v>
      </c>
      <c r="V18" s="37">
        <v>0.19</v>
      </c>
      <c r="W18" s="47">
        <f t="shared" si="2"/>
        <v>4230.7300000000005</v>
      </c>
      <c r="X18" s="48">
        <f t="shared" si="3"/>
        <v>26498</v>
      </c>
      <c r="Y18" s="48">
        <f t="shared" si="18"/>
        <v>529960</v>
      </c>
      <c r="Z18" s="22">
        <v>30</v>
      </c>
      <c r="AA18" s="33"/>
      <c r="AB18" s="40"/>
      <c r="AC18" s="21"/>
      <c r="AD18" s="47"/>
      <c r="AE18" s="48"/>
      <c r="AF18" s="48"/>
      <c r="AG18" s="44"/>
      <c r="AH18" s="53" t="s">
        <v>110</v>
      </c>
      <c r="AI18" s="39">
        <v>18130</v>
      </c>
      <c r="AJ18" s="37">
        <v>0.19</v>
      </c>
      <c r="AK18" s="47">
        <f t="shared" si="6"/>
        <v>3444.7</v>
      </c>
      <c r="AL18" s="48">
        <f t="shared" si="7"/>
        <v>21575</v>
      </c>
      <c r="AM18" s="48">
        <f t="shared" si="20"/>
        <v>431500</v>
      </c>
      <c r="AN18" s="44" t="s">
        <v>121</v>
      </c>
      <c r="AO18" s="33"/>
      <c r="AP18" s="36"/>
      <c r="AQ18" s="37"/>
      <c r="AR18" s="22"/>
      <c r="AS18" s="23"/>
      <c r="AT18" s="23"/>
      <c r="AU18" s="44"/>
      <c r="AV18" s="35" t="s">
        <v>132</v>
      </c>
      <c r="AW18" s="39">
        <v>25900</v>
      </c>
      <c r="AX18" s="37">
        <v>0.19</v>
      </c>
      <c r="AY18" s="47">
        <f t="shared" si="8"/>
        <v>4921</v>
      </c>
      <c r="AZ18" s="48">
        <f t="shared" si="9"/>
        <v>30821</v>
      </c>
      <c r="BA18" s="48">
        <f t="shared" si="21"/>
        <v>616420</v>
      </c>
      <c r="BB18" s="44" t="s">
        <v>135</v>
      </c>
      <c r="BC18" s="35" t="s">
        <v>132</v>
      </c>
      <c r="BD18" s="39">
        <v>23400</v>
      </c>
      <c r="BE18" s="37">
        <v>0.19</v>
      </c>
      <c r="BF18" s="47">
        <f t="shared" si="10"/>
        <v>4446</v>
      </c>
      <c r="BG18" s="48">
        <f t="shared" si="11"/>
        <v>27846</v>
      </c>
      <c r="BH18" s="48">
        <f t="shared" si="22"/>
        <v>556920</v>
      </c>
      <c r="BI18" s="22" t="s">
        <v>137</v>
      </c>
      <c r="BJ18" s="35" t="s">
        <v>87</v>
      </c>
      <c r="BK18" s="39">
        <v>18800</v>
      </c>
      <c r="BL18" s="37">
        <v>0.19</v>
      </c>
      <c r="BM18" s="47">
        <f t="shared" si="12"/>
        <v>3572</v>
      </c>
      <c r="BN18" s="48">
        <f t="shared" si="13"/>
        <v>22372</v>
      </c>
      <c r="BO18" s="48">
        <f t="shared" si="23"/>
        <v>447440</v>
      </c>
      <c r="BP18" s="22">
        <v>120</v>
      </c>
      <c r="BQ18" s="35"/>
      <c r="BR18" s="36"/>
      <c r="BS18" s="37"/>
      <c r="BT18" s="22"/>
      <c r="BU18" s="23"/>
      <c r="BV18" s="23"/>
      <c r="BW18" s="44"/>
      <c r="BX18" s="60">
        <f t="shared" si="24"/>
        <v>335580</v>
      </c>
      <c r="BY18" s="61">
        <v>651406</v>
      </c>
      <c r="BZ18" s="60">
        <f t="shared" si="25"/>
        <v>315826</v>
      </c>
      <c r="CA18" s="35" t="str">
        <f t="shared" si="26"/>
        <v>Annar Diagnostica Import S.A.S
Nit.  830.025.281-2</v>
      </c>
      <c r="CB18" s="35" t="str">
        <f t="shared" si="27"/>
        <v>10 dias a partir de firma de contrato</v>
      </c>
      <c r="CC18" s="35" t="str">
        <f t="shared" si="28"/>
        <v>SCHARLAU</v>
      </c>
      <c r="CD18" s="61">
        <f t="shared" si="29"/>
        <v>16779</v>
      </c>
    </row>
    <row r="19" spans="1:82" ht="228" x14ac:dyDescent="0.25">
      <c r="A19" s="18">
        <v>9</v>
      </c>
      <c r="B19" s="19" t="s">
        <v>25</v>
      </c>
      <c r="C19" s="20" t="s">
        <v>22</v>
      </c>
      <c r="D19" s="20" t="s">
        <v>15</v>
      </c>
      <c r="E19" s="20">
        <v>12</v>
      </c>
      <c r="F19" s="35"/>
      <c r="G19" s="39"/>
      <c r="H19" s="37"/>
      <c r="I19" s="40"/>
      <c r="J19" s="41"/>
      <c r="K19" s="41"/>
      <c r="L19" s="44"/>
      <c r="M19" s="35" t="s">
        <v>73</v>
      </c>
      <c r="N19" s="39">
        <v>18500</v>
      </c>
      <c r="O19" s="37">
        <v>0.19</v>
      </c>
      <c r="P19" s="40">
        <f t="shared" si="0"/>
        <v>3515</v>
      </c>
      <c r="Q19" s="41">
        <f t="shared" si="1"/>
        <v>22015</v>
      </c>
      <c r="R19" s="41">
        <f t="shared" si="17"/>
        <v>264180</v>
      </c>
      <c r="S19" s="44" t="s">
        <v>83</v>
      </c>
      <c r="T19" s="35" t="s">
        <v>87</v>
      </c>
      <c r="U19" s="39">
        <v>24000</v>
      </c>
      <c r="V19" s="37">
        <v>0.19</v>
      </c>
      <c r="W19" s="47">
        <f t="shared" si="2"/>
        <v>4560</v>
      </c>
      <c r="X19" s="48">
        <f t="shared" si="3"/>
        <v>28560</v>
      </c>
      <c r="Y19" s="48">
        <f t="shared" si="18"/>
        <v>342720</v>
      </c>
      <c r="Z19" s="22">
        <v>30</v>
      </c>
      <c r="AA19" s="33"/>
      <c r="AB19" s="40"/>
      <c r="AC19" s="21"/>
      <c r="AD19" s="47"/>
      <c r="AE19" s="48"/>
      <c r="AF19" s="48"/>
      <c r="AG19" s="44"/>
      <c r="AH19" s="53" t="s">
        <v>111</v>
      </c>
      <c r="AI19" s="39">
        <v>28500</v>
      </c>
      <c r="AJ19" s="37">
        <v>0.19</v>
      </c>
      <c r="AK19" s="47">
        <f t="shared" si="6"/>
        <v>5415</v>
      </c>
      <c r="AL19" s="48">
        <f t="shared" si="7"/>
        <v>33915</v>
      </c>
      <c r="AM19" s="48">
        <f t="shared" si="20"/>
        <v>406980</v>
      </c>
      <c r="AN19" s="44" t="s">
        <v>122</v>
      </c>
      <c r="AO19" s="33"/>
      <c r="AP19" s="36"/>
      <c r="AQ19" s="37"/>
      <c r="AR19" s="22"/>
      <c r="AS19" s="23"/>
      <c r="AT19" s="23"/>
      <c r="AU19" s="44"/>
      <c r="AV19" s="35" t="s">
        <v>132</v>
      </c>
      <c r="AW19" s="39">
        <v>33100</v>
      </c>
      <c r="AX19" s="37">
        <v>0.19</v>
      </c>
      <c r="AY19" s="47">
        <f t="shared" si="8"/>
        <v>6289</v>
      </c>
      <c r="AZ19" s="48">
        <f t="shared" si="9"/>
        <v>39389</v>
      </c>
      <c r="BA19" s="48">
        <f t="shared" si="21"/>
        <v>472668</v>
      </c>
      <c r="BB19" s="44" t="s">
        <v>135</v>
      </c>
      <c r="BC19" s="35" t="s">
        <v>132</v>
      </c>
      <c r="BD19" s="39">
        <v>29800</v>
      </c>
      <c r="BE19" s="37">
        <v>0.19</v>
      </c>
      <c r="BF19" s="47">
        <f t="shared" si="10"/>
        <v>5662</v>
      </c>
      <c r="BG19" s="48">
        <f t="shared" si="11"/>
        <v>35462</v>
      </c>
      <c r="BH19" s="48">
        <f t="shared" si="22"/>
        <v>425544</v>
      </c>
      <c r="BI19" s="22" t="s">
        <v>137</v>
      </c>
      <c r="BJ19" s="35" t="s">
        <v>87</v>
      </c>
      <c r="BK19" s="39">
        <v>22300</v>
      </c>
      <c r="BL19" s="37">
        <v>0.19</v>
      </c>
      <c r="BM19" s="47">
        <f t="shared" si="12"/>
        <v>4237</v>
      </c>
      <c r="BN19" s="48">
        <f t="shared" si="13"/>
        <v>26537</v>
      </c>
      <c r="BO19" s="48">
        <f t="shared" si="23"/>
        <v>318444</v>
      </c>
      <c r="BP19" s="22">
        <v>120</v>
      </c>
      <c r="BQ19" s="35"/>
      <c r="BR19" s="36"/>
      <c r="BS19" s="37"/>
      <c r="BT19" s="22"/>
      <c r="BU19" s="23"/>
      <c r="BV19" s="23"/>
      <c r="BW19" s="44"/>
      <c r="BX19" s="60">
        <f t="shared" si="24"/>
        <v>264180</v>
      </c>
      <c r="BY19" s="61">
        <v>538684.43999999994</v>
      </c>
      <c r="BZ19" s="60">
        <f t="shared" si="25"/>
        <v>274504.43999999994</v>
      </c>
      <c r="CA19" s="35" t="str">
        <f t="shared" si="26"/>
        <v>AVANTIKA COLOMBIA SAS 
NIT. 890.101.977-3</v>
      </c>
      <c r="CB19" s="35" t="str">
        <f t="shared" si="27"/>
        <v>3 dias salvo venta previa</v>
      </c>
      <c r="CC19" s="35" t="str">
        <f t="shared" si="28"/>
        <v>Brand - Ref: 29708</v>
      </c>
      <c r="CD19" s="61">
        <f t="shared" si="29"/>
        <v>22015</v>
      </c>
    </row>
    <row r="20" spans="1:82" ht="96" x14ac:dyDescent="0.25">
      <c r="A20" s="18">
        <v>10</v>
      </c>
      <c r="B20" s="19" t="s">
        <v>26</v>
      </c>
      <c r="C20" s="20" t="s">
        <v>22</v>
      </c>
      <c r="D20" s="20" t="s">
        <v>15</v>
      </c>
      <c r="E20" s="20">
        <v>12</v>
      </c>
      <c r="F20" s="35"/>
      <c r="G20" s="39"/>
      <c r="H20" s="37"/>
      <c r="I20" s="40"/>
      <c r="J20" s="41"/>
      <c r="K20" s="41"/>
      <c r="L20" s="44"/>
      <c r="M20" s="35" t="s">
        <v>74</v>
      </c>
      <c r="N20" s="39">
        <v>15900</v>
      </c>
      <c r="O20" s="37">
        <v>0.19</v>
      </c>
      <c r="P20" s="40">
        <f t="shared" si="0"/>
        <v>3021</v>
      </c>
      <c r="Q20" s="41">
        <f t="shared" si="1"/>
        <v>18921</v>
      </c>
      <c r="R20" s="41">
        <f t="shared" si="17"/>
        <v>227052</v>
      </c>
      <c r="S20" s="44" t="s">
        <v>83</v>
      </c>
      <c r="T20" s="35" t="s">
        <v>87</v>
      </c>
      <c r="U20" s="39">
        <v>27467</v>
      </c>
      <c r="V20" s="37">
        <v>0.19</v>
      </c>
      <c r="W20" s="47">
        <f t="shared" si="2"/>
        <v>5218.7300000000005</v>
      </c>
      <c r="X20" s="48">
        <f t="shared" si="3"/>
        <v>32686</v>
      </c>
      <c r="Y20" s="48">
        <f t="shared" si="18"/>
        <v>392232</v>
      </c>
      <c r="Z20" s="22">
        <v>30</v>
      </c>
      <c r="AA20" s="33"/>
      <c r="AB20" s="40"/>
      <c r="AC20" s="21"/>
      <c r="AD20" s="47"/>
      <c r="AE20" s="48"/>
      <c r="AF20" s="48"/>
      <c r="AG20" s="44"/>
      <c r="AH20" s="53" t="s">
        <v>112</v>
      </c>
      <c r="AI20" s="39">
        <v>26810</v>
      </c>
      <c r="AJ20" s="37">
        <v>0.19</v>
      </c>
      <c r="AK20" s="47">
        <f t="shared" si="6"/>
        <v>5093.8999999999996</v>
      </c>
      <c r="AL20" s="48">
        <f t="shared" si="7"/>
        <v>31904</v>
      </c>
      <c r="AM20" s="48">
        <f t="shared" si="20"/>
        <v>382848</v>
      </c>
      <c r="AN20" s="44" t="s">
        <v>121</v>
      </c>
      <c r="AO20" s="33"/>
      <c r="AP20" s="36"/>
      <c r="AQ20" s="37"/>
      <c r="AR20" s="22"/>
      <c r="AS20" s="23"/>
      <c r="AT20" s="23"/>
      <c r="AU20" s="44"/>
      <c r="AV20" s="35" t="s">
        <v>132</v>
      </c>
      <c r="AW20" s="39">
        <v>38300</v>
      </c>
      <c r="AX20" s="37">
        <v>0.19</v>
      </c>
      <c r="AY20" s="47">
        <f t="shared" si="8"/>
        <v>7277</v>
      </c>
      <c r="AZ20" s="48">
        <f t="shared" si="9"/>
        <v>45577</v>
      </c>
      <c r="BA20" s="48">
        <f t="shared" si="21"/>
        <v>546924</v>
      </c>
      <c r="BB20" s="44" t="s">
        <v>135</v>
      </c>
      <c r="BC20" s="35" t="s">
        <v>132</v>
      </c>
      <c r="BD20" s="39">
        <v>34500</v>
      </c>
      <c r="BE20" s="37">
        <v>0.19</v>
      </c>
      <c r="BF20" s="47">
        <f t="shared" si="10"/>
        <v>6555</v>
      </c>
      <c r="BG20" s="48">
        <f t="shared" si="11"/>
        <v>41055</v>
      </c>
      <c r="BH20" s="48">
        <f t="shared" si="22"/>
        <v>492660</v>
      </c>
      <c r="BI20" s="22" t="s">
        <v>137</v>
      </c>
      <c r="BJ20" s="35" t="s">
        <v>132</v>
      </c>
      <c r="BK20" s="39">
        <v>38300</v>
      </c>
      <c r="BL20" s="37">
        <v>0.19</v>
      </c>
      <c r="BM20" s="47">
        <f t="shared" si="12"/>
        <v>7277</v>
      </c>
      <c r="BN20" s="48">
        <f t="shared" si="13"/>
        <v>45577</v>
      </c>
      <c r="BO20" s="48">
        <f t="shared" si="23"/>
        <v>546924</v>
      </c>
      <c r="BP20" s="22">
        <v>120</v>
      </c>
      <c r="BQ20" s="35"/>
      <c r="BR20" s="36"/>
      <c r="BS20" s="37"/>
      <c r="BT20" s="22"/>
      <c r="BU20" s="23"/>
      <c r="BV20" s="23"/>
      <c r="BW20" s="44"/>
      <c r="BX20" s="60">
        <f t="shared" si="24"/>
        <v>227052</v>
      </c>
      <c r="BY20" s="61">
        <v>538684.43999999994</v>
      </c>
      <c r="BZ20" s="60">
        <f t="shared" si="25"/>
        <v>311632.43999999994</v>
      </c>
      <c r="CA20" s="35" t="str">
        <f t="shared" si="26"/>
        <v>AVANTIKA COLOMBIA SAS 
NIT. 890.101.977-3</v>
      </c>
      <c r="CB20" s="35" t="str">
        <f t="shared" si="27"/>
        <v>3 dias salvo venta previa</v>
      </c>
      <c r="CC20" s="35" t="str">
        <f t="shared" si="28"/>
        <v>Brand - Ref: 29709</v>
      </c>
      <c r="CD20" s="61">
        <f t="shared" si="29"/>
        <v>18921</v>
      </c>
    </row>
    <row r="21" spans="1:82" ht="96" x14ac:dyDescent="0.25">
      <c r="A21" s="18">
        <v>11</v>
      </c>
      <c r="B21" s="19" t="s">
        <v>27</v>
      </c>
      <c r="C21" s="20" t="s">
        <v>22</v>
      </c>
      <c r="D21" s="20" t="s">
        <v>15</v>
      </c>
      <c r="E21" s="20">
        <v>12</v>
      </c>
      <c r="F21" s="35"/>
      <c r="G21" s="39"/>
      <c r="H21" s="37"/>
      <c r="I21" s="40"/>
      <c r="J21" s="41"/>
      <c r="K21" s="41"/>
      <c r="L21" s="44"/>
      <c r="M21" s="35" t="s">
        <v>75</v>
      </c>
      <c r="N21" s="39">
        <v>30500</v>
      </c>
      <c r="O21" s="37">
        <v>0.19</v>
      </c>
      <c r="P21" s="40">
        <f t="shared" si="0"/>
        <v>5795</v>
      </c>
      <c r="Q21" s="41">
        <f t="shared" si="1"/>
        <v>36295</v>
      </c>
      <c r="R21" s="41">
        <f t="shared" si="17"/>
        <v>435540</v>
      </c>
      <c r="S21" s="44" t="s">
        <v>84</v>
      </c>
      <c r="T21" s="35" t="s">
        <v>87</v>
      </c>
      <c r="U21" s="39">
        <v>30933</v>
      </c>
      <c r="V21" s="37">
        <v>0.19</v>
      </c>
      <c r="W21" s="47">
        <f t="shared" si="2"/>
        <v>5877.27</v>
      </c>
      <c r="X21" s="48">
        <f t="shared" si="3"/>
        <v>36810</v>
      </c>
      <c r="Y21" s="48">
        <f t="shared" si="18"/>
        <v>441720</v>
      </c>
      <c r="Z21" s="22">
        <v>30</v>
      </c>
      <c r="AA21" s="33"/>
      <c r="AB21" s="40"/>
      <c r="AC21" s="21"/>
      <c r="AD21" s="47"/>
      <c r="AE21" s="48"/>
      <c r="AF21" s="48"/>
      <c r="AG21" s="44"/>
      <c r="AH21" s="53" t="s">
        <v>113</v>
      </c>
      <c r="AI21" s="39">
        <v>35980</v>
      </c>
      <c r="AJ21" s="37">
        <v>0.19</v>
      </c>
      <c r="AK21" s="47">
        <f t="shared" si="6"/>
        <v>6836.2</v>
      </c>
      <c r="AL21" s="48">
        <f t="shared" si="7"/>
        <v>42816</v>
      </c>
      <c r="AM21" s="48">
        <f t="shared" si="20"/>
        <v>513792</v>
      </c>
      <c r="AN21" s="44" t="s">
        <v>121</v>
      </c>
      <c r="AO21" s="33"/>
      <c r="AP21" s="36"/>
      <c r="AQ21" s="37"/>
      <c r="AR21" s="22"/>
      <c r="AS21" s="23"/>
      <c r="AT21" s="23"/>
      <c r="AU21" s="44"/>
      <c r="AV21" s="35" t="s">
        <v>132</v>
      </c>
      <c r="AW21" s="39">
        <v>51400</v>
      </c>
      <c r="AX21" s="37">
        <v>0.19</v>
      </c>
      <c r="AY21" s="47">
        <f t="shared" si="8"/>
        <v>9766</v>
      </c>
      <c r="AZ21" s="48">
        <f t="shared" si="9"/>
        <v>61166</v>
      </c>
      <c r="BA21" s="48">
        <f t="shared" si="21"/>
        <v>733992</v>
      </c>
      <c r="BB21" s="44" t="s">
        <v>135</v>
      </c>
      <c r="BC21" s="35" t="s">
        <v>132</v>
      </c>
      <c r="BD21" s="39">
        <v>46300</v>
      </c>
      <c r="BE21" s="37">
        <v>0.19</v>
      </c>
      <c r="BF21" s="47">
        <f t="shared" si="10"/>
        <v>8797</v>
      </c>
      <c r="BG21" s="48">
        <f t="shared" si="11"/>
        <v>55097</v>
      </c>
      <c r="BH21" s="48">
        <f t="shared" si="22"/>
        <v>661164</v>
      </c>
      <c r="BI21" s="22" t="s">
        <v>137</v>
      </c>
      <c r="BJ21" s="35"/>
      <c r="BK21" s="39"/>
      <c r="BL21" s="37"/>
      <c r="BM21" s="47"/>
      <c r="BN21" s="48"/>
      <c r="BO21" s="48"/>
      <c r="BP21" s="22"/>
      <c r="BQ21" s="35"/>
      <c r="BR21" s="36"/>
      <c r="BS21" s="37"/>
      <c r="BT21" s="22"/>
      <c r="BU21" s="23"/>
      <c r="BV21" s="23"/>
      <c r="BW21" s="44"/>
      <c r="BX21" s="60">
        <f t="shared" si="24"/>
        <v>435540</v>
      </c>
      <c r="BY21" s="61">
        <v>538684.43999999994</v>
      </c>
      <c r="BZ21" s="60">
        <f t="shared" si="25"/>
        <v>103144.43999999994</v>
      </c>
      <c r="CA21" s="35" t="str">
        <f t="shared" si="26"/>
        <v>AVANTIKA COLOMBIA SAS 
NIT. 890.101.977-3</v>
      </c>
      <c r="CB21" s="35" t="str">
        <f t="shared" si="27"/>
        <v>90 dias</v>
      </c>
      <c r="CC21" s="35" t="str">
        <f t="shared" si="28"/>
        <v>Brand - Ref: 29710</v>
      </c>
      <c r="CD21" s="61">
        <f t="shared" si="29"/>
        <v>36295</v>
      </c>
    </row>
    <row r="22" spans="1:82" ht="96" x14ac:dyDescent="0.25">
      <c r="A22" s="18">
        <v>12</v>
      </c>
      <c r="B22" s="19" t="s">
        <v>28</v>
      </c>
      <c r="C22" s="20" t="s">
        <v>22</v>
      </c>
      <c r="D22" s="20" t="s">
        <v>15</v>
      </c>
      <c r="E22" s="20">
        <v>12</v>
      </c>
      <c r="F22" s="35"/>
      <c r="G22" s="39"/>
      <c r="H22" s="37"/>
      <c r="I22" s="40"/>
      <c r="J22" s="41"/>
      <c r="K22" s="41"/>
      <c r="L22" s="44"/>
      <c r="M22" s="35" t="s">
        <v>76</v>
      </c>
      <c r="N22" s="39">
        <v>30500</v>
      </c>
      <c r="O22" s="37">
        <v>0.19</v>
      </c>
      <c r="P22" s="40">
        <f t="shared" si="0"/>
        <v>5795</v>
      </c>
      <c r="Q22" s="41">
        <f t="shared" si="1"/>
        <v>36295</v>
      </c>
      <c r="R22" s="41">
        <f t="shared" si="17"/>
        <v>435540</v>
      </c>
      <c r="S22" s="44" t="s">
        <v>84</v>
      </c>
      <c r="T22" s="35" t="s">
        <v>87</v>
      </c>
      <c r="U22" s="39">
        <v>31867</v>
      </c>
      <c r="V22" s="37">
        <v>0.19</v>
      </c>
      <c r="W22" s="47">
        <f t="shared" si="2"/>
        <v>6054.7300000000005</v>
      </c>
      <c r="X22" s="48">
        <f t="shared" si="3"/>
        <v>37922</v>
      </c>
      <c r="Y22" s="48">
        <f t="shared" si="18"/>
        <v>455064</v>
      </c>
      <c r="Z22" s="22">
        <v>30</v>
      </c>
      <c r="AA22" s="33"/>
      <c r="AB22" s="40"/>
      <c r="AC22" s="21"/>
      <c r="AD22" s="47"/>
      <c r="AE22" s="48"/>
      <c r="AF22" s="48"/>
      <c r="AG22" s="44"/>
      <c r="AH22" s="53" t="s">
        <v>114</v>
      </c>
      <c r="AI22" s="39">
        <v>47880</v>
      </c>
      <c r="AJ22" s="37">
        <v>0.19</v>
      </c>
      <c r="AK22" s="47">
        <f t="shared" si="6"/>
        <v>9097.2000000000007</v>
      </c>
      <c r="AL22" s="48">
        <f t="shared" si="7"/>
        <v>56977</v>
      </c>
      <c r="AM22" s="48">
        <f t="shared" si="20"/>
        <v>683724</v>
      </c>
      <c r="AN22" s="44" t="s">
        <v>121</v>
      </c>
      <c r="AO22" s="33"/>
      <c r="AP22" s="36"/>
      <c r="AQ22" s="37"/>
      <c r="AR22" s="22"/>
      <c r="AS22" s="23"/>
      <c r="AT22" s="23"/>
      <c r="AU22" s="44"/>
      <c r="AV22" s="35" t="s">
        <v>132</v>
      </c>
      <c r="AW22" s="39">
        <v>68400</v>
      </c>
      <c r="AX22" s="37">
        <v>0.19</v>
      </c>
      <c r="AY22" s="47">
        <f t="shared" si="8"/>
        <v>12996</v>
      </c>
      <c r="AZ22" s="48">
        <f t="shared" si="9"/>
        <v>81396</v>
      </c>
      <c r="BA22" s="48">
        <f t="shared" si="21"/>
        <v>976752</v>
      </c>
      <c r="BB22" s="44" t="s">
        <v>135</v>
      </c>
      <c r="BC22" s="35" t="s">
        <v>132</v>
      </c>
      <c r="BD22" s="39">
        <v>61600</v>
      </c>
      <c r="BE22" s="37">
        <v>0.19</v>
      </c>
      <c r="BF22" s="47">
        <f t="shared" si="10"/>
        <v>11704</v>
      </c>
      <c r="BG22" s="48">
        <f t="shared" si="11"/>
        <v>73304</v>
      </c>
      <c r="BH22" s="48">
        <f t="shared" si="22"/>
        <v>879648</v>
      </c>
      <c r="BI22" s="22" t="s">
        <v>137</v>
      </c>
      <c r="BJ22" s="35" t="s">
        <v>87</v>
      </c>
      <c r="BK22" s="39">
        <v>26300</v>
      </c>
      <c r="BL22" s="37">
        <v>0.19</v>
      </c>
      <c r="BM22" s="47">
        <f t="shared" si="12"/>
        <v>4997</v>
      </c>
      <c r="BN22" s="48">
        <f t="shared" si="13"/>
        <v>31297</v>
      </c>
      <c r="BO22" s="48">
        <f t="shared" si="23"/>
        <v>375564</v>
      </c>
      <c r="BP22" s="22">
        <v>120</v>
      </c>
      <c r="BQ22" s="35"/>
      <c r="BR22" s="36"/>
      <c r="BS22" s="37"/>
      <c r="BT22" s="22"/>
      <c r="BU22" s="23"/>
      <c r="BV22" s="23"/>
      <c r="BW22" s="44"/>
      <c r="BX22" s="60">
        <f t="shared" si="24"/>
        <v>375564</v>
      </c>
      <c r="BY22" s="61">
        <v>538684.43999999994</v>
      </c>
      <c r="BZ22" s="60">
        <f t="shared" si="25"/>
        <v>163120.43999999994</v>
      </c>
      <c r="CA22" s="35" t="str">
        <f t="shared" si="26"/>
        <v>REACTIVOS EQUIPOS Y QUIMICOS LIMITADA 
 Nit. 800.157.163-9</v>
      </c>
      <c r="CB22" s="35">
        <f t="shared" si="27"/>
        <v>120</v>
      </c>
      <c r="CC22" s="35" t="str">
        <f t="shared" si="28"/>
        <v>BOECO</v>
      </c>
      <c r="CD22" s="61">
        <f t="shared" si="29"/>
        <v>31297</v>
      </c>
    </row>
    <row r="23" spans="1:82" ht="135" x14ac:dyDescent="0.25">
      <c r="A23" s="18">
        <v>13</v>
      </c>
      <c r="B23" s="19" t="s">
        <v>29</v>
      </c>
      <c r="C23" s="20" t="s">
        <v>22</v>
      </c>
      <c r="D23" s="20" t="s">
        <v>15</v>
      </c>
      <c r="E23" s="20">
        <v>40</v>
      </c>
      <c r="F23" s="35"/>
      <c r="G23" s="39"/>
      <c r="H23" s="37"/>
      <c r="I23" s="40"/>
      <c r="J23" s="41"/>
      <c r="K23" s="41"/>
      <c r="L23" s="44"/>
      <c r="M23" s="35" t="s">
        <v>77</v>
      </c>
      <c r="N23" s="39">
        <v>56000</v>
      </c>
      <c r="O23" s="37">
        <v>0.19</v>
      </c>
      <c r="P23" s="40">
        <f t="shared" si="0"/>
        <v>10640</v>
      </c>
      <c r="Q23" s="41">
        <f t="shared" si="1"/>
        <v>66640</v>
      </c>
      <c r="R23" s="41">
        <f t="shared" si="17"/>
        <v>2665600</v>
      </c>
      <c r="S23" s="44" t="s">
        <v>84</v>
      </c>
      <c r="T23" s="35" t="s">
        <v>87</v>
      </c>
      <c r="U23" s="39">
        <v>63200</v>
      </c>
      <c r="V23" s="37">
        <v>0.19</v>
      </c>
      <c r="W23" s="47">
        <f t="shared" si="2"/>
        <v>12008</v>
      </c>
      <c r="X23" s="48">
        <f t="shared" si="3"/>
        <v>75208</v>
      </c>
      <c r="Y23" s="48">
        <f t="shared" si="18"/>
        <v>3008320</v>
      </c>
      <c r="Z23" s="22">
        <v>30</v>
      </c>
      <c r="AA23" s="33"/>
      <c r="AB23" s="40"/>
      <c r="AC23" s="21"/>
      <c r="AD23" s="47"/>
      <c r="AE23" s="48"/>
      <c r="AF23" s="48"/>
      <c r="AG23" s="44"/>
      <c r="AH23" s="53" t="s">
        <v>115</v>
      </c>
      <c r="AI23" s="39">
        <v>55440</v>
      </c>
      <c r="AJ23" s="37">
        <v>0.19</v>
      </c>
      <c r="AK23" s="47">
        <f t="shared" si="6"/>
        <v>10533.6</v>
      </c>
      <c r="AL23" s="48">
        <f t="shared" si="7"/>
        <v>65974</v>
      </c>
      <c r="AM23" s="48">
        <f t="shared" si="20"/>
        <v>2638960</v>
      </c>
      <c r="AN23" s="44" t="s">
        <v>121</v>
      </c>
      <c r="AO23" s="33"/>
      <c r="AP23" s="36"/>
      <c r="AQ23" s="37"/>
      <c r="AR23" s="22"/>
      <c r="AS23" s="23"/>
      <c r="AT23" s="23"/>
      <c r="AU23" s="44"/>
      <c r="AV23" s="35" t="s">
        <v>132</v>
      </c>
      <c r="AW23" s="39">
        <v>79200</v>
      </c>
      <c r="AX23" s="37">
        <v>0.19</v>
      </c>
      <c r="AY23" s="47">
        <f t="shared" si="8"/>
        <v>15048</v>
      </c>
      <c r="AZ23" s="48">
        <f t="shared" si="9"/>
        <v>94248</v>
      </c>
      <c r="BA23" s="48">
        <f t="shared" si="21"/>
        <v>3769920</v>
      </c>
      <c r="BB23" s="44" t="s">
        <v>135</v>
      </c>
      <c r="BC23" s="35" t="s">
        <v>132</v>
      </c>
      <c r="BD23" s="39">
        <v>71300</v>
      </c>
      <c r="BE23" s="37">
        <v>0.19</v>
      </c>
      <c r="BF23" s="47">
        <f t="shared" si="10"/>
        <v>13547</v>
      </c>
      <c r="BG23" s="48">
        <f t="shared" si="11"/>
        <v>84847</v>
      </c>
      <c r="BH23" s="48">
        <f t="shared" si="22"/>
        <v>3393880</v>
      </c>
      <c r="BI23" s="22" t="s">
        <v>137</v>
      </c>
      <c r="BJ23" s="35" t="s">
        <v>92</v>
      </c>
      <c r="BK23" s="39">
        <v>75000</v>
      </c>
      <c r="BL23" s="37">
        <v>0.19</v>
      </c>
      <c r="BM23" s="47">
        <f t="shared" si="12"/>
        <v>14250</v>
      </c>
      <c r="BN23" s="48">
        <f t="shared" si="13"/>
        <v>89250</v>
      </c>
      <c r="BO23" s="48">
        <f t="shared" si="23"/>
        <v>3570000</v>
      </c>
      <c r="BP23" s="22">
        <v>120</v>
      </c>
      <c r="BQ23" s="35"/>
      <c r="BR23" s="36"/>
      <c r="BS23" s="37"/>
      <c r="BT23" s="22"/>
      <c r="BU23" s="23"/>
      <c r="BV23" s="23"/>
      <c r="BW23" s="44"/>
      <c r="BX23" s="60">
        <f t="shared" si="24"/>
        <v>2638960</v>
      </c>
      <c r="BY23" s="61">
        <v>3364653.5999999996</v>
      </c>
      <c r="BZ23" s="60">
        <f t="shared" si="25"/>
        <v>725693.59999999963</v>
      </c>
      <c r="CA23" s="35" t="str">
        <f t="shared" si="26"/>
        <v>LAB BRANDS SAS  
    NIT .  860.028.662-8</v>
      </c>
      <c r="CB23" s="35" t="str">
        <f t="shared" si="27"/>
        <v>ENTREGA INMEDIATA</v>
      </c>
      <c r="CC23" s="35" t="str">
        <f t="shared" si="28"/>
        <v>PIPETA VOLUMETRICA 100ML CLASE AS  REF. 233390002 - MARCA:  SCHOTT (DURAN)</v>
      </c>
      <c r="CD23" s="61">
        <f t="shared" si="29"/>
        <v>65974</v>
      </c>
    </row>
    <row r="24" spans="1:82" ht="45" x14ac:dyDescent="0.25">
      <c r="A24" s="18">
        <v>14</v>
      </c>
      <c r="B24" s="19" t="s">
        <v>30</v>
      </c>
      <c r="C24" s="20" t="s">
        <v>22</v>
      </c>
      <c r="D24" s="20" t="s">
        <v>15</v>
      </c>
      <c r="E24" s="20">
        <v>20</v>
      </c>
      <c r="F24" s="35"/>
      <c r="G24" s="39"/>
      <c r="H24" s="37"/>
      <c r="I24" s="40"/>
      <c r="J24" s="41"/>
      <c r="K24" s="41"/>
      <c r="L24" s="44"/>
      <c r="M24" s="35"/>
      <c r="N24" s="39"/>
      <c r="O24" s="37"/>
      <c r="P24" s="40"/>
      <c r="Q24" s="41"/>
      <c r="R24" s="41"/>
      <c r="S24" s="44"/>
      <c r="T24" s="35"/>
      <c r="U24" s="39"/>
      <c r="V24" s="37"/>
      <c r="W24" s="47"/>
      <c r="X24" s="48"/>
      <c r="Y24" s="48"/>
      <c r="Z24" s="22"/>
      <c r="AA24" s="33"/>
      <c r="AB24" s="40"/>
      <c r="AC24" s="21"/>
      <c r="AD24" s="47"/>
      <c r="AE24" s="48"/>
      <c r="AF24" s="48"/>
      <c r="AG24" s="44"/>
      <c r="AH24" s="53"/>
      <c r="AI24" s="39"/>
      <c r="AJ24" s="37"/>
      <c r="AK24" s="47"/>
      <c r="AL24" s="48"/>
      <c r="AM24" s="48"/>
      <c r="AN24" s="44"/>
      <c r="AO24" s="33"/>
      <c r="AP24" s="36"/>
      <c r="AQ24" s="37"/>
      <c r="AR24" s="22"/>
      <c r="AS24" s="23"/>
      <c r="AT24" s="23"/>
      <c r="AU24" s="44"/>
      <c r="AV24" s="35" t="s">
        <v>132</v>
      </c>
      <c r="AW24" s="39">
        <v>16200</v>
      </c>
      <c r="AX24" s="37">
        <v>0.19</v>
      </c>
      <c r="AY24" s="47">
        <f t="shared" si="8"/>
        <v>3078</v>
      </c>
      <c r="AZ24" s="48">
        <f t="shared" si="9"/>
        <v>19278</v>
      </c>
      <c r="BA24" s="48">
        <f t="shared" si="21"/>
        <v>385560</v>
      </c>
      <c r="BB24" s="44" t="s">
        <v>135</v>
      </c>
      <c r="BC24" s="62"/>
      <c r="BD24" s="63"/>
      <c r="BE24" s="64"/>
      <c r="BF24" s="65"/>
      <c r="BG24" s="66"/>
      <c r="BH24" s="66"/>
      <c r="BI24" s="67"/>
      <c r="BJ24" s="35" t="s">
        <v>132</v>
      </c>
      <c r="BK24" s="39">
        <v>16200</v>
      </c>
      <c r="BL24" s="37">
        <v>0.19</v>
      </c>
      <c r="BM24" s="47">
        <f t="shared" si="12"/>
        <v>3078</v>
      </c>
      <c r="BN24" s="48">
        <f t="shared" si="13"/>
        <v>19278</v>
      </c>
      <c r="BO24" s="48">
        <f t="shared" si="23"/>
        <v>385560</v>
      </c>
      <c r="BP24" s="22">
        <v>120</v>
      </c>
      <c r="BQ24" s="35"/>
      <c r="BR24" s="36"/>
      <c r="BS24" s="37"/>
      <c r="BT24" s="22"/>
      <c r="BU24" s="23"/>
      <c r="BV24" s="23"/>
      <c r="BW24" s="44"/>
      <c r="BX24" s="60">
        <f t="shared" si="24"/>
        <v>385560</v>
      </c>
      <c r="BY24" s="61">
        <v>618800</v>
      </c>
      <c r="BZ24" s="60">
        <f t="shared" si="25"/>
        <v>233240</v>
      </c>
      <c r="CA24" s="35" t="str">
        <f t="shared" si="26"/>
        <v xml:space="preserve">OUTSOURCING COMERCIAL SAS </v>
      </c>
      <c r="CB24" s="35" t="str">
        <f t="shared" si="27"/>
        <v>10-120 DÍAS</v>
      </c>
      <c r="CC24" s="35" t="str">
        <f t="shared" si="28"/>
        <v>SCHOTT</v>
      </c>
      <c r="CD24" s="61">
        <f t="shared" si="29"/>
        <v>19278</v>
      </c>
    </row>
    <row r="25" spans="1:82" ht="45" x14ac:dyDescent="0.25">
      <c r="A25" s="18">
        <v>15</v>
      </c>
      <c r="B25" s="19" t="s">
        <v>31</v>
      </c>
      <c r="C25" s="20" t="s">
        <v>22</v>
      </c>
      <c r="D25" s="20" t="s">
        <v>15</v>
      </c>
      <c r="E25" s="20">
        <v>20</v>
      </c>
      <c r="F25" s="35"/>
      <c r="G25" s="39"/>
      <c r="H25" s="37"/>
      <c r="I25" s="40"/>
      <c r="J25" s="41"/>
      <c r="K25" s="41"/>
      <c r="L25" s="44"/>
      <c r="M25" s="35"/>
      <c r="N25" s="39"/>
      <c r="O25" s="37"/>
      <c r="P25" s="40"/>
      <c r="Q25" s="41"/>
      <c r="R25" s="41"/>
      <c r="S25" s="44"/>
      <c r="T25" s="35"/>
      <c r="U25" s="39"/>
      <c r="V25" s="37"/>
      <c r="W25" s="47"/>
      <c r="X25" s="48"/>
      <c r="Y25" s="48"/>
      <c r="Z25" s="22"/>
      <c r="AA25" s="33"/>
      <c r="AB25" s="40"/>
      <c r="AC25" s="21"/>
      <c r="AD25" s="47"/>
      <c r="AE25" s="48"/>
      <c r="AF25" s="48"/>
      <c r="AG25" s="44"/>
      <c r="AH25" s="53"/>
      <c r="AI25" s="39"/>
      <c r="AJ25" s="37"/>
      <c r="AK25" s="47"/>
      <c r="AL25" s="48"/>
      <c r="AM25" s="48"/>
      <c r="AN25" s="44"/>
      <c r="AO25" s="33"/>
      <c r="AP25" s="36"/>
      <c r="AQ25" s="37"/>
      <c r="AR25" s="22"/>
      <c r="AS25" s="23"/>
      <c r="AT25" s="23"/>
      <c r="AU25" s="44"/>
      <c r="AV25" s="35" t="s">
        <v>132</v>
      </c>
      <c r="AW25" s="39">
        <v>17700</v>
      </c>
      <c r="AX25" s="37">
        <v>0.19</v>
      </c>
      <c r="AY25" s="47">
        <f t="shared" si="8"/>
        <v>3363</v>
      </c>
      <c r="AZ25" s="48">
        <f t="shared" si="9"/>
        <v>21063</v>
      </c>
      <c r="BA25" s="48">
        <f t="shared" si="21"/>
        <v>421260</v>
      </c>
      <c r="BB25" s="44" t="s">
        <v>135</v>
      </c>
      <c r="BC25" s="62"/>
      <c r="BD25" s="63"/>
      <c r="BE25" s="64"/>
      <c r="BF25" s="65"/>
      <c r="BG25" s="66"/>
      <c r="BH25" s="66"/>
      <c r="BI25" s="67"/>
      <c r="BJ25" s="35" t="s">
        <v>132</v>
      </c>
      <c r="BK25" s="39">
        <v>17700</v>
      </c>
      <c r="BL25" s="37">
        <v>0.19</v>
      </c>
      <c r="BM25" s="47">
        <f t="shared" si="12"/>
        <v>3363</v>
      </c>
      <c r="BN25" s="48">
        <f t="shared" si="13"/>
        <v>21063</v>
      </c>
      <c r="BO25" s="48">
        <f t="shared" si="23"/>
        <v>421260</v>
      </c>
      <c r="BP25" s="22">
        <v>120</v>
      </c>
      <c r="BQ25" s="35"/>
      <c r="BR25" s="36"/>
      <c r="BS25" s="37"/>
      <c r="BT25" s="22"/>
      <c r="BU25" s="23"/>
      <c r="BV25" s="23"/>
      <c r="BW25" s="44"/>
      <c r="BX25" s="60">
        <f t="shared" si="24"/>
        <v>421260</v>
      </c>
      <c r="BY25" s="61">
        <v>580565.59749999992</v>
      </c>
      <c r="BZ25" s="60">
        <f t="shared" si="25"/>
        <v>159305.59749999992</v>
      </c>
      <c r="CA25" s="35" t="str">
        <f t="shared" si="26"/>
        <v xml:space="preserve">OUTSOURCING COMERCIAL SAS </v>
      </c>
      <c r="CB25" s="35" t="str">
        <f t="shared" si="27"/>
        <v>10-120 DÍAS</v>
      </c>
      <c r="CC25" s="35" t="str">
        <f t="shared" si="28"/>
        <v>SCHOTT</v>
      </c>
      <c r="CD25" s="61">
        <f t="shared" si="29"/>
        <v>21063</v>
      </c>
    </row>
    <row r="26" spans="1:82" ht="45" x14ac:dyDescent="0.25">
      <c r="A26" s="18">
        <v>16</v>
      </c>
      <c r="B26" s="19" t="s">
        <v>32</v>
      </c>
      <c r="C26" s="20" t="s">
        <v>22</v>
      </c>
      <c r="D26" s="20" t="s">
        <v>15</v>
      </c>
      <c r="E26" s="20">
        <v>20</v>
      </c>
      <c r="F26" s="35"/>
      <c r="G26" s="39"/>
      <c r="H26" s="37"/>
      <c r="I26" s="40"/>
      <c r="J26" s="41"/>
      <c r="K26" s="41"/>
      <c r="L26" s="44"/>
      <c r="M26" s="35"/>
      <c r="N26" s="39"/>
      <c r="O26" s="37"/>
      <c r="P26" s="40"/>
      <c r="Q26" s="41"/>
      <c r="R26" s="41"/>
      <c r="S26" s="44"/>
      <c r="T26" s="35"/>
      <c r="U26" s="39"/>
      <c r="V26" s="37"/>
      <c r="W26" s="47"/>
      <c r="X26" s="48"/>
      <c r="Y26" s="48"/>
      <c r="Z26" s="22"/>
      <c r="AA26" s="33"/>
      <c r="AB26" s="40"/>
      <c r="AC26" s="21"/>
      <c r="AD26" s="47"/>
      <c r="AE26" s="48"/>
      <c r="AF26" s="48"/>
      <c r="AG26" s="44"/>
      <c r="AH26" s="53"/>
      <c r="AI26" s="39"/>
      <c r="AJ26" s="37"/>
      <c r="AK26" s="47"/>
      <c r="AL26" s="48"/>
      <c r="AM26" s="48"/>
      <c r="AN26" s="44"/>
      <c r="AO26" s="33"/>
      <c r="AP26" s="36"/>
      <c r="AQ26" s="37"/>
      <c r="AR26" s="22"/>
      <c r="AS26" s="23"/>
      <c r="AT26" s="23"/>
      <c r="AU26" s="44"/>
      <c r="AV26" s="35" t="s">
        <v>132</v>
      </c>
      <c r="AW26" s="39">
        <v>20000</v>
      </c>
      <c r="AX26" s="37">
        <v>0.19</v>
      </c>
      <c r="AY26" s="47">
        <f t="shared" si="8"/>
        <v>3800</v>
      </c>
      <c r="AZ26" s="48">
        <f t="shared" si="9"/>
        <v>23800</v>
      </c>
      <c r="BA26" s="48">
        <f t="shared" si="21"/>
        <v>476000</v>
      </c>
      <c r="BB26" s="44" t="s">
        <v>135</v>
      </c>
      <c r="BC26" s="62"/>
      <c r="BD26" s="63"/>
      <c r="BE26" s="64"/>
      <c r="BF26" s="65"/>
      <c r="BG26" s="66"/>
      <c r="BH26" s="66"/>
      <c r="BI26" s="67"/>
      <c r="BJ26" s="35" t="s">
        <v>132</v>
      </c>
      <c r="BK26" s="39">
        <v>20000</v>
      </c>
      <c r="BL26" s="37">
        <v>0.19</v>
      </c>
      <c r="BM26" s="47">
        <f t="shared" si="12"/>
        <v>3800</v>
      </c>
      <c r="BN26" s="48">
        <f t="shared" si="13"/>
        <v>23800</v>
      </c>
      <c r="BO26" s="48">
        <f t="shared" si="23"/>
        <v>476000</v>
      </c>
      <c r="BP26" s="22">
        <v>120</v>
      </c>
      <c r="BQ26" s="35"/>
      <c r="BR26" s="36"/>
      <c r="BS26" s="37"/>
      <c r="BT26" s="22"/>
      <c r="BU26" s="23"/>
      <c r="BV26" s="23"/>
      <c r="BW26" s="44"/>
      <c r="BX26" s="60">
        <f t="shared" si="24"/>
        <v>476000</v>
      </c>
      <c r="BY26" s="61">
        <v>4051236</v>
      </c>
      <c r="BZ26" s="60">
        <f t="shared" si="25"/>
        <v>3575236</v>
      </c>
      <c r="CA26" s="35" t="str">
        <f t="shared" si="26"/>
        <v xml:space="preserve">OUTSOURCING COMERCIAL SAS </v>
      </c>
      <c r="CB26" s="35" t="str">
        <f t="shared" si="27"/>
        <v>10-120 DÍAS</v>
      </c>
      <c r="CC26" s="35" t="str">
        <f t="shared" si="28"/>
        <v>SCHOTT</v>
      </c>
      <c r="CD26" s="61">
        <f t="shared" si="29"/>
        <v>23800</v>
      </c>
    </row>
    <row r="27" spans="1:82" ht="45" x14ac:dyDescent="0.25">
      <c r="A27" s="18">
        <v>17</v>
      </c>
      <c r="B27" s="19" t="s">
        <v>33</v>
      </c>
      <c r="C27" s="20" t="s">
        <v>22</v>
      </c>
      <c r="D27" s="20" t="s">
        <v>15</v>
      </c>
      <c r="E27" s="20">
        <v>20</v>
      </c>
      <c r="F27" s="35"/>
      <c r="G27" s="39"/>
      <c r="H27" s="37"/>
      <c r="I27" s="40"/>
      <c r="J27" s="41"/>
      <c r="K27" s="41"/>
      <c r="L27" s="44"/>
      <c r="M27" s="35"/>
      <c r="N27" s="39"/>
      <c r="O27" s="37"/>
      <c r="P27" s="40"/>
      <c r="Q27" s="41"/>
      <c r="R27" s="41"/>
      <c r="S27" s="44"/>
      <c r="T27" s="35"/>
      <c r="U27" s="39"/>
      <c r="V27" s="37"/>
      <c r="W27" s="47"/>
      <c r="X27" s="48"/>
      <c r="Y27" s="48"/>
      <c r="Z27" s="22"/>
      <c r="AA27" s="33"/>
      <c r="AB27" s="40"/>
      <c r="AC27" s="21"/>
      <c r="AD27" s="47"/>
      <c r="AE27" s="48"/>
      <c r="AF27" s="48"/>
      <c r="AG27" s="44"/>
      <c r="AH27" s="53"/>
      <c r="AI27" s="39"/>
      <c r="AJ27" s="37"/>
      <c r="AK27" s="47"/>
      <c r="AL27" s="48"/>
      <c r="AM27" s="48"/>
      <c r="AN27" s="44"/>
      <c r="AO27" s="33"/>
      <c r="AP27" s="36"/>
      <c r="AQ27" s="37"/>
      <c r="AR27" s="22"/>
      <c r="AS27" s="23"/>
      <c r="AT27" s="23"/>
      <c r="AU27" s="44"/>
      <c r="AV27" s="35" t="s">
        <v>132</v>
      </c>
      <c r="AW27" s="39">
        <v>33000</v>
      </c>
      <c r="AX27" s="37">
        <v>0.19</v>
      </c>
      <c r="AY27" s="47">
        <f t="shared" si="8"/>
        <v>6270</v>
      </c>
      <c r="AZ27" s="48">
        <f t="shared" si="9"/>
        <v>39270</v>
      </c>
      <c r="BA27" s="48">
        <f t="shared" si="21"/>
        <v>785400</v>
      </c>
      <c r="BB27" s="44" t="s">
        <v>135</v>
      </c>
      <c r="BC27" s="62"/>
      <c r="BD27" s="63"/>
      <c r="BE27" s="64"/>
      <c r="BF27" s="65"/>
      <c r="BG27" s="66"/>
      <c r="BH27" s="66"/>
      <c r="BI27" s="67"/>
      <c r="BJ27" s="35" t="s">
        <v>132</v>
      </c>
      <c r="BK27" s="39">
        <v>33000</v>
      </c>
      <c r="BL27" s="37">
        <v>0.19</v>
      </c>
      <c r="BM27" s="47">
        <f t="shared" si="12"/>
        <v>6270</v>
      </c>
      <c r="BN27" s="48">
        <f t="shared" si="13"/>
        <v>39270</v>
      </c>
      <c r="BO27" s="48">
        <f t="shared" si="23"/>
        <v>785400</v>
      </c>
      <c r="BP27" s="22">
        <v>120</v>
      </c>
      <c r="BQ27" s="35"/>
      <c r="BR27" s="36"/>
      <c r="BS27" s="37"/>
      <c r="BT27" s="22"/>
      <c r="BU27" s="23"/>
      <c r="BV27" s="23"/>
      <c r="BW27" s="44"/>
      <c r="BX27" s="60">
        <f t="shared" si="24"/>
        <v>785400</v>
      </c>
      <c r="BY27" s="61">
        <v>3681860</v>
      </c>
      <c r="BZ27" s="60">
        <f t="shared" si="25"/>
        <v>2896460</v>
      </c>
      <c r="CA27" s="35" t="str">
        <f t="shared" si="26"/>
        <v xml:space="preserve">OUTSOURCING COMERCIAL SAS </v>
      </c>
      <c r="CB27" s="35" t="str">
        <f t="shared" si="27"/>
        <v>10-120 DÍAS</v>
      </c>
      <c r="CC27" s="35" t="str">
        <f t="shared" si="28"/>
        <v>SCHOTT</v>
      </c>
      <c r="CD27" s="61">
        <f t="shared" si="29"/>
        <v>39270</v>
      </c>
    </row>
    <row r="28" spans="1:82" ht="90" x14ac:dyDescent="0.25">
      <c r="A28" s="18">
        <v>18</v>
      </c>
      <c r="B28" s="19" t="s">
        <v>34</v>
      </c>
      <c r="C28" s="20"/>
      <c r="D28" s="20" t="s">
        <v>19</v>
      </c>
      <c r="E28" s="20">
        <v>5</v>
      </c>
      <c r="F28" s="35"/>
      <c r="G28" s="39"/>
      <c r="H28" s="37"/>
      <c r="I28" s="40"/>
      <c r="J28" s="41"/>
      <c r="K28" s="41"/>
      <c r="L28" s="44"/>
      <c r="M28" s="35" t="s">
        <v>78</v>
      </c>
      <c r="N28" s="39">
        <v>5900</v>
      </c>
      <c r="O28" s="37">
        <v>0.19</v>
      </c>
      <c r="P28" s="40">
        <f t="shared" si="0"/>
        <v>1121</v>
      </c>
      <c r="Q28" s="41">
        <f t="shared" si="1"/>
        <v>7021</v>
      </c>
      <c r="R28" s="41">
        <f t="shared" si="17"/>
        <v>35105</v>
      </c>
      <c r="S28" s="44" t="s">
        <v>85</v>
      </c>
      <c r="T28" s="35" t="s">
        <v>88</v>
      </c>
      <c r="U28" s="39">
        <v>11474</v>
      </c>
      <c r="V28" s="37">
        <v>0.19</v>
      </c>
      <c r="W28" s="47">
        <f t="shared" si="2"/>
        <v>2180.06</v>
      </c>
      <c r="X28" s="48">
        <f t="shared" si="3"/>
        <v>13654</v>
      </c>
      <c r="Y28" s="48">
        <f t="shared" si="18"/>
        <v>68270</v>
      </c>
      <c r="Z28" s="22">
        <v>30</v>
      </c>
      <c r="AA28" s="33" t="s">
        <v>98</v>
      </c>
      <c r="AB28" s="40">
        <v>20100</v>
      </c>
      <c r="AC28" s="21">
        <v>0.19</v>
      </c>
      <c r="AD28" s="47">
        <f t="shared" si="4"/>
        <v>3819</v>
      </c>
      <c r="AE28" s="48">
        <f t="shared" si="5"/>
        <v>23919</v>
      </c>
      <c r="AF28" s="48">
        <f t="shared" si="19"/>
        <v>119595</v>
      </c>
      <c r="AG28" s="44" t="s">
        <v>101</v>
      </c>
      <c r="AH28" s="53"/>
      <c r="AI28" s="39"/>
      <c r="AJ28" s="37"/>
      <c r="AK28" s="47"/>
      <c r="AL28" s="48"/>
      <c r="AM28" s="48"/>
      <c r="AN28" s="44"/>
      <c r="AO28" s="33" t="s">
        <v>124</v>
      </c>
      <c r="AP28" s="39">
        <v>6000</v>
      </c>
      <c r="AQ28" s="37">
        <v>0.19</v>
      </c>
      <c r="AR28" s="40">
        <f t="shared" si="30"/>
        <v>1140</v>
      </c>
      <c r="AS28" s="41">
        <f t="shared" si="31"/>
        <v>7140</v>
      </c>
      <c r="AT28" s="41">
        <f t="shared" si="32"/>
        <v>35700</v>
      </c>
      <c r="AU28" s="44" t="s">
        <v>129</v>
      </c>
      <c r="AV28" s="35" t="s">
        <v>124</v>
      </c>
      <c r="AW28" s="39">
        <v>6000</v>
      </c>
      <c r="AX28" s="37">
        <v>0.19</v>
      </c>
      <c r="AY28" s="47">
        <f t="shared" si="8"/>
        <v>1140</v>
      </c>
      <c r="AZ28" s="48">
        <f t="shared" si="9"/>
        <v>7140</v>
      </c>
      <c r="BA28" s="48">
        <f t="shared" si="21"/>
        <v>35700</v>
      </c>
      <c r="BB28" s="44" t="s">
        <v>135</v>
      </c>
      <c r="BC28" s="35"/>
      <c r="BD28" s="39">
        <v>6900</v>
      </c>
      <c r="BE28" s="37">
        <v>0.19</v>
      </c>
      <c r="BF28" s="47">
        <f t="shared" si="10"/>
        <v>1311</v>
      </c>
      <c r="BG28" s="48">
        <f t="shared" si="11"/>
        <v>8211</v>
      </c>
      <c r="BH28" s="48">
        <f t="shared" si="22"/>
        <v>41055</v>
      </c>
      <c r="BI28" s="22" t="s">
        <v>137</v>
      </c>
      <c r="BJ28" s="35" t="s">
        <v>142</v>
      </c>
      <c r="BK28" s="39">
        <v>4500</v>
      </c>
      <c r="BL28" s="37">
        <v>0.19</v>
      </c>
      <c r="BM28" s="47">
        <f t="shared" si="12"/>
        <v>855</v>
      </c>
      <c r="BN28" s="48">
        <f t="shared" si="13"/>
        <v>5355</v>
      </c>
      <c r="BO28" s="48">
        <f t="shared" si="23"/>
        <v>26775</v>
      </c>
      <c r="BP28" s="22">
        <v>30</v>
      </c>
      <c r="BQ28" s="35"/>
      <c r="BR28" s="36"/>
      <c r="BS28" s="37"/>
      <c r="BT28" s="22"/>
      <c r="BU28" s="23"/>
      <c r="BV28" s="23"/>
      <c r="BW28" s="44"/>
      <c r="BX28" s="60">
        <f t="shared" si="24"/>
        <v>26775</v>
      </c>
      <c r="BY28" s="61">
        <v>127126.05</v>
      </c>
      <c r="BZ28" s="60">
        <f t="shared" si="25"/>
        <v>100351.05</v>
      </c>
      <c r="CA28" s="35" t="str">
        <f t="shared" si="26"/>
        <v>REACTIVOS EQUIPOS Y QUIMICOS LIMITADA 
 Nit. 800.157.163-9</v>
      </c>
      <c r="CB28" s="35">
        <f t="shared" si="27"/>
        <v>30</v>
      </c>
      <c r="CC28" s="35" t="str">
        <f t="shared" si="28"/>
        <v>IMPORTADA</v>
      </c>
      <c r="CD28" s="61">
        <f t="shared" si="29"/>
        <v>5355</v>
      </c>
    </row>
    <row r="29" spans="1:82" ht="90" x14ac:dyDescent="0.25">
      <c r="A29" s="18">
        <v>19</v>
      </c>
      <c r="B29" s="19" t="s">
        <v>35</v>
      </c>
      <c r="C29" s="20"/>
      <c r="D29" s="20" t="s">
        <v>19</v>
      </c>
      <c r="E29" s="20">
        <v>10</v>
      </c>
      <c r="F29" s="35"/>
      <c r="G29" s="39"/>
      <c r="H29" s="37"/>
      <c r="I29" s="40"/>
      <c r="J29" s="41"/>
      <c r="K29" s="41"/>
      <c r="L29" s="44"/>
      <c r="M29" s="35" t="s">
        <v>79</v>
      </c>
      <c r="N29" s="39">
        <v>5500</v>
      </c>
      <c r="O29" s="37">
        <v>0.19</v>
      </c>
      <c r="P29" s="40">
        <f t="shared" si="0"/>
        <v>1045</v>
      </c>
      <c r="Q29" s="41">
        <f t="shared" si="1"/>
        <v>6545</v>
      </c>
      <c r="R29" s="41">
        <f t="shared" si="17"/>
        <v>65450</v>
      </c>
      <c r="S29" s="44" t="s">
        <v>85</v>
      </c>
      <c r="T29" s="35" t="s">
        <v>88</v>
      </c>
      <c r="U29" s="39">
        <v>4104</v>
      </c>
      <c r="V29" s="37">
        <v>0.19</v>
      </c>
      <c r="W29" s="47">
        <f t="shared" si="2"/>
        <v>779.76</v>
      </c>
      <c r="X29" s="48">
        <f t="shared" si="3"/>
        <v>4884</v>
      </c>
      <c r="Y29" s="48">
        <f t="shared" si="18"/>
        <v>48840</v>
      </c>
      <c r="Z29" s="22">
        <v>30</v>
      </c>
      <c r="AA29" s="33" t="s">
        <v>99</v>
      </c>
      <c r="AB29" s="40">
        <v>8500</v>
      </c>
      <c r="AC29" s="21">
        <v>0.19</v>
      </c>
      <c r="AD29" s="47">
        <f t="shared" si="4"/>
        <v>1615</v>
      </c>
      <c r="AE29" s="48">
        <f t="shared" si="5"/>
        <v>10115</v>
      </c>
      <c r="AF29" s="48">
        <f t="shared" si="19"/>
        <v>101150</v>
      </c>
      <c r="AG29" s="44" t="s">
        <v>101</v>
      </c>
      <c r="AH29" s="53"/>
      <c r="AI29" s="39"/>
      <c r="AJ29" s="37"/>
      <c r="AK29" s="47"/>
      <c r="AL29" s="48"/>
      <c r="AM29" s="48"/>
      <c r="AN29" s="44"/>
      <c r="AO29" s="33" t="s">
        <v>125</v>
      </c>
      <c r="AP29" s="39">
        <v>4000</v>
      </c>
      <c r="AQ29" s="37">
        <v>0.19</v>
      </c>
      <c r="AR29" s="40">
        <f t="shared" si="30"/>
        <v>760</v>
      </c>
      <c r="AS29" s="41">
        <f t="shared" si="31"/>
        <v>4760</v>
      </c>
      <c r="AT29" s="41">
        <f t="shared" si="32"/>
        <v>47600</v>
      </c>
      <c r="AU29" s="44" t="s">
        <v>129</v>
      </c>
      <c r="AV29" s="35" t="s">
        <v>124</v>
      </c>
      <c r="AW29" s="39">
        <v>4000</v>
      </c>
      <c r="AX29" s="37">
        <v>0.19</v>
      </c>
      <c r="AY29" s="47">
        <f t="shared" si="8"/>
        <v>760</v>
      </c>
      <c r="AZ29" s="48">
        <f t="shared" si="9"/>
        <v>4760</v>
      </c>
      <c r="BA29" s="48">
        <f t="shared" si="21"/>
        <v>47600</v>
      </c>
      <c r="BB29" s="44" t="s">
        <v>135</v>
      </c>
      <c r="BC29" s="35"/>
      <c r="BD29" s="39">
        <v>4300</v>
      </c>
      <c r="BE29" s="37">
        <v>0.19</v>
      </c>
      <c r="BF29" s="47">
        <f t="shared" si="10"/>
        <v>817</v>
      </c>
      <c r="BG29" s="48">
        <f t="shared" si="11"/>
        <v>5117</v>
      </c>
      <c r="BH29" s="48">
        <f t="shared" si="22"/>
        <v>51170</v>
      </c>
      <c r="BI29" s="22" t="s">
        <v>137</v>
      </c>
      <c r="BJ29" s="35" t="s">
        <v>142</v>
      </c>
      <c r="BK29" s="39">
        <v>4800</v>
      </c>
      <c r="BL29" s="37">
        <v>0.19</v>
      </c>
      <c r="BM29" s="47">
        <f t="shared" si="12"/>
        <v>912</v>
      </c>
      <c r="BN29" s="48">
        <f t="shared" si="13"/>
        <v>5712</v>
      </c>
      <c r="BO29" s="48">
        <f t="shared" si="23"/>
        <v>57120</v>
      </c>
      <c r="BP29" s="22">
        <v>30</v>
      </c>
      <c r="BQ29" s="35"/>
      <c r="BR29" s="36"/>
      <c r="BS29" s="37"/>
      <c r="BT29" s="22"/>
      <c r="BU29" s="23"/>
      <c r="BV29" s="23"/>
      <c r="BW29" s="44"/>
      <c r="BX29" s="60">
        <f t="shared" si="24"/>
        <v>47600</v>
      </c>
      <c r="BY29" s="61">
        <v>289089.995</v>
      </c>
      <c r="BZ29" s="60">
        <f t="shared" si="25"/>
        <v>241489.995</v>
      </c>
      <c r="CA29" s="35" t="str">
        <f t="shared" si="26"/>
        <v xml:space="preserve">NOR QUIMICOS LTDA
NIT: 800.183.169-2
</v>
      </c>
      <c r="CB29" s="35" t="str">
        <f t="shared" si="27"/>
        <v>INMEDIATO</v>
      </c>
      <c r="CC29" s="35" t="str">
        <f t="shared" si="28"/>
        <v>CITOGLAS</v>
      </c>
      <c r="CD29" s="61">
        <f t="shared" si="29"/>
        <v>4760</v>
      </c>
    </row>
    <row r="30" spans="1:82" ht="72" x14ac:dyDescent="0.25">
      <c r="A30" s="18">
        <v>20</v>
      </c>
      <c r="B30" s="19" t="s">
        <v>36</v>
      </c>
      <c r="C30" s="20" t="s">
        <v>37</v>
      </c>
      <c r="D30" s="20" t="s">
        <v>19</v>
      </c>
      <c r="E30" s="20">
        <v>2</v>
      </c>
      <c r="F30" s="35"/>
      <c r="G30" s="39"/>
      <c r="H30" s="37"/>
      <c r="I30" s="40"/>
      <c r="J30" s="41"/>
      <c r="K30" s="41"/>
      <c r="L30" s="44"/>
      <c r="M30" s="35"/>
      <c r="N30" s="39"/>
      <c r="O30" s="37"/>
      <c r="P30" s="40"/>
      <c r="Q30" s="41"/>
      <c r="R30" s="41"/>
      <c r="S30" s="44"/>
      <c r="T30" s="62"/>
      <c r="U30" s="63"/>
      <c r="V30" s="64"/>
      <c r="W30" s="65"/>
      <c r="X30" s="66"/>
      <c r="Y30" s="66"/>
      <c r="Z30" s="67"/>
      <c r="AA30" s="33"/>
      <c r="AB30" s="40"/>
      <c r="AC30" s="21"/>
      <c r="AD30" s="47"/>
      <c r="AE30" s="48"/>
      <c r="AF30" s="48"/>
      <c r="AG30" s="44"/>
      <c r="AH30" s="53" t="s">
        <v>116</v>
      </c>
      <c r="AI30" s="39">
        <v>981000</v>
      </c>
      <c r="AJ30" s="37">
        <v>0.19</v>
      </c>
      <c r="AK30" s="47">
        <f t="shared" si="6"/>
        <v>186390</v>
      </c>
      <c r="AL30" s="48">
        <f t="shared" si="7"/>
        <v>1167390</v>
      </c>
      <c r="AM30" s="48">
        <f t="shared" si="20"/>
        <v>2334780</v>
      </c>
      <c r="AN30" s="44" t="s">
        <v>122</v>
      </c>
      <c r="AO30" s="33"/>
      <c r="AP30" s="39"/>
      <c r="AQ30" s="37"/>
      <c r="AR30" s="40"/>
      <c r="AS30" s="41"/>
      <c r="AT30" s="41"/>
      <c r="AU30" s="44"/>
      <c r="AV30" s="35" t="s">
        <v>132</v>
      </c>
      <c r="AW30" s="39">
        <v>82000</v>
      </c>
      <c r="AX30" s="37">
        <v>0.19</v>
      </c>
      <c r="AY30" s="47">
        <f t="shared" si="8"/>
        <v>15580</v>
      </c>
      <c r="AZ30" s="48">
        <f t="shared" si="9"/>
        <v>97580</v>
      </c>
      <c r="BA30" s="48">
        <f t="shared" si="21"/>
        <v>195160</v>
      </c>
      <c r="BB30" s="44" t="s">
        <v>135</v>
      </c>
      <c r="BC30" s="35" t="s">
        <v>132</v>
      </c>
      <c r="BD30" s="39">
        <v>1059900</v>
      </c>
      <c r="BE30" s="37">
        <v>0.19</v>
      </c>
      <c r="BF30" s="47">
        <f t="shared" si="10"/>
        <v>201381</v>
      </c>
      <c r="BG30" s="48">
        <f t="shared" si="11"/>
        <v>1261281</v>
      </c>
      <c r="BH30" s="48">
        <f t="shared" si="22"/>
        <v>2522562</v>
      </c>
      <c r="BI30" s="22" t="s">
        <v>139</v>
      </c>
      <c r="BJ30" s="35"/>
      <c r="BK30" s="39"/>
      <c r="BL30" s="37"/>
      <c r="BM30" s="47"/>
      <c r="BN30" s="48"/>
      <c r="BO30" s="48"/>
      <c r="BP30" s="22"/>
      <c r="BQ30" s="35"/>
      <c r="BR30" s="36"/>
      <c r="BS30" s="37"/>
      <c r="BT30" s="22"/>
      <c r="BU30" s="23"/>
      <c r="BV30" s="23"/>
      <c r="BW30" s="44"/>
      <c r="BX30" s="60">
        <f t="shared" si="24"/>
        <v>195160</v>
      </c>
      <c r="BY30" s="61">
        <v>8568000</v>
      </c>
      <c r="BZ30" s="60">
        <f t="shared" si="25"/>
        <v>8372840</v>
      </c>
      <c r="CA30" s="35" t="str">
        <f t="shared" si="26"/>
        <v xml:space="preserve">OUTSOURCING COMERCIAL SAS </v>
      </c>
      <c r="CB30" s="35" t="str">
        <f t="shared" si="27"/>
        <v>10-120 DÍAS</v>
      </c>
      <c r="CC30" s="35" t="str">
        <f t="shared" si="28"/>
        <v>SCHOTT</v>
      </c>
      <c r="CD30" s="61">
        <f t="shared" si="29"/>
        <v>97580</v>
      </c>
    </row>
    <row r="31" spans="1:82" ht="96" x14ac:dyDescent="0.25">
      <c r="A31" s="18">
        <v>21</v>
      </c>
      <c r="B31" s="19" t="s">
        <v>38</v>
      </c>
      <c r="C31" s="30" t="s">
        <v>60</v>
      </c>
      <c r="D31" s="20" t="s">
        <v>15</v>
      </c>
      <c r="E31" s="20">
        <v>20</v>
      </c>
      <c r="F31" s="35" t="s">
        <v>63</v>
      </c>
      <c r="G31" s="39">
        <v>18000</v>
      </c>
      <c r="H31" s="37">
        <v>0.19</v>
      </c>
      <c r="I31" s="40">
        <f t="shared" si="14"/>
        <v>3420</v>
      </c>
      <c r="J31" s="41">
        <f t="shared" si="15"/>
        <v>21420</v>
      </c>
      <c r="K31" s="41">
        <f t="shared" si="16"/>
        <v>428400</v>
      </c>
      <c r="L31" s="44" t="s">
        <v>64</v>
      </c>
      <c r="M31" s="35"/>
      <c r="N31" s="39"/>
      <c r="O31" s="37"/>
      <c r="P31" s="40"/>
      <c r="Q31" s="41"/>
      <c r="R31" s="41"/>
      <c r="S31" s="44"/>
      <c r="T31" s="35" t="s">
        <v>87</v>
      </c>
      <c r="U31" s="39">
        <v>9920</v>
      </c>
      <c r="V31" s="37">
        <v>0.19</v>
      </c>
      <c r="W31" s="47">
        <f t="shared" si="2"/>
        <v>1884.8</v>
      </c>
      <c r="X31" s="48">
        <f t="shared" si="3"/>
        <v>11805</v>
      </c>
      <c r="Y31" s="48">
        <f t="shared" si="18"/>
        <v>236100</v>
      </c>
      <c r="Z31" s="22">
        <v>30</v>
      </c>
      <c r="AA31" s="33" t="s">
        <v>95</v>
      </c>
      <c r="AB31" s="40">
        <v>16500</v>
      </c>
      <c r="AC31" s="21">
        <v>0.19</v>
      </c>
      <c r="AD31" s="47">
        <f t="shared" si="4"/>
        <v>3135</v>
      </c>
      <c r="AE31" s="48">
        <f t="shared" si="5"/>
        <v>19635</v>
      </c>
      <c r="AF31" s="48">
        <f t="shared" si="19"/>
        <v>392700</v>
      </c>
      <c r="AG31" s="44" t="s">
        <v>101</v>
      </c>
      <c r="AH31" s="53" t="s">
        <v>117</v>
      </c>
      <c r="AI31" s="39">
        <v>11060</v>
      </c>
      <c r="AJ31" s="37">
        <v>0.19</v>
      </c>
      <c r="AK31" s="47">
        <f t="shared" si="6"/>
        <v>2101.4</v>
      </c>
      <c r="AL31" s="48">
        <f t="shared" si="7"/>
        <v>13161</v>
      </c>
      <c r="AM31" s="48">
        <f t="shared" si="20"/>
        <v>263220</v>
      </c>
      <c r="AN31" s="44" t="s">
        <v>121</v>
      </c>
      <c r="AO31" s="33" t="s">
        <v>87</v>
      </c>
      <c r="AP31" s="39">
        <v>11360</v>
      </c>
      <c r="AQ31" s="37">
        <v>0.19</v>
      </c>
      <c r="AR31" s="40">
        <f t="shared" si="30"/>
        <v>2158.4</v>
      </c>
      <c r="AS31" s="41">
        <f t="shared" si="31"/>
        <v>13518</v>
      </c>
      <c r="AT31" s="41">
        <f t="shared" si="32"/>
        <v>270360</v>
      </c>
      <c r="AU31" s="44" t="s">
        <v>129</v>
      </c>
      <c r="AV31" s="35" t="s">
        <v>132</v>
      </c>
      <c r="AW31" s="39">
        <v>15800</v>
      </c>
      <c r="AX31" s="37">
        <v>0.19</v>
      </c>
      <c r="AY31" s="47">
        <f t="shared" si="8"/>
        <v>3002</v>
      </c>
      <c r="AZ31" s="48">
        <f t="shared" si="9"/>
        <v>18802</v>
      </c>
      <c r="BA31" s="48">
        <f t="shared" si="21"/>
        <v>376040</v>
      </c>
      <c r="BB31" s="44" t="s">
        <v>135</v>
      </c>
      <c r="BC31" s="35" t="s">
        <v>132</v>
      </c>
      <c r="BD31" s="39">
        <v>14300</v>
      </c>
      <c r="BE31" s="37">
        <v>0.19</v>
      </c>
      <c r="BF31" s="47">
        <f t="shared" si="10"/>
        <v>2717</v>
      </c>
      <c r="BG31" s="48">
        <f t="shared" si="11"/>
        <v>17017</v>
      </c>
      <c r="BH31" s="48">
        <f t="shared" si="22"/>
        <v>340340</v>
      </c>
      <c r="BI31" s="22" t="s">
        <v>137</v>
      </c>
      <c r="BJ31" s="35" t="s">
        <v>132</v>
      </c>
      <c r="BK31" s="39">
        <v>15800</v>
      </c>
      <c r="BL31" s="37">
        <v>0.19</v>
      </c>
      <c r="BM31" s="47">
        <f t="shared" si="12"/>
        <v>3002</v>
      </c>
      <c r="BN31" s="48">
        <f t="shared" si="13"/>
        <v>18802</v>
      </c>
      <c r="BO31" s="48">
        <f t="shared" si="23"/>
        <v>376040</v>
      </c>
      <c r="BP31" s="22">
        <v>120</v>
      </c>
      <c r="BQ31" s="35"/>
      <c r="BR31" s="36"/>
      <c r="BS31" s="37"/>
      <c r="BT31" s="22"/>
      <c r="BU31" s="23"/>
      <c r="BV31" s="23"/>
      <c r="BW31" s="44"/>
      <c r="BX31" s="60">
        <f t="shared" si="24"/>
        <v>236100</v>
      </c>
      <c r="BY31" s="61">
        <v>494417.15399999992</v>
      </c>
      <c r="BZ31" s="60">
        <f t="shared" si="25"/>
        <v>258317.15399999992</v>
      </c>
      <c r="CA31" s="35" t="str">
        <f t="shared" si="26"/>
        <v>CIEDUTEC LTDA
NIT.830.044.212-5</v>
      </c>
      <c r="CB31" s="35">
        <f t="shared" si="27"/>
        <v>30</v>
      </c>
      <c r="CC31" s="35" t="str">
        <f t="shared" si="28"/>
        <v>BOECO</v>
      </c>
      <c r="CD31" s="61">
        <f t="shared" si="29"/>
        <v>11805</v>
      </c>
    </row>
    <row r="32" spans="1:82" ht="60" x14ac:dyDescent="0.25">
      <c r="A32" s="18">
        <v>22</v>
      </c>
      <c r="B32" s="19" t="s">
        <v>39</v>
      </c>
      <c r="C32" s="20" t="s">
        <v>40</v>
      </c>
      <c r="D32" s="20" t="s">
        <v>41</v>
      </c>
      <c r="E32" s="20">
        <v>3</v>
      </c>
      <c r="F32" s="35"/>
      <c r="G32" s="39"/>
      <c r="H32" s="37"/>
      <c r="I32" s="40"/>
      <c r="J32" s="41"/>
      <c r="K32" s="41"/>
      <c r="L32" s="44"/>
      <c r="M32" s="35"/>
      <c r="N32" s="39"/>
      <c r="O32" s="37"/>
      <c r="P32" s="40"/>
      <c r="Q32" s="41"/>
      <c r="R32" s="41"/>
      <c r="S32" s="44"/>
      <c r="T32" s="35"/>
      <c r="U32" s="39"/>
      <c r="V32" s="37"/>
      <c r="W32" s="47"/>
      <c r="X32" s="48"/>
      <c r="Y32" s="48"/>
      <c r="Z32" s="22"/>
      <c r="AA32" s="33" t="s">
        <v>40</v>
      </c>
      <c r="AB32" s="40">
        <v>2420000</v>
      </c>
      <c r="AC32" s="21">
        <v>0.19</v>
      </c>
      <c r="AD32" s="47">
        <f t="shared" si="4"/>
        <v>459800</v>
      </c>
      <c r="AE32" s="48">
        <f t="shared" si="5"/>
        <v>2879800</v>
      </c>
      <c r="AF32" s="48">
        <f t="shared" si="19"/>
        <v>8639400</v>
      </c>
      <c r="AG32" s="44" t="s">
        <v>101</v>
      </c>
      <c r="AH32" s="53"/>
      <c r="AI32" s="39"/>
      <c r="AJ32" s="37"/>
      <c r="AK32" s="47"/>
      <c r="AL32" s="48"/>
      <c r="AM32" s="48"/>
      <c r="AN32" s="44"/>
      <c r="AO32" s="33"/>
      <c r="AP32" s="39"/>
      <c r="AQ32" s="37"/>
      <c r="AR32" s="40"/>
      <c r="AS32" s="41"/>
      <c r="AT32" s="41"/>
      <c r="AU32" s="44"/>
      <c r="AV32" s="35"/>
      <c r="AW32" s="39"/>
      <c r="AX32" s="37"/>
      <c r="AY32" s="47"/>
      <c r="AZ32" s="48"/>
      <c r="BA32" s="48"/>
      <c r="BB32" s="44"/>
      <c r="BC32" s="35" t="s">
        <v>40</v>
      </c>
      <c r="BD32" s="39">
        <v>3902600</v>
      </c>
      <c r="BE32" s="37">
        <v>0.19</v>
      </c>
      <c r="BF32" s="47">
        <f t="shared" si="10"/>
        <v>741494</v>
      </c>
      <c r="BG32" s="48">
        <f t="shared" si="11"/>
        <v>4644094</v>
      </c>
      <c r="BH32" s="48">
        <f t="shared" si="22"/>
        <v>13932282</v>
      </c>
      <c r="BI32" s="22" t="s">
        <v>139</v>
      </c>
      <c r="BJ32" s="35"/>
      <c r="BK32" s="39"/>
      <c r="BL32" s="37"/>
      <c r="BM32" s="47"/>
      <c r="BN32" s="48"/>
      <c r="BO32" s="48"/>
      <c r="BP32" s="22"/>
      <c r="BQ32" s="35"/>
      <c r="BR32" s="36"/>
      <c r="BS32" s="37"/>
      <c r="BT32" s="22"/>
      <c r="BU32" s="23"/>
      <c r="BV32" s="23"/>
      <c r="BW32" s="44"/>
      <c r="BX32" s="60">
        <f t="shared" si="24"/>
        <v>8639400</v>
      </c>
      <c r="BY32" s="61">
        <v>8746500</v>
      </c>
      <c r="BZ32" s="60">
        <f t="shared" si="25"/>
        <v>107100</v>
      </c>
      <c r="CA32" s="35" t="str">
        <f t="shared" si="26"/>
        <v>INVERSIONES JIMSA LTDA  
NIT  900.230.898-8</v>
      </c>
      <c r="CB32" s="35" t="str">
        <f t="shared" si="27"/>
        <v>10 DIAS</v>
      </c>
      <c r="CC32" s="35" t="str">
        <f t="shared" si="28"/>
        <v>BUCHI</v>
      </c>
      <c r="CD32" s="61">
        <f t="shared" si="29"/>
        <v>2879800</v>
      </c>
    </row>
    <row r="33" spans="1:82" ht="60" x14ac:dyDescent="0.25">
      <c r="A33" s="18">
        <v>23</v>
      </c>
      <c r="B33" s="19" t="s">
        <v>42</v>
      </c>
      <c r="C33" s="20"/>
      <c r="D33" s="20" t="s">
        <v>19</v>
      </c>
      <c r="E33" s="20">
        <v>10</v>
      </c>
      <c r="F33" s="35"/>
      <c r="G33" s="39"/>
      <c r="H33" s="37"/>
      <c r="I33" s="40"/>
      <c r="J33" s="41"/>
      <c r="K33" s="41"/>
      <c r="L33" s="44"/>
      <c r="M33" s="35"/>
      <c r="N33" s="39"/>
      <c r="O33" s="37"/>
      <c r="P33" s="40"/>
      <c r="Q33" s="41"/>
      <c r="R33" s="41"/>
      <c r="S33" s="44"/>
      <c r="T33" s="35" t="s">
        <v>89</v>
      </c>
      <c r="U33" s="39">
        <v>34500</v>
      </c>
      <c r="V33" s="37">
        <v>0.19</v>
      </c>
      <c r="W33" s="47">
        <f t="shared" si="2"/>
        <v>6555</v>
      </c>
      <c r="X33" s="48">
        <f t="shared" si="3"/>
        <v>41055</v>
      </c>
      <c r="Y33" s="48">
        <f t="shared" si="18"/>
        <v>410550</v>
      </c>
      <c r="Z33" s="22">
        <v>30</v>
      </c>
      <c r="AA33" s="33" t="s">
        <v>89</v>
      </c>
      <c r="AB33" s="40">
        <v>45200</v>
      </c>
      <c r="AC33" s="21">
        <v>0.19</v>
      </c>
      <c r="AD33" s="47">
        <f t="shared" si="4"/>
        <v>8588</v>
      </c>
      <c r="AE33" s="48">
        <f t="shared" si="5"/>
        <v>53788</v>
      </c>
      <c r="AF33" s="48">
        <f t="shared" si="19"/>
        <v>537880</v>
      </c>
      <c r="AG33" s="44" t="s">
        <v>101</v>
      </c>
      <c r="AH33" s="53"/>
      <c r="AI33" s="39"/>
      <c r="AJ33" s="37"/>
      <c r="AK33" s="47"/>
      <c r="AL33" s="48"/>
      <c r="AM33" s="48"/>
      <c r="AN33" s="44"/>
      <c r="AO33" s="33" t="s">
        <v>126</v>
      </c>
      <c r="AP33" s="39">
        <v>52800</v>
      </c>
      <c r="AQ33" s="37">
        <v>0.19</v>
      </c>
      <c r="AR33" s="40">
        <f t="shared" si="30"/>
        <v>10032</v>
      </c>
      <c r="AS33" s="41">
        <f t="shared" si="31"/>
        <v>62832</v>
      </c>
      <c r="AT33" s="41">
        <f t="shared" si="32"/>
        <v>628320</v>
      </c>
      <c r="AU33" s="44" t="s">
        <v>129</v>
      </c>
      <c r="AV33" s="35" t="s">
        <v>133</v>
      </c>
      <c r="AW33" s="39">
        <v>40000</v>
      </c>
      <c r="AX33" s="37">
        <v>0.19</v>
      </c>
      <c r="AY33" s="47">
        <f t="shared" si="8"/>
        <v>7600</v>
      </c>
      <c r="AZ33" s="48">
        <f t="shared" si="9"/>
        <v>47600</v>
      </c>
      <c r="BA33" s="48">
        <f t="shared" si="21"/>
        <v>476000</v>
      </c>
      <c r="BB33" s="44" t="s">
        <v>135</v>
      </c>
      <c r="BC33" s="35"/>
      <c r="BD33" s="39">
        <v>69100</v>
      </c>
      <c r="BE33" s="37">
        <v>0.19</v>
      </c>
      <c r="BF33" s="47">
        <f t="shared" si="10"/>
        <v>13129</v>
      </c>
      <c r="BG33" s="48">
        <f t="shared" si="11"/>
        <v>82229</v>
      </c>
      <c r="BH33" s="48">
        <f t="shared" si="22"/>
        <v>822290</v>
      </c>
      <c r="BI33" s="22" t="s">
        <v>137</v>
      </c>
      <c r="BJ33" s="35" t="s">
        <v>143</v>
      </c>
      <c r="BK33" s="39">
        <v>47500</v>
      </c>
      <c r="BL33" s="37">
        <v>0.19</v>
      </c>
      <c r="BM33" s="47">
        <f t="shared" si="12"/>
        <v>9025</v>
      </c>
      <c r="BN33" s="48">
        <f t="shared" si="13"/>
        <v>56525</v>
      </c>
      <c r="BO33" s="48">
        <f t="shared" si="23"/>
        <v>565250</v>
      </c>
      <c r="BP33" s="22">
        <v>30</v>
      </c>
      <c r="BQ33" s="35"/>
      <c r="BR33" s="36"/>
      <c r="BS33" s="37"/>
      <c r="BT33" s="22"/>
      <c r="BU33" s="23"/>
      <c r="BV33" s="23"/>
      <c r="BW33" s="44"/>
      <c r="BX33" s="60">
        <f t="shared" si="24"/>
        <v>410550</v>
      </c>
      <c r="BY33" s="61">
        <v>1612229.8499999999</v>
      </c>
      <c r="BZ33" s="60">
        <f t="shared" si="25"/>
        <v>1201679.8499999999</v>
      </c>
      <c r="CA33" s="35" t="str">
        <f t="shared" si="26"/>
        <v>CIEDUTEC LTDA
NIT.830.044.212-5</v>
      </c>
      <c r="CB33" s="35">
        <f t="shared" si="27"/>
        <v>30</v>
      </c>
      <c r="CC33" s="35" t="str">
        <f t="shared" si="28"/>
        <v>KRAMER</v>
      </c>
      <c r="CD33" s="61">
        <f t="shared" si="29"/>
        <v>41055</v>
      </c>
    </row>
    <row r="34" spans="1:82" ht="60" x14ac:dyDescent="0.25">
      <c r="A34" s="18">
        <v>24</v>
      </c>
      <c r="B34" s="19" t="s">
        <v>43</v>
      </c>
      <c r="C34" s="20"/>
      <c r="D34" s="20" t="s">
        <v>15</v>
      </c>
      <c r="E34" s="20">
        <v>20</v>
      </c>
      <c r="F34" s="35"/>
      <c r="G34" s="39"/>
      <c r="H34" s="37"/>
      <c r="I34" s="40"/>
      <c r="J34" s="41"/>
      <c r="K34" s="41"/>
      <c r="L34" s="44"/>
      <c r="M34" s="35"/>
      <c r="N34" s="39"/>
      <c r="O34" s="37"/>
      <c r="P34" s="40"/>
      <c r="Q34" s="41"/>
      <c r="R34" s="41"/>
      <c r="S34" s="44"/>
      <c r="T34" s="35" t="s">
        <v>90</v>
      </c>
      <c r="U34" s="39">
        <v>8167</v>
      </c>
      <c r="V34" s="37">
        <v>0.19</v>
      </c>
      <c r="W34" s="47">
        <f t="shared" si="2"/>
        <v>1551.73</v>
      </c>
      <c r="X34" s="48">
        <f t="shared" si="3"/>
        <v>9719</v>
      </c>
      <c r="Y34" s="48">
        <f t="shared" si="18"/>
        <v>194380</v>
      </c>
      <c r="Z34" s="22">
        <v>30</v>
      </c>
      <c r="AA34" s="33" t="s">
        <v>100</v>
      </c>
      <c r="AB34" s="40">
        <v>8500</v>
      </c>
      <c r="AC34" s="21">
        <v>0.19</v>
      </c>
      <c r="AD34" s="47">
        <f t="shared" si="4"/>
        <v>1615</v>
      </c>
      <c r="AE34" s="48">
        <f t="shared" si="5"/>
        <v>10115</v>
      </c>
      <c r="AF34" s="48">
        <f t="shared" si="19"/>
        <v>202300</v>
      </c>
      <c r="AG34" s="44" t="s">
        <v>101</v>
      </c>
      <c r="AH34" s="53"/>
      <c r="AI34" s="39"/>
      <c r="AJ34" s="37"/>
      <c r="AK34" s="47"/>
      <c r="AL34" s="48"/>
      <c r="AM34" s="48"/>
      <c r="AN34" s="44"/>
      <c r="AO34" s="33"/>
      <c r="AP34" s="39"/>
      <c r="AQ34" s="37"/>
      <c r="AR34" s="40"/>
      <c r="AS34" s="41"/>
      <c r="AT34" s="41"/>
      <c r="AU34" s="44"/>
      <c r="AV34" s="35" t="s">
        <v>133</v>
      </c>
      <c r="AW34" s="39">
        <v>17900</v>
      </c>
      <c r="AX34" s="37">
        <v>0.19</v>
      </c>
      <c r="AY34" s="47">
        <f t="shared" si="8"/>
        <v>3401</v>
      </c>
      <c r="AZ34" s="48">
        <f t="shared" si="9"/>
        <v>21301</v>
      </c>
      <c r="BA34" s="48">
        <f t="shared" si="21"/>
        <v>426020</v>
      </c>
      <c r="BB34" s="44" t="s">
        <v>135</v>
      </c>
      <c r="BC34" s="35"/>
      <c r="BD34" s="39">
        <v>16300</v>
      </c>
      <c r="BE34" s="37">
        <v>0.19</v>
      </c>
      <c r="BF34" s="47">
        <f t="shared" si="10"/>
        <v>3097</v>
      </c>
      <c r="BG34" s="48">
        <f t="shared" si="11"/>
        <v>19397</v>
      </c>
      <c r="BH34" s="48">
        <f t="shared" si="22"/>
        <v>387940</v>
      </c>
      <c r="BI34" s="22" t="s">
        <v>137</v>
      </c>
      <c r="BJ34" s="35"/>
      <c r="BK34" s="39"/>
      <c r="BL34" s="37"/>
      <c r="BM34" s="47"/>
      <c r="BN34" s="48"/>
      <c r="BO34" s="48"/>
      <c r="BP34" s="22"/>
      <c r="BQ34" s="35"/>
      <c r="BR34" s="36"/>
      <c r="BS34" s="37"/>
      <c r="BT34" s="22"/>
      <c r="BU34" s="23"/>
      <c r="BV34" s="23"/>
      <c r="BW34" s="44"/>
      <c r="BX34" s="60">
        <f t="shared" si="24"/>
        <v>194380</v>
      </c>
      <c r="BY34" s="61">
        <v>242760</v>
      </c>
      <c r="BZ34" s="60">
        <f t="shared" si="25"/>
        <v>48380</v>
      </c>
      <c r="CA34" s="35" t="str">
        <f t="shared" si="26"/>
        <v>CIEDUTEC LTDA
NIT.830.044.212-5</v>
      </c>
      <c r="CB34" s="35">
        <f t="shared" si="27"/>
        <v>30</v>
      </c>
      <c r="CC34" s="35" t="str">
        <f t="shared" si="28"/>
        <v>TESA</v>
      </c>
      <c r="CD34" s="61">
        <f t="shared" si="29"/>
        <v>9719</v>
      </c>
    </row>
    <row r="35" spans="1:82" ht="38.25" x14ac:dyDescent="0.25">
      <c r="A35" s="18">
        <v>25</v>
      </c>
      <c r="B35" s="19" t="s">
        <v>44</v>
      </c>
      <c r="C35" s="20"/>
      <c r="D35" s="20" t="s">
        <v>15</v>
      </c>
      <c r="E35" s="20">
        <v>20</v>
      </c>
      <c r="F35" s="35"/>
      <c r="G35" s="39"/>
      <c r="H35" s="37"/>
      <c r="I35" s="40"/>
      <c r="J35" s="41"/>
      <c r="K35" s="41"/>
      <c r="L35" s="44"/>
      <c r="M35" s="35"/>
      <c r="N35" s="39"/>
      <c r="O35" s="37"/>
      <c r="P35" s="40"/>
      <c r="Q35" s="41"/>
      <c r="R35" s="41"/>
      <c r="S35" s="44"/>
      <c r="T35" s="35" t="s">
        <v>91</v>
      </c>
      <c r="U35" s="39">
        <v>142057</v>
      </c>
      <c r="V35" s="37">
        <v>0.19</v>
      </c>
      <c r="W35" s="47">
        <f t="shared" si="2"/>
        <v>26990.83</v>
      </c>
      <c r="X35" s="48">
        <f t="shared" si="3"/>
        <v>169048</v>
      </c>
      <c r="Y35" s="48">
        <f t="shared" si="18"/>
        <v>3380960</v>
      </c>
      <c r="Z35" s="22">
        <v>30</v>
      </c>
      <c r="AA35" s="33"/>
      <c r="AB35" s="40"/>
      <c r="AC35" s="21"/>
      <c r="AD35" s="47"/>
      <c r="AE35" s="48"/>
      <c r="AF35" s="48"/>
      <c r="AG35" s="44"/>
      <c r="AH35" s="53"/>
      <c r="AI35" s="39"/>
      <c r="AJ35" s="37"/>
      <c r="AK35" s="47"/>
      <c r="AL35" s="48"/>
      <c r="AM35" s="48"/>
      <c r="AN35" s="44"/>
      <c r="AO35" s="33" t="s">
        <v>127</v>
      </c>
      <c r="AP35" s="39">
        <v>64800</v>
      </c>
      <c r="AQ35" s="37">
        <v>0.19</v>
      </c>
      <c r="AR35" s="40">
        <f t="shared" si="30"/>
        <v>12312</v>
      </c>
      <c r="AS35" s="41">
        <f t="shared" si="31"/>
        <v>77112</v>
      </c>
      <c r="AT35" s="41">
        <f t="shared" si="32"/>
        <v>1542240</v>
      </c>
      <c r="AU35" s="44" t="s">
        <v>129</v>
      </c>
      <c r="AV35" s="35" t="s">
        <v>127</v>
      </c>
      <c r="AW35" s="39">
        <v>83000</v>
      </c>
      <c r="AX35" s="37">
        <v>0.19</v>
      </c>
      <c r="AY35" s="47">
        <f t="shared" si="8"/>
        <v>15770</v>
      </c>
      <c r="AZ35" s="48">
        <f t="shared" si="9"/>
        <v>98770</v>
      </c>
      <c r="BA35" s="48">
        <f t="shared" si="21"/>
        <v>1975400</v>
      </c>
      <c r="BB35" s="44" t="s">
        <v>135</v>
      </c>
      <c r="BC35" s="35"/>
      <c r="BD35" s="39">
        <v>62600</v>
      </c>
      <c r="BE35" s="37">
        <v>0.19</v>
      </c>
      <c r="BF35" s="47">
        <f t="shared" si="10"/>
        <v>11894</v>
      </c>
      <c r="BG35" s="48">
        <f t="shared" si="11"/>
        <v>74494</v>
      </c>
      <c r="BH35" s="48">
        <f t="shared" si="22"/>
        <v>1489880</v>
      </c>
      <c r="BI35" s="22" t="s">
        <v>137</v>
      </c>
      <c r="BJ35" s="35" t="s">
        <v>127</v>
      </c>
      <c r="BK35" s="39">
        <v>82000</v>
      </c>
      <c r="BL35" s="37">
        <v>0.19</v>
      </c>
      <c r="BM35" s="47">
        <f t="shared" si="12"/>
        <v>15580</v>
      </c>
      <c r="BN35" s="48">
        <f t="shared" si="13"/>
        <v>97580</v>
      </c>
      <c r="BO35" s="48">
        <f t="shared" si="23"/>
        <v>1951600</v>
      </c>
      <c r="BP35" s="22">
        <v>120</v>
      </c>
      <c r="BQ35" s="35"/>
      <c r="BR35" s="36"/>
      <c r="BS35" s="37"/>
      <c r="BT35" s="22"/>
      <c r="BU35" s="23"/>
      <c r="BV35" s="23"/>
      <c r="BW35" s="44"/>
      <c r="BX35" s="60">
        <f t="shared" si="24"/>
        <v>1489880</v>
      </c>
      <c r="BY35" s="61">
        <v>3714537.4</v>
      </c>
      <c r="BZ35" s="60">
        <f t="shared" si="25"/>
        <v>2224657.4</v>
      </c>
      <c r="CA35" s="35" t="str">
        <f t="shared" si="26"/>
        <v>PROFINAS S.A.S</v>
      </c>
      <c r="CB35" s="35" t="str">
        <f t="shared" si="27"/>
        <v>8-60 DIAS</v>
      </c>
      <c r="CC35" s="35">
        <f t="shared" si="28"/>
        <v>0</v>
      </c>
      <c r="CD35" s="61">
        <f t="shared" si="29"/>
        <v>74494</v>
      </c>
    </row>
    <row r="36" spans="1:82" ht="60" x14ac:dyDescent="0.25">
      <c r="A36" s="18">
        <v>26</v>
      </c>
      <c r="B36" s="19" t="s">
        <v>45</v>
      </c>
      <c r="C36" s="20" t="s">
        <v>46</v>
      </c>
      <c r="D36" s="20" t="s">
        <v>15</v>
      </c>
      <c r="E36" s="20">
        <v>20</v>
      </c>
      <c r="F36" s="35"/>
      <c r="G36" s="39"/>
      <c r="H36" s="37"/>
      <c r="I36" s="40"/>
      <c r="J36" s="41"/>
      <c r="K36" s="41"/>
      <c r="L36" s="44"/>
      <c r="M36" s="35" t="s">
        <v>80</v>
      </c>
      <c r="N36" s="39">
        <v>145200</v>
      </c>
      <c r="O36" s="37">
        <v>0.19</v>
      </c>
      <c r="P36" s="40">
        <f t="shared" si="0"/>
        <v>27588</v>
      </c>
      <c r="Q36" s="41">
        <f t="shared" si="1"/>
        <v>172788</v>
      </c>
      <c r="R36" s="41">
        <f t="shared" si="17"/>
        <v>3455760</v>
      </c>
      <c r="S36" s="44" t="s">
        <v>84</v>
      </c>
      <c r="T36" s="35" t="s">
        <v>92</v>
      </c>
      <c r="U36" s="39">
        <v>17815</v>
      </c>
      <c r="V36" s="37">
        <v>0.19</v>
      </c>
      <c r="W36" s="47">
        <f t="shared" si="2"/>
        <v>3384.85</v>
      </c>
      <c r="X36" s="48">
        <f t="shared" si="3"/>
        <v>21200</v>
      </c>
      <c r="Y36" s="48">
        <f t="shared" si="18"/>
        <v>424000</v>
      </c>
      <c r="Z36" s="22">
        <v>30</v>
      </c>
      <c r="AA36" s="33"/>
      <c r="AB36" s="40"/>
      <c r="AC36" s="21"/>
      <c r="AD36" s="47"/>
      <c r="AE36" s="48"/>
      <c r="AF36" s="48"/>
      <c r="AG36" s="44"/>
      <c r="AH36" s="68"/>
      <c r="AI36" s="63"/>
      <c r="AJ36" s="64"/>
      <c r="AK36" s="65"/>
      <c r="AL36" s="66"/>
      <c r="AM36" s="66"/>
      <c r="AN36" s="69"/>
      <c r="AO36" s="33"/>
      <c r="AP36" s="39"/>
      <c r="AQ36" s="37"/>
      <c r="AR36" s="40"/>
      <c r="AS36" s="41"/>
      <c r="AT36" s="41"/>
      <c r="AU36" s="44"/>
      <c r="AV36" s="62"/>
      <c r="AW36" s="63"/>
      <c r="AX36" s="64"/>
      <c r="AY36" s="65"/>
      <c r="AZ36" s="66"/>
      <c r="BA36" s="66"/>
      <c r="BB36" s="69"/>
      <c r="BC36" s="35" t="s">
        <v>92</v>
      </c>
      <c r="BD36" s="39">
        <v>184000</v>
      </c>
      <c r="BE36" s="37">
        <v>0.19</v>
      </c>
      <c r="BF36" s="47">
        <f t="shared" si="10"/>
        <v>34960</v>
      </c>
      <c r="BG36" s="48">
        <f t="shared" si="11"/>
        <v>218960</v>
      </c>
      <c r="BH36" s="48">
        <f t="shared" si="22"/>
        <v>4379200</v>
      </c>
      <c r="BI36" s="22" t="s">
        <v>137</v>
      </c>
      <c r="BJ36" s="35"/>
      <c r="BK36" s="39"/>
      <c r="BL36" s="37"/>
      <c r="BM36" s="47"/>
      <c r="BN36" s="48"/>
      <c r="BO36" s="48"/>
      <c r="BP36" s="22"/>
      <c r="BQ36" s="35"/>
      <c r="BR36" s="36"/>
      <c r="BS36" s="37"/>
      <c r="BT36" s="22"/>
      <c r="BU36" s="23"/>
      <c r="BV36" s="23"/>
      <c r="BW36" s="44"/>
      <c r="BX36" s="60">
        <f t="shared" si="24"/>
        <v>424000</v>
      </c>
      <c r="BY36" s="61">
        <v>442037.39999999997</v>
      </c>
      <c r="BZ36" s="60">
        <f t="shared" si="25"/>
        <v>18037.399999999965</v>
      </c>
      <c r="CA36" s="35" t="str">
        <f t="shared" si="26"/>
        <v>CIEDUTEC LTDA
NIT.830.044.212-5</v>
      </c>
      <c r="CB36" s="35">
        <f t="shared" si="27"/>
        <v>30</v>
      </c>
      <c r="CC36" s="35" t="str">
        <f t="shared" si="28"/>
        <v>BRAND</v>
      </c>
      <c r="CD36" s="61">
        <f t="shared" si="29"/>
        <v>21200</v>
      </c>
    </row>
    <row r="37" spans="1:82" ht="45" x14ac:dyDescent="0.25">
      <c r="A37" s="18">
        <v>27</v>
      </c>
      <c r="B37" s="19" t="s">
        <v>47</v>
      </c>
      <c r="C37" s="20"/>
      <c r="D37" s="20" t="s">
        <v>15</v>
      </c>
      <c r="E37" s="20">
        <v>50</v>
      </c>
      <c r="F37" s="35"/>
      <c r="G37" s="39"/>
      <c r="H37" s="37"/>
      <c r="I37" s="40"/>
      <c r="J37" s="41"/>
      <c r="K37" s="41"/>
      <c r="L37" s="44"/>
      <c r="M37" s="35"/>
      <c r="N37" s="39"/>
      <c r="O37" s="37"/>
      <c r="P37" s="40"/>
      <c r="Q37" s="41"/>
      <c r="R37" s="41"/>
      <c r="S37" s="44"/>
      <c r="T37" s="35"/>
      <c r="U37" s="39"/>
      <c r="V37" s="37"/>
      <c r="W37" s="47"/>
      <c r="X37" s="48"/>
      <c r="Y37" s="48"/>
      <c r="Z37" s="22"/>
      <c r="AA37" s="33"/>
      <c r="AB37" s="40"/>
      <c r="AC37" s="21"/>
      <c r="AD37" s="47"/>
      <c r="AE37" s="48"/>
      <c r="AF37" s="48"/>
      <c r="AG37" s="44"/>
      <c r="AH37" s="53"/>
      <c r="AI37" s="39"/>
      <c r="AJ37" s="37"/>
      <c r="AK37" s="47"/>
      <c r="AL37" s="48"/>
      <c r="AM37" s="48"/>
      <c r="AN37" s="44"/>
      <c r="AO37" s="33"/>
      <c r="AP37" s="39"/>
      <c r="AQ37" s="37"/>
      <c r="AR37" s="40"/>
      <c r="AS37" s="41"/>
      <c r="AT37" s="41"/>
      <c r="AU37" s="44"/>
      <c r="AV37" s="35" t="s">
        <v>134</v>
      </c>
      <c r="AW37" s="39">
        <v>85000</v>
      </c>
      <c r="AX37" s="37">
        <v>0.19</v>
      </c>
      <c r="AY37" s="47">
        <f t="shared" si="8"/>
        <v>16150</v>
      </c>
      <c r="AZ37" s="48">
        <f t="shared" si="9"/>
        <v>101150</v>
      </c>
      <c r="BA37" s="48">
        <f t="shared" si="21"/>
        <v>5057500</v>
      </c>
      <c r="BB37" s="44" t="s">
        <v>135</v>
      </c>
      <c r="BC37" s="35"/>
      <c r="BD37" s="39"/>
      <c r="BE37" s="37"/>
      <c r="BF37" s="47"/>
      <c r="BG37" s="48"/>
      <c r="BH37" s="48"/>
      <c r="BI37" s="22"/>
      <c r="BJ37" s="35"/>
      <c r="BK37" s="39"/>
      <c r="BL37" s="37"/>
      <c r="BM37" s="47"/>
      <c r="BN37" s="48"/>
      <c r="BO37" s="48"/>
      <c r="BP37" s="22"/>
      <c r="BQ37" s="35"/>
      <c r="BR37" s="36"/>
      <c r="BS37" s="37"/>
      <c r="BT37" s="22"/>
      <c r="BU37" s="23"/>
      <c r="BV37" s="23"/>
      <c r="BW37" s="44"/>
      <c r="BX37" s="60">
        <f t="shared" si="24"/>
        <v>5057500</v>
      </c>
      <c r="BY37" s="61">
        <v>6426000</v>
      </c>
      <c r="BZ37" s="60">
        <f t="shared" si="25"/>
        <v>1368500</v>
      </c>
      <c r="CA37" s="35" t="str">
        <f t="shared" si="26"/>
        <v xml:space="preserve">OUTSOURCING COMERCIAL SAS </v>
      </c>
      <c r="CB37" s="35" t="str">
        <f t="shared" si="27"/>
        <v>10-120 DÍAS</v>
      </c>
      <c r="CC37" s="35" t="str">
        <f t="shared" si="28"/>
        <v>RAJAS</v>
      </c>
      <c r="CD37" s="61">
        <f t="shared" si="29"/>
        <v>101150</v>
      </c>
    </row>
    <row r="38" spans="1:82" ht="67.5" customHeight="1" x14ac:dyDescent="0.25">
      <c r="A38" s="18">
        <v>28</v>
      </c>
      <c r="B38" s="19" t="s">
        <v>48</v>
      </c>
      <c r="C38" s="20" t="s">
        <v>57</v>
      </c>
      <c r="D38" s="20" t="s">
        <v>15</v>
      </c>
      <c r="E38" s="20">
        <v>30</v>
      </c>
      <c r="F38" s="35" t="s">
        <v>63</v>
      </c>
      <c r="G38" s="39">
        <v>30000</v>
      </c>
      <c r="H38" s="37">
        <v>0.19</v>
      </c>
      <c r="I38" s="40">
        <f t="shared" si="14"/>
        <v>5700</v>
      </c>
      <c r="J38" s="41">
        <f t="shared" si="15"/>
        <v>35700</v>
      </c>
      <c r="K38" s="41">
        <f t="shared" si="16"/>
        <v>1071000</v>
      </c>
      <c r="L38" s="44" t="s">
        <v>64</v>
      </c>
      <c r="M38" s="35" t="s">
        <v>81</v>
      </c>
      <c r="N38" s="39">
        <v>50400</v>
      </c>
      <c r="O38" s="37">
        <v>0.19</v>
      </c>
      <c r="P38" s="40">
        <f t="shared" si="0"/>
        <v>9576</v>
      </c>
      <c r="Q38" s="41">
        <f t="shared" si="1"/>
        <v>59976</v>
      </c>
      <c r="R38" s="41">
        <f t="shared" si="17"/>
        <v>1799280</v>
      </c>
      <c r="S38" s="44" t="s">
        <v>84</v>
      </c>
      <c r="T38" s="35" t="s">
        <v>87</v>
      </c>
      <c r="U38" s="39">
        <v>22933</v>
      </c>
      <c r="V38" s="37">
        <v>0.19</v>
      </c>
      <c r="W38" s="47">
        <f t="shared" si="2"/>
        <v>4357.2700000000004</v>
      </c>
      <c r="X38" s="48">
        <f t="shared" si="3"/>
        <v>27290</v>
      </c>
      <c r="Y38" s="48">
        <f t="shared" si="18"/>
        <v>818700</v>
      </c>
      <c r="Z38" s="22">
        <v>30</v>
      </c>
      <c r="AA38" s="33"/>
      <c r="AB38" s="40"/>
      <c r="AC38" s="21"/>
      <c r="AD38" s="47"/>
      <c r="AE38" s="48"/>
      <c r="AF38" s="48"/>
      <c r="AG38" s="44"/>
      <c r="AH38" s="53" t="s">
        <v>118</v>
      </c>
      <c r="AI38" s="39">
        <v>38500</v>
      </c>
      <c r="AJ38" s="37">
        <v>0.19</v>
      </c>
      <c r="AK38" s="47">
        <f t="shared" si="6"/>
        <v>7315</v>
      </c>
      <c r="AL38" s="48">
        <f t="shared" si="7"/>
        <v>45815</v>
      </c>
      <c r="AM38" s="48">
        <f t="shared" si="20"/>
        <v>1374450</v>
      </c>
      <c r="AN38" s="44" t="s">
        <v>121</v>
      </c>
      <c r="AO38" s="33" t="s">
        <v>128</v>
      </c>
      <c r="AP38" s="39">
        <v>27172</v>
      </c>
      <c r="AQ38" s="37">
        <v>0.19</v>
      </c>
      <c r="AR38" s="40">
        <f t="shared" si="30"/>
        <v>5162.68</v>
      </c>
      <c r="AS38" s="41">
        <f t="shared" si="31"/>
        <v>32335</v>
      </c>
      <c r="AT38" s="41">
        <v>970000</v>
      </c>
      <c r="AU38" s="44" t="s">
        <v>129</v>
      </c>
      <c r="AV38" s="35" t="s">
        <v>132</v>
      </c>
      <c r="AW38" s="39">
        <v>15600</v>
      </c>
      <c r="AX38" s="37">
        <v>0.19</v>
      </c>
      <c r="AY38" s="47">
        <f t="shared" si="8"/>
        <v>2964</v>
      </c>
      <c r="AZ38" s="48">
        <f t="shared" si="9"/>
        <v>18564</v>
      </c>
      <c r="BA38" s="48">
        <f t="shared" si="21"/>
        <v>556920</v>
      </c>
      <c r="BB38" s="44" t="s">
        <v>135</v>
      </c>
      <c r="BC38" s="35" t="s">
        <v>132</v>
      </c>
      <c r="BD38" s="39">
        <v>49500</v>
      </c>
      <c r="BE38" s="37">
        <v>0.19</v>
      </c>
      <c r="BF38" s="47">
        <f t="shared" si="10"/>
        <v>9405</v>
      </c>
      <c r="BG38" s="48">
        <f t="shared" si="11"/>
        <v>58905</v>
      </c>
      <c r="BH38" s="48">
        <f t="shared" si="22"/>
        <v>1767150</v>
      </c>
      <c r="BI38" s="22" t="s">
        <v>137</v>
      </c>
      <c r="BJ38" s="35" t="s">
        <v>132</v>
      </c>
      <c r="BK38" s="39">
        <v>42800</v>
      </c>
      <c r="BL38" s="37">
        <v>0.19</v>
      </c>
      <c r="BM38" s="47">
        <f t="shared" si="12"/>
        <v>8132</v>
      </c>
      <c r="BN38" s="48">
        <f t="shared" si="13"/>
        <v>50932</v>
      </c>
      <c r="BO38" s="48">
        <f t="shared" si="23"/>
        <v>1527960</v>
      </c>
      <c r="BP38" s="22">
        <v>120</v>
      </c>
      <c r="BQ38" s="35" t="s">
        <v>145</v>
      </c>
      <c r="BR38" s="39">
        <v>26000</v>
      </c>
      <c r="BS38" s="37">
        <v>0.19</v>
      </c>
      <c r="BT38" s="47">
        <f t="shared" ref="BT38:BT41" si="33">+BR38*BS38</f>
        <v>4940</v>
      </c>
      <c r="BU38" s="48">
        <f t="shared" ref="BU38:BU41" si="34">ROUND(BR38+BT38,0)</f>
        <v>30940</v>
      </c>
      <c r="BV38" s="48">
        <f t="shared" ref="BV38:BV41" si="35">+E38*BU38</f>
        <v>928200</v>
      </c>
      <c r="BW38" s="44" t="s">
        <v>102</v>
      </c>
      <c r="BX38" s="60">
        <f t="shared" si="24"/>
        <v>556920</v>
      </c>
      <c r="BY38" s="61">
        <v>977109</v>
      </c>
      <c r="BZ38" s="60">
        <f t="shared" si="25"/>
        <v>420189</v>
      </c>
      <c r="CA38" s="35" t="str">
        <f t="shared" si="26"/>
        <v xml:space="preserve">OUTSOURCING COMERCIAL SAS </v>
      </c>
      <c r="CB38" s="35" t="str">
        <f t="shared" si="27"/>
        <v>10-120 DÍAS</v>
      </c>
      <c r="CC38" s="35" t="str">
        <f t="shared" si="28"/>
        <v>SCHOTT</v>
      </c>
      <c r="CD38" s="61">
        <f t="shared" si="29"/>
        <v>18564</v>
      </c>
    </row>
    <row r="39" spans="1:82" ht="180" x14ac:dyDescent="0.25">
      <c r="A39" s="18">
        <v>29</v>
      </c>
      <c r="B39" s="19" t="s">
        <v>49</v>
      </c>
      <c r="C39" s="20" t="s">
        <v>57</v>
      </c>
      <c r="D39" s="20" t="s">
        <v>15</v>
      </c>
      <c r="E39" s="20">
        <v>30</v>
      </c>
      <c r="F39" s="38" t="s">
        <v>63</v>
      </c>
      <c r="G39" s="42">
        <v>33000</v>
      </c>
      <c r="H39" s="37">
        <v>0.19</v>
      </c>
      <c r="I39" s="40">
        <f t="shared" si="14"/>
        <v>6270</v>
      </c>
      <c r="J39" s="41">
        <f t="shared" si="15"/>
        <v>39270</v>
      </c>
      <c r="K39" s="41">
        <f t="shared" si="16"/>
        <v>1178100</v>
      </c>
      <c r="L39" s="45" t="s">
        <v>64</v>
      </c>
      <c r="M39" s="38" t="s">
        <v>82</v>
      </c>
      <c r="N39" s="42">
        <v>54800</v>
      </c>
      <c r="O39" s="37">
        <v>0.19</v>
      </c>
      <c r="P39" s="40">
        <f t="shared" si="0"/>
        <v>10412</v>
      </c>
      <c r="Q39" s="41">
        <f t="shared" si="1"/>
        <v>65212</v>
      </c>
      <c r="R39" s="41">
        <f t="shared" si="17"/>
        <v>1956360</v>
      </c>
      <c r="S39" s="45" t="s">
        <v>84</v>
      </c>
      <c r="T39" s="38" t="s">
        <v>87</v>
      </c>
      <c r="U39" s="42">
        <v>27467</v>
      </c>
      <c r="V39" s="37">
        <v>0.19</v>
      </c>
      <c r="W39" s="47">
        <f t="shared" si="2"/>
        <v>5218.7300000000005</v>
      </c>
      <c r="X39" s="48">
        <f t="shared" si="3"/>
        <v>32686</v>
      </c>
      <c r="Y39" s="48">
        <f t="shared" si="18"/>
        <v>980580</v>
      </c>
      <c r="Z39" s="31">
        <v>30</v>
      </c>
      <c r="AA39" s="34"/>
      <c r="AB39" s="49"/>
      <c r="AC39" s="21"/>
      <c r="AD39" s="47"/>
      <c r="AE39" s="48"/>
      <c r="AF39" s="48"/>
      <c r="AG39" s="45"/>
      <c r="AH39" s="54" t="s">
        <v>119</v>
      </c>
      <c r="AI39" s="42">
        <v>42630</v>
      </c>
      <c r="AJ39" s="37">
        <v>0.19</v>
      </c>
      <c r="AK39" s="47">
        <f t="shared" si="6"/>
        <v>8099.7</v>
      </c>
      <c r="AL39" s="48">
        <f t="shared" si="7"/>
        <v>50730</v>
      </c>
      <c r="AM39" s="48">
        <f t="shared" si="20"/>
        <v>1521900</v>
      </c>
      <c r="AN39" s="45" t="s">
        <v>121</v>
      </c>
      <c r="AO39" s="34"/>
      <c r="AP39" s="42"/>
      <c r="AQ39" s="37"/>
      <c r="AR39" s="40"/>
      <c r="AS39" s="41"/>
      <c r="AT39" s="41"/>
      <c r="AU39" s="45"/>
      <c r="AV39" s="38" t="s">
        <v>132</v>
      </c>
      <c r="AW39" s="42">
        <v>15600</v>
      </c>
      <c r="AX39" s="37">
        <v>0.19</v>
      </c>
      <c r="AY39" s="47">
        <f t="shared" si="8"/>
        <v>2964</v>
      </c>
      <c r="AZ39" s="48">
        <f t="shared" si="9"/>
        <v>18564</v>
      </c>
      <c r="BA39" s="48">
        <f t="shared" si="21"/>
        <v>556920</v>
      </c>
      <c r="BB39" s="45" t="s">
        <v>135</v>
      </c>
      <c r="BC39" s="38" t="s">
        <v>132</v>
      </c>
      <c r="BD39" s="42">
        <v>54900</v>
      </c>
      <c r="BE39" s="37">
        <v>0.19</v>
      </c>
      <c r="BF39" s="47">
        <f t="shared" si="10"/>
        <v>10431</v>
      </c>
      <c r="BG39" s="48">
        <f t="shared" si="11"/>
        <v>65331</v>
      </c>
      <c r="BH39" s="48">
        <f t="shared" si="22"/>
        <v>1959930</v>
      </c>
      <c r="BI39" s="31" t="s">
        <v>137</v>
      </c>
      <c r="BJ39" s="38" t="s">
        <v>132</v>
      </c>
      <c r="BK39" s="42">
        <v>47200</v>
      </c>
      <c r="BL39" s="37">
        <v>0.19</v>
      </c>
      <c r="BM39" s="47">
        <f t="shared" si="12"/>
        <v>8968</v>
      </c>
      <c r="BN39" s="48">
        <f t="shared" si="13"/>
        <v>56168</v>
      </c>
      <c r="BO39" s="48">
        <f t="shared" si="23"/>
        <v>1685040</v>
      </c>
      <c r="BP39" s="31">
        <v>120</v>
      </c>
      <c r="BQ39" s="38" t="s">
        <v>145</v>
      </c>
      <c r="BR39" s="42">
        <v>28000</v>
      </c>
      <c r="BS39" s="37">
        <v>0.19</v>
      </c>
      <c r="BT39" s="47">
        <f t="shared" si="33"/>
        <v>5320</v>
      </c>
      <c r="BU39" s="48">
        <f t="shared" si="34"/>
        <v>33320</v>
      </c>
      <c r="BV39" s="48">
        <f t="shared" si="35"/>
        <v>999600</v>
      </c>
      <c r="BW39" s="45" t="s">
        <v>102</v>
      </c>
      <c r="BX39" s="60">
        <f t="shared" si="24"/>
        <v>556920</v>
      </c>
      <c r="BY39" s="61">
        <v>1062075</v>
      </c>
      <c r="BZ39" s="60">
        <f t="shared" si="25"/>
        <v>505155</v>
      </c>
      <c r="CA39" s="35" t="str">
        <f t="shared" si="26"/>
        <v xml:space="preserve">OUTSOURCING COMERCIAL SAS </v>
      </c>
      <c r="CB39" s="35" t="str">
        <f t="shared" si="27"/>
        <v>10-120 DÍAS</v>
      </c>
      <c r="CC39" s="35" t="str">
        <f t="shared" si="28"/>
        <v>SCHOTT</v>
      </c>
      <c r="CD39" s="61">
        <f t="shared" si="29"/>
        <v>18564</v>
      </c>
    </row>
    <row r="40" spans="1:82" ht="96" x14ac:dyDescent="0.25">
      <c r="A40" s="18">
        <v>30</v>
      </c>
      <c r="B40" s="19" t="s">
        <v>50</v>
      </c>
      <c r="C40" s="20" t="s">
        <v>22</v>
      </c>
      <c r="D40" s="20" t="s">
        <v>15</v>
      </c>
      <c r="E40" s="20">
        <v>50</v>
      </c>
      <c r="F40" s="35"/>
      <c r="G40" s="39"/>
      <c r="H40" s="37"/>
      <c r="I40" s="40"/>
      <c r="J40" s="41"/>
      <c r="K40" s="41"/>
      <c r="L40" s="44"/>
      <c r="M40" s="35"/>
      <c r="N40" s="39"/>
      <c r="O40" s="37"/>
      <c r="P40" s="40"/>
      <c r="Q40" s="41"/>
      <c r="R40" s="41"/>
      <c r="S40" s="44"/>
      <c r="T40" s="35" t="s">
        <v>87</v>
      </c>
      <c r="U40" s="39">
        <v>10000</v>
      </c>
      <c r="V40" s="37">
        <v>0.19</v>
      </c>
      <c r="W40" s="47">
        <f t="shared" si="2"/>
        <v>1900</v>
      </c>
      <c r="X40" s="48">
        <f t="shared" si="3"/>
        <v>11900</v>
      </c>
      <c r="Y40" s="48">
        <f t="shared" si="18"/>
        <v>595000</v>
      </c>
      <c r="Z40" s="22">
        <v>30</v>
      </c>
      <c r="AA40" s="33"/>
      <c r="AB40" s="40"/>
      <c r="AC40" s="21"/>
      <c r="AD40" s="47"/>
      <c r="AE40" s="48"/>
      <c r="AF40" s="48"/>
      <c r="AG40" s="44"/>
      <c r="AH40" s="53" t="s">
        <v>120</v>
      </c>
      <c r="AI40" s="39">
        <v>13160</v>
      </c>
      <c r="AJ40" s="37">
        <v>0.19</v>
      </c>
      <c r="AK40" s="47">
        <f t="shared" si="6"/>
        <v>2500.4</v>
      </c>
      <c r="AL40" s="48">
        <f t="shared" si="7"/>
        <v>15660</v>
      </c>
      <c r="AM40" s="48">
        <f t="shared" si="20"/>
        <v>783000</v>
      </c>
      <c r="AN40" s="44" t="s">
        <v>121</v>
      </c>
      <c r="AO40" s="33"/>
      <c r="AP40" s="39"/>
      <c r="AQ40" s="37"/>
      <c r="AR40" s="40"/>
      <c r="AS40" s="41"/>
      <c r="AT40" s="41"/>
      <c r="AU40" s="44"/>
      <c r="AV40" s="35" t="s">
        <v>132</v>
      </c>
      <c r="AW40" s="39">
        <v>18800</v>
      </c>
      <c r="AX40" s="37">
        <v>0.19</v>
      </c>
      <c r="AY40" s="47">
        <f t="shared" si="8"/>
        <v>3572</v>
      </c>
      <c r="AZ40" s="48">
        <f t="shared" si="9"/>
        <v>22372</v>
      </c>
      <c r="BA40" s="48">
        <f t="shared" si="21"/>
        <v>1118600</v>
      </c>
      <c r="BB40" s="44" t="s">
        <v>135</v>
      </c>
      <c r="BC40" s="35" t="s">
        <v>132</v>
      </c>
      <c r="BD40" s="39">
        <v>17000</v>
      </c>
      <c r="BE40" s="37">
        <v>0.19</v>
      </c>
      <c r="BF40" s="47">
        <f t="shared" si="10"/>
        <v>3230</v>
      </c>
      <c r="BG40" s="48">
        <f t="shared" si="11"/>
        <v>20230</v>
      </c>
      <c r="BH40" s="48">
        <f t="shared" si="22"/>
        <v>1011500</v>
      </c>
      <c r="BI40" s="22" t="s">
        <v>137</v>
      </c>
      <c r="BJ40" s="35" t="s">
        <v>132</v>
      </c>
      <c r="BK40" s="39">
        <v>18800</v>
      </c>
      <c r="BL40" s="37">
        <v>0.19</v>
      </c>
      <c r="BM40" s="47">
        <f t="shared" si="12"/>
        <v>3572</v>
      </c>
      <c r="BN40" s="48">
        <f t="shared" si="13"/>
        <v>22372</v>
      </c>
      <c r="BO40" s="48">
        <f t="shared" si="23"/>
        <v>1118600</v>
      </c>
      <c r="BP40" s="22">
        <v>120</v>
      </c>
      <c r="BQ40" s="35"/>
      <c r="BR40" s="39"/>
      <c r="BS40" s="37"/>
      <c r="BT40" s="47"/>
      <c r="BU40" s="48"/>
      <c r="BV40" s="48"/>
      <c r="BW40" s="44"/>
      <c r="BX40" s="60">
        <f t="shared" si="24"/>
        <v>595000</v>
      </c>
      <c r="BY40" s="61">
        <v>1130500</v>
      </c>
      <c r="BZ40" s="60">
        <f t="shared" si="25"/>
        <v>535500</v>
      </c>
      <c r="CA40" s="35" t="str">
        <f t="shared" si="26"/>
        <v>CIEDUTEC LTDA
NIT.830.044.212-5</v>
      </c>
      <c r="CB40" s="35">
        <f t="shared" si="27"/>
        <v>30</v>
      </c>
      <c r="CC40" s="35" t="str">
        <f t="shared" si="28"/>
        <v>BOECO</v>
      </c>
      <c r="CD40" s="61">
        <f t="shared" si="29"/>
        <v>11900</v>
      </c>
    </row>
    <row r="41" spans="1:82" ht="60" x14ac:dyDescent="0.25">
      <c r="A41" s="18">
        <v>31</v>
      </c>
      <c r="B41" s="19" t="s">
        <v>51</v>
      </c>
      <c r="C41" s="20" t="s">
        <v>22</v>
      </c>
      <c r="D41" s="20" t="s">
        <v>15</v>
      </c>
      <c r="E41" s="20">
        <v>25</v>
      </c>
      <c r="F41" s="35"/>
      <c r="G41" s="39"/>
      <c r="H41" s="37"/>
      <c r="I41" s="40"/>
      <c r="J41" s="41"/>
      <c r="K41" s="41"/>
      <c r="L41" s="44"/>
      <c r="M41" s="35"/>
      <c r="N41" s="39"/>
      <c r="O41" s="37"/>
      <c r="P41" s="40"/>
      <c r="Q41" s="41"/>
      <c r="R41" s="41"/>
      <c r="S41" s="44"/>
      <c r="T41" s="35"/>
      <c r="U41" s="39"/>
      <c r="V41" s="37"/>
      <c r="W41" s="47"/>
      <c r="X41" s="48"/>
      <c r="Y41" s="48"/>
      <c r="Z41" s="22"/>
      <c r="AA41" s="33"/>
      <c r="AB41" s="40"/>
      <c r="AC41" s="21"/>
      <c r="AD41" s="47"/>
      <c r="AE41" s="48"/>
      <c r="AF41" s="48"/>
      <c r="AG41" s="44"/>
      <c r="AH41" s="53"/>
      <c r="AI41" s="39"/>
      <c r="AJ41" s="37"/>
      <c r="AK41" s="47"/>
      <c r="AL41" s="48"/>
      <c r="AM41" s="48"/>
      <c r="AN41" s="44"/>
      <c r="AO41" s="33"/>
      <c r="AP41" s="39"/>
      <c r="AQ41" s="37"/>
      <c r="AR41" s="40"/>
      <c r="AS41" s="41"/>
      <c r="AT41" s="41"/>
      <c r="AU41" s="44"/>
      <c r="AV41" s="35"/>
      <c r="AW41" s="39"/>
      <c r="AX41" s="37"/>
      <c r="AY41" s="47"/>
      <c r="AZ41" s="48"/>
      <c r="BA41" s="48"/>
      <c r="BB41" s="44"/>
      <c r="BC41" s="35"/>
      <c r="BD41" s="39"/>
      <c r="BE41" s="37"/>
      <c r="BF41" s="47"/>
      <c r="BG41" s="48"/>
      <c r="BH41" s="48"/>
      <c r="BI41" s="22"/>
      <c r="BJ41" s="35"/>
      <c r="BK41" s="39"/>
      <c r="BL41" s="37"/>
      <c r="BM41" s="47"/>
      <c r="BN41" s="48"/>
      <c r="BO41" s="48"/>
      <c r="BP41" s="22"/>
      <c r="BQ41" s="35" t="s">
        <v>145</v>
      </c>
      <c r="BR41" s="39">
        <v>50000</v>
      </c>
      <c r="BS41" s="37">
        <v>0.19</v>
      </c>
      <c r="BT41" s="47">
        <f t="shared" si="33"/>
        <v>9500</v>
      </c>
      <c r="BU41" s="48">
        <f t="shared" si="34"/>
        <v>59500</v>
      </c>
      <c r="BV41" s="48">
        <f t="shared" si="35"/>
        <v>1487500</v>
      </c>
      <c r="BW41" s="44" t="s">
        <v>102</v>
      </c>
      <c r="BX41" s="60">
        <f t="shared" si="24"/>
        <v>1487500</v>
      </c>
      <c r="BY41" s="61">
        <v>1642199.9999999995</v>
      </c>
      <c r="BZ41" s="60">
        <f t="shared" si="25"/>
        <v>154699.99999999953</v>
      </c>
      <c r="CA41" s="35" t="str">
        <f t="shared" si="26"/>
        <v>WALTER VELASCO SAS 
NIT. 900580320-4</v>
      </c>
      <c r="CB41" s="35" t="str">
        <f t="shared" si="27"/>
        <v>60 DIAS</v>
      </c>
      <c r="CC41" s="35" t="str">
        <f t="shared" si="28"/>
        <v>PYREX</v>
      </c>
      <c r="CD41" s="61">
        <f t="shared" si="29"/>
        <v>59500</v>
      </c>
    </row>
    <row r="42" spans="1:82" ht="60" x14ac:dyDescent="0.25">
      <c r="A42" s="18">
        <v>32</v>
      </c>
      <c r="B42" s="19" t="s">
        <v>52</v>
      </c>
      <c r="C42" s="20" t="s">
        <v>53</v>
      </c>
      <c r="D42" s="20" t="s">
        <v>15</v>
      </c>
      <c r="E42" s="20">
        <v>100</v>
      </c>
      <c r="F42" s="35"/>
      <c r="G42" s="39"/>
      <c r="H42" s="37"/>
      <c r="I42" s="40"/>
      <c r="J42" s="41"/>
      <c r="K42" s="41"/>
      <c r="L42" s="44"/>
      <c r="M42" s="35"/>
      <c r="N42" s="39"/>
      <c r="O42" s="37"/>
      <c r="P42" s="40"/>
      <c r="Q42" s="41"/>
      <c r="R42" s="41"/>
      <c r="S42" s="44"/>
      <c r="T42" s="35" t="s">
        <v>93</v>
      </c>
      <c r="U42" s="39">
        <v>11333</v>
      </c>
      <c r="V42" s="37">
        <v>0.19</v>
      </c>
      <c r="W42" s="47">
        <f t="shared" si="2"/>
        <v>2153.27</v>
      </c>
      <c r="X42" s="48">
        <f t="shared" si="3"/>
        <v>13486</v>
      </c>
      <c r="Y42" s="48">
        <f t="shared" si="18"/>
        <v>1348600</v>
      </c>
      <c r="Z42" s="22">
        <v>30</v>
      </c>
      <c r="AA42" s="33"/>
      <c r="AB42" s="40"/>
      <c r="AC42" s="21"/>
      <c r="AD42" s="47"/>
      <c r="AE42" s="48"/>
      <c r="AF42" s="48"/>
      <c r="AG42" s="44"/>
      <c r="AH42" s="53"/>
      <c r="AI42" s="39"/>
      <c r="AJ42" s="37"/>
      <c r="AK42" s="47"/>
      <c r="AL42" s="48"/>
      <c r="AM42" s="48"/>
      <c r="AN42" s="44"/>
      <c r="AO42" s="33"/>
      <c r="AP42" s="39"/>
      <c r="AQ42" s="37"/>
      <c r="AR42" s="40"/>
      <c r="AS42" s="41"/>
      <c r="AT42" s="41"/>
      <c r="AU42" s="44"/>
      <c r="AV42" s="35"/>
      <c r="AW42" s="39"/>
      <c r="AX42" s="37"/>
      <c r="AY42" s="47"/>
      <c r="AZ42" s="48"/>
      <c r="BA42" s="48"/>
      <c r="BB42" s="44"/>
      <c r="BC42" s="35"/>
      <c r="BD42" s="39"/>
      <c r="BE42" s="37"/>
      <c r="BF42" s="47"/>
      <c r="BG42" s="48"/>
      <c r="BH42" s="48"/>
      <c r="BI42" s="22"/>
      <c r="BJ42" s="35"/>
      <c r="BK42" s="39"/>
      <c r="BL42" s="37"/>
      <c r="BM42" s="47"/>
      <c r="BN42" s="48"/>
      <c r="BO42" s="48"/>
      <c r="BP42" s="22"/>
      <c r="BQ42" s="35"/>
      <c r="BR42" s="39"/>
      <c r="BS42" s="37"/>
      <c r="BT42" s="47"/>
      <c r="BU42" s="48"/>
      <c r="BV42" s="48"/>
      <c r="BW42" s="44"/>
      <c r="BX42" s="60">
        <f t="shared" si="24"/>
        <v>1348600</v>
      </c>
      <c r="BY42" s="61">
        <v>1486905</v>
      </c>
      <c r="BZ42" s="60">
        <f t="shared" si="25"/>
        <v>138305</v>
      </c>
      <c r="CA42" s="35" t="str">
        <f t="shared" si="26"/>
        <v>CIEDUTEC LTDA
NIT.830.044.212-5</v>
      </c>
      <c r="CB42" s="35">
        <f t="shared" si="27"/>
        <v>30</v>
      </c>
      <c r="CC42" s="35" t="str">
        <f t="shared" si="28"/>
        <v>Pyrex</v>
      </c>
      <c r="CD42" s="61">
        <f t="shared" si="29"/>
        <v>13486</v>
      </c>
    </row>
    <row r="43" spans="1:82" x14ac:dyDescent="0.25">
      <c r="A43" s="72" t="s">
        <v>54</v>
      </c>
      <c r="B43" s="73"/>
      <c r="C43" s="73"/>
      <c r="D43" s="73"/>
      <c r="E43" s="73"/>
      <c r="F43" s="32"/>
      <c r="G43" s="32"/>
      <c r="H43" s="43"/>
      <c r="I43" s="32"/>
      <c r="J43" s="32"/>
      <c r="K43" s="24">
        <f>SUM(K11:K42)</f>
        <v>4940404</v>
      </c>
      <c r="L43" s="25"/>
      <c r="M43" s="32"/>
      <c r="N43" s="32"/>
      <c r="O43" s="43"/>
      <c r="P43" s="32"/>
      <c r="Q43" s="32"/>
      <c r="R43" s="24">
        <f t="shared" ref="R43" si="36">SUM(R11:R42)</f>
        <v>15329699</v>
      </c>
      <c r="S43" s="25"/>
      <c r="T43" s="32"/>
      <c r="U43" s="32"/>
      <c r="V43" s="43"/>
      <c r="W43" s="32"/>
      <c r="X43" s="32"/>
      <c r="Y43" s="24">
        <f t="shared" ref="Y43" si="37">SUM(Y11:Y42)</f>
        <v>16131857</v>
      </c>
      <c r="Z43" s="25"/>
      <c r="AA43" s="32"/>
      <c r="AB43" s="32"/>
      <c r="AC43" s="43"/>
      <c r="AD43" s="32"/>
      <c r="AE43" s="32"/>
      <c r="AF43" s="24">
        <f t="shared" ref="AF43" si="38">SUM(AF11:AF42)</f>
        <v>16942625</v>
      </c>
      <c r="AG43" s="25"/>
      <c r="AH43" s="55"/>
      <c r="AI43" s="32"/>
      <c r="AJ43" s="43"/>
      <c r="AK43" s="32"/>
      <c r="AL43" s="32"/>
      <c r="AM43" s="24">
        <f t="shared" ref="AM43" si="39">SUM(AM11:AM42)</f>
        <v>18290530</v>
      </c>
      <c r="AN43" s="25"/>
      <c r="AO43" s="57"/>
      <c r="AP43" s="32"/>
      <c r="AQ43" s="43"/>
      <c r="AR43" s="32"/>
      <c r="AS43" s="32"/>
      <c r="AT43" s="24">
        <f t="shared" ref="AT43" si="40">SUM(AT11:AT42)</f>
        <v>3859788</v>
      </c>
      <c r="AU43" s="25"/>
      <c r="AV43" s="32"/>
      <c r="AW43" s="32"/>
      <c r="AX43" s="43"/>
      <c r="AY43" s="32"/>
      <c r="AZ43" s="32"/>
      <c r="BA43" s="24">
        <f t="shared" ref="BA43" si="41">SUM(BA11:BA42)</f>
        <v>22203258</v>
      </c>
      <c r="BB43" s="25"/>
      <c r="BC43" s="32"/>
      <c r="BD43" s="32"/>
      <c r="BE43" s="43"/>
      <c r="BF43" s="32"/>
      <c r="BG43" s="32"/>
      <c r="BH43" s="24">
        <f t="shared" ref="BH43" si="42">SUM(BH11:BH42)</f>
        <v>43505567</v>
      </c>
      <c r="BI43" s="25"/>
      <c r="BJ43" s="32"/>
      <c r="BK43" s="32"/>
      <c r="BL43" s="43"/>
      <c r="BM43" s="32"/>
      <c r="BN43" s="32"/>
      <c r="BO43" s="24">
        <f t="shared" ref="BO43" si="43">SUM(BO11:BO42)</f>
        <v>17068527</v>
      </c>
      <c r="BP43" s="25"/>
      <c r="BQ43" s="32"/>
      <c r="BR43" s="32"/>
      <c r="BS43" s="43"/>
      <c r="BT43" s="32"/>
      <c r="BU43" s="32"/>
      <c r="BV43" s="24">
        <f t="shared" ref="BV43" si="44">SUM(BV11:BV42)</f>
        <v>3415300</v>
      </c>
      <c r="BW43" s="25"/>
    </row>
    <row r="44" spans="1:82" x14ac:dyDescent="0.25">
      <c r="A44" s="6"/>
      <c r="B44" s="8"/>
      <c r="C44" s="8"/>
      <c r="D44" s="8"/>
      <c r="E44" s="6"/>
      <c r="F44" s="6"/>
      <c r="G44" s="4"/>
      <c r="H44" s="5"/>
      <c r="I44" s="6"/>
      <c r="J44" s="6"/>
      <c r="K44" s="7"/>
      <c r="L44" s="6"/>
      <c r="M44" s="6"/>
    </row>
    <row r="45" spans="1:82" x14ac:dyDescent="0.25">
      <c r="A45" s="6"/>
      <c r="B45" s="8"/>
      <c r="C45" s="8"/>
      <c r="D45" s="8"/>
      <c r="E45" s="6"/>
      <c r="F45" s="6"/>
      <c r="G45" s="4"/>
      <c r="H45" s="5"/>
      <c r="I45" s="6"/>
      <c r="J45" s="6"/>
      <c r="K45" s="7"/>
      <c r="L45" s="6"/>
      <c r="M45" s="6"/>
    </row>
    <row r="66" spans="1:1" x14ac:dyDescent="0.25">
      <c r="A66" s="26">
        <v>0</v>
      </c>
    </row>
    <row r="67" spans="1:1" x14ac:dyDescent="0.25">
      <c r="A67" s="26">
        <v>0.05</v>
      </c>
    </row>
    <row r="68" spans="1:1" x14ac:dyDescent="0.25">
      <c r="A68" s="26">
        <v>0.1</v>
      </c>
    </row>
    <row r="69" spans="1:1" x14ac:dyDescent="0.25">
      <c r="A69" s="26">
        <v>0.19</v>
      </c>
    </row>
  </sheetData>
  <mergeCells count="19">
    <mergeCell ref="P2:Q2"/>
    <mergeCell ref="P3:Q3"/>
    <mergeCell ref="AV9:BB9"/>
    <mergeCell ref="BC9:BI9"/>
    <mergeCell ref="BJ9:BP9"/>
    <mergeCell ref="BQ9:BW9"/>
    <mergeCell ref="M9:S9"/>
    <mergeCell ref="T9:Z9"/>
    <mergeCell ref="AA9:AG9"/>
    <mergeCell ref="AH9:AN9"/>
    <mergeCell ref="AO9:AU9"/>
    <mergeCell ref="A9:E9"/>
    <mergeCell ref="F9:L9"/>
    <mergeCell ref="A43:E43"/>
    <mergeCell ref="A1:L1"/>
    <mergeCell ref="A2:L2"/>
    <mergeCell ref="A3:L3"/>
    <mergeCell ref="A5:F5"/>
    <mergeCell ref="A6:L6"/>
  </mergeCells>
  <dataValidations disablePrompts="1" count="1">
    <dataValidation type="list" allowBlank="1" showInputMessage="1" showErrorMessage="1" sqref="H11:H42 BS11:BS42 BL11:BL42 BE11:BE42 AX11:AX42 AQ11:AQ42 AJ11:AJ42 AC11:AC42 V11:V42 O11:O42">
      <formula1>$A$66:$A$69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Ciencias Ambientales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2022-08-08T14:32:56Z</dcterms:created>
  <dcterms:modified xsi:type="dcterms:W3CDTF">2022-09-08T19:04:03Z</dcterms:modified>
</cp:coreProperties>
</file>