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SISTENTE ADMINISTRATIVO " sheetId="1" r:id="rId4"/>
    <sheet state="visible" name="GESTOR DOCUMENTAL" sheetId="2" r:id="rId5"/>
    <sheet state="visible" name="ASISTENTE DE COORDINACIÓN ACADE" sheetId="3" r:id="rId6"/>
    <sheet state="visible" name="ASISTENTE DE MONITOR" sheetId="4" r:id="rId7"/>
    <sheet state="visible" name="GESTOR BASE DE DATOS ACADÉMICA" sheetId="5" r:id="rId8"/>
    <sheet state="visible" name="GESTOR BASE DE DATOS SEGUIMIENT" sheetId="6" r:id="rId9"/>
    <sheet state="visible" name="COORDINADOR DE CALIDAD" sheetId="7" r:id="rId10"/>
    <sheet state="visible" name="ASISTENTE DE CALIDAD" sheetId="8" r:id="rId11"/>
    <sheet state="visible" name="ASISTENTE JURÍDICO" sheetId="9" r:id="rId12"/>
    <sheet state="visible" name="COORDINADOR TÉCNICO" sheetId="10" r:id="rId13"/>
    <sheet state="visible" name="ASISTENTE OPERATIVO" sheetId="11" r:id="rId14"/>
    <sheet state="visible" name="LÍDER METODOLÓGICO" sheetId="12" r:id="rId15"/>
    <sheet state="visible" name="LÍDER DE COMUNICACIONES" sheetId="13" r:id="rId16"/>
    <sheet state="visible" name="ASISTENTE DE COMUNICACIONES" sheetId="14" r:id="rId17"/>
    <sheet state="visible" name="GESTOR INSTITUCIONAL DE COMUNIC" sheetId="15" r:id="rId18"/>
    <sheet state="visible" name="LÍDER GRÁFICO" sheetId="16" r:id="rId19"/>
    <sheet state="visible" name="MONITOR DE RUTA" sheetId="17" r:id="rId20"/>
  </sheets>
  <definedNames/>
  <calcPr/>
  <extLst>
    <ext uri="GoogleSheetsCustomDataVersion1">
      <go:sheetsCustomData xmlns:go="http://customooxmlschemas.google.com/" r:id="rId21" roundtripDataSignature="AMtx7mgR5g/Kt/DGsJe3/dZWh8/LmSAwUQ=="/>
    </ext>
  </extLst>
</workbook>
</file>

<file path=xl/sharedStrings.xml><?xml version="1.0" encoding="utf-8"?>
<sst xmlns="http://schemas.openxmlformats.org/spreadsheetml/2006/main" count="851" uniqueCount="122">
  <si>
    <t>INVITACIÓN PÚBLICA No.3 DE 2022</t>
  </si>
  <si>
    <t>CENTRO DE RECURSOS INFORMÁTICOS Y EDUCATIVOS</t>
  </si>
  <si>
    <t>Objeto:</t>
  </si>
  <si>
    <t>Convocar a proceso de selección para proveer la lista de elegibles previa verificación y evaluación del comité evaluador para validación del Ministerio de las Tecnologías de la Información y Comunicaciones y posterior contratación por parte de la Universidad Tecnológica de Pereira de profesionales para la conformación del equipo administrativo y operativo para la ejecución del proyecto, acorde con los criterios establecidos en el Convenio Interadministrativo No. 652 de 2022, anexo técnico y condiciones de la presente invitación.</t>
  </si>
  <si>
    <t>PERFIL ASISTENTE ADMINISTRATIVO</t>
  </si>
  <si>
    <t xml:space="preserve">Técnico o Tecnólogo en áreas administrativas o afines 
</t>
  </si>
  <si>
    <t xml:space="preserve">REQUISITOS DE LA EVALUACIÓN </t>
  </si>
  <si>
    <t xml:space="preserve">Experiencia General: Mínimo 2 años experiencia en cargos administrativos en una institución educativa, entidad pública o empresa privada. 
Experiencia Específica: 1 año de experiencia específica en: apoyo a labores administrativas y financieras de proyectos educativos; gestión de información desde la recepción hasta la entrega de informes finales; elaboración, o seguimiento o supervisión a presupuestos; participación en procesos de obtención, organización y revisión de información financiera o contable. 
</t>
  </si>
  <si>
    <t xml:space="preserve">Criterios de evaluación </t>
  </si>
  <si>
    <t xml:space="preserve">Resultados de la evaluación </t>
  </si>
  <si>
    <t>Fecha de recepción de los documentos</t>
  </si>
  <si>
    <t xml:space="preserve">Hora de recepción de los documentos </t>
  </si>
  <si>
    <t xml:space="preserve">Cédula del proponente </t>
  </si>
  <si>
    <t>Nombres y apellidos del proponente</t>
  </si>
  <si>
    <t>Teléfono del proponente</t>
  </si>
  <si>
    <t>Hoja de vida en el formato de la función pública</t>
  </si>
  <si>
    <t>Soportes formación académica</t>
  </si>
  <si>
    <t>Soportes/experiencia general</t>
  </si>
  <si>
    <t>Soportes/ experiencia específica</t>
  </si>
  <si>
    <t>Tarjeta Profesional</t>
  </si>
  <si>
    <t>Copia de la cédula</t>
  </si>
  <si>
    <t>Carta inhabilidades</t>
  </si>
  <si>
    <t>Cumplimiento experiencia gral- 30 ptos</t>
  </si>
  <si>
    <t>Cumplimiento experiencia específica- 40 ptos</t>
  </si>
  <si>
    <t>Entrevista - 30 puntos</t>
  </si>
  <si>
    <t>Total</t>
  </si>
  <si>
    <t xml:space="preserve">Cumple </t>
  </si>
  <si>
    <t xml:space="preserve">No cumple </t>
  </si>
  <si>
    <t xml:space="preserve">Requisito no cumplido </t>
  </si>
  <si>
    <t>Elegible a entrevista</t>
  </si>
  <si>
    <t>Angelica Yuliana Llano Martinez</t>
  </si>
  <si>
    <t>Cumple</t>
  </si>
  <si>
    <t>NA</t>
  </si>
  <si>
    <t>Angie Dahiana Giraldo Cardona</t>
  </si>
  <si>
    <t>No Cumple</t>
  </si>
  <si>
    <t>No cumple con la experiencia específica</t>
  </si>
  <si>
    <t>Christian Octavio Calderón Almanza</t>
  </si>
  <si>
    <t>Juliana Betancourt Sierra</t>
  </si>
  <si>
    <t>PERFIL GESTOR DOCUMENTAL</t>
  </si>
  <si>
    <t xml:space="preserve">Técnico o Tecnólogo en áreas administrativas o afines 
</t>
  </si>
  <si>
    <t xml:space="preserve">Experiencia General: Mínimo 2 años experiencia en cargos administrativos en una institución educativa, entidad pública o empresa privada. 
Experiencia Específica: 1 año de experiencia específica en: gestión documental de proyectos 
educativos 
</t>
  </si>
  <si>
    <t>Karen Slanne Rozo Ramirez</t>
  </si>
  <si>
    <t>Andrés Felipe Bohorquez Forero</t>
  </si>
  <si>
    <t>No cumple con el perfil solicitado</t>
  </si>
  <si>
    <t>PERFIL ASISTENTE DE COORDINACIÓN ACADÉMICA</t>
  </si>
  <si>
    <t xml:space="preserve">Profesional en educación, Ingeniería, Administrativa y afines. 
</t>
  </si>
  <si>
    <t xml:space="preserve">Experiencia General: Dos (2) años de experiencia como docente/formador/instructor virtual en institución educativa o entidad pública o empresa privada. 
Experiencia Específica: 1 año de experiencia como docente/formador/instructor virtual, preferiblemente con conocimiento y/o desarrollo de estrategias pedagógica para la educación media y manejo de plataformas educativas, en una institución educativa o entidad pública o empresa 
privada. 
</t>
  </si>
  <si>
    <t>Andres Felipe Buitrago Castillo</t>
  </si>
  <si>
    <t>Monica Fernanda Hoyos Velasquez</t>
  </si>
  <si>
    <t>Mauricio Duque Rayo</t>
  </si>
  <si>
    <t>En la carta de inhabilidades dice invitación 2</t>
  </si>
  <si>
    <t>Katherine Ibeth Castañeda Morales</t>
  </si>
  <si>
    <t>Cristian Javier Sanchez Diaz</t>
  </si>
  <si>
    <t>Pertenece a la facultad de ciencia de la salud</t>
  </si>
  <si>
    <t>Shanna Katheryn Marin Sanchez</t>
  </si>
  <si>
    <t>NO EXISTE ESTE CARGO EN RUTA 2</t>
  </si>
  <si>
    <t>PERFIL ASISTENTE DEL MONITOR DE RUTA 1</t>
  </si>
  <si>
    <t xml:space="preserve">Profesional en educación, Ingeniería, Administrativa y afines.
</t>
  </si>
  <si>
    <t xml:space="preserve">Experiencia General: (2) años de experiencia como docente/formador/instructor virtual en institución educativa o entidad pública o empresa privada. 
Experiencia Específica: 1 año de experiencia como docente/formador/instructor virtual, preferiblemente con conocimiento y/o desarrollo de estrategias pedagógica para la educación media y manejo de plataformas educativas, en una institución educativa o entidad pública o empresa privada. 
</t>
  </si>
  <si>
    <t>Lixander Molina Garcia</t>
  </si>
  <si>
    <t>Maria Carolina Dominguez Gomez</t>
  </si>
  <si>
    <t>SUBSANAR HOJA DE VIDA DE FUNCION PUBLICA Y ELABORAR CARTA INHABILIDADES</t>
  </si>
  <si>
    <t>PERFIL GESTOR DE BASE DE DATOS 1 EQUIPO ACADÉMICO</t>
  </si>
  <si>
    <t>Profesional en NBC: Economía. Estadística. Administración. Contaduría pública. Negocios Internacionales. Ingeniería Electrónica, Ingeniería Industrial, Ingeniería Administrativa y afines</t>
  </si>
  <si>
    <t xml:space="preserve">Experiencia General: (2) años de experiencia en gestión de bases de datos en una institución educativa, entidad pública o empresa privada 
Experiencia Específica: (1) año de experiencia en manejo y creación de Dashboard, análisis estadístico, Bases de Datos, cuadros de mando, Hojas de Cálculo GSuite y Excel en una institución educativa, entidad pública o empresa privada. 
</t>
  </si>
  <si>
    <t>Luz Mary Londoño Miranda</t>
  </si>
  <si>
    <t xml:space="preserve">Juan David Giraldo Saldarriaga </t>
  </si>
  <si>
    <t>PERFIL GESTOR DE BASE DE DATOS 2 EQUIPO SEGUIMIENTO</t>
  </si>
  <si>
    <t>Juan Camilo Sánchez Zuluaga</t>
  </si>
  <si>
    <t>PERFIL COORDINADOR DE CALIDAD</t>
  </si>
  <si>
    <t xml:space="preserve">Profesional en NBC en administración de empresas, Ingeniería Comercial o Ingeniería Industrial (Preferiblemente con postgrado en gerencia, administración o calidad). 
</t>
  </si>
  <si>
    <t xml:space="preserve">Experiencia General: (2) dos años de experiencia en manejo de temas de calidad (Seguimiento,control y evaluación de estándares de calidad) en procesos direccionados a instituciones educativas, entidades públicas o privadas. 
Experiencia Específica: (6) seis meses de experiencia participando en procesos de Calidad para proyectos de educación de base tecnológica con entidades públicas. 
</t>
  </si>
  <si>
    <t>Rafael Antonio Robledo Giraldo</t>
  </si>
  <si>
    <t>PERFIL ASISTENTE DE CALIDAD</t>
  </si>
  <si>
    <t xml:space="preserve"> Profesional en NBC como Profesional, Técnico o Tecnólogo en Administración, Economía o Contaduría Pública, Ingeniería Administrativa y afines. Ingeniería Industrial. </t>
  </si>
  <si>
    <t xml:space="preserve">Experiencia General: (2) dos años de experiencia en cargos relacionados con el manejo de temas de calidad (Seguimiento, control y evaluación de estándares de calidad) en procesos direccionados a instituciones educativas, entidades públicas o privadas. 
Experiencia Específica: (6) seis meses de experiencia apoyando la implementación de sistemas de calidad en proyectos de educación de base tecnológica con entidades públicas. 
</t>
  </si>
  <si>
    <t>Andres Felipe Raga Romero</t>
  </si>
  <si>
    <t>PERFIL ASISTENTE JURÍDICO</t>
  </si>
  <si>
    <t>ABOGADO</t>
  </si>
  <si>
    <t>Experiencia General: Mínimo dos (2) años de experiencia en derecho administrativo, elaboración y revisión de documentos legales y contratos. 
Experiencia Específica: Un (1) año de experiencia apoyando procesos jurídicos en proyectos</t>
  </si>
  <si>
    <t>Ricardo Romero Amaya</t>
  </si>
  <si>
    <t>William Andrés Bolivar Castañeda</t>
  </si>
  <si>
    <t>No cumple con la experiencia general y específica</t>
  </si>
  <si>
    <t>Tatiana Montoya Gómez</t>
  </si>
  <si>
    <t>PERFIL COORDINADOR TÉCNICO</t>
  </si>
  <si>
    <t xml:space="preserve">Profesional en NBC: Administración, Economía, Ingeniería Administrativa y afines. Ingeniería Industrial y afines, Ingeniería electrónica y afines. 
</t>
  </si>
  <si>
    <t>Experiencia General: 2 años de experiencia general como director o coordinador o cargos administrativos en una institución educativa o entidad pública o empresa privada. 
Experiencia Específica: 1 año de experiencia específica en: coordinación en cargos tecnicos o administrativos en proyectos educativos.</t>
  </si>
  <si>
    <t>Edwin Jesus Sanchez Pino</t>
  </si>
  <si>
    <t>PERFIL ASISTENTE OPERATIVO</t>
  </si>
  <si>
    <t>Profesional en NBC: Administración, Economía, Ingeniería Administrativa y afines. Ingeniería Industrial y afines, Ingeniería electrónica y afines.</t>
  </si>
  <si>
    <t xml:space="preserve">Experiencia General: Profesional con mínimo dos (2) años de experiencia en gestión de proyectos. 
Experiencia Específica: (1) año de experiencia como asistente de procesos operativos y logísticos en proyectos educativos de formación virtual; participación en procesos de compra, entrega y distribución de material.
</t>
  </si>
  <si>
    <t>Johana Hernández Moncada</t>
  </si>
  <si>
    <t>John Alexander Ospina Toro</t>
  </si>
  <si>
    <t>PERFIL LÍDER METODOLÓGICO</t>
  </si>
  <si>
    <t xml:space="preserve">Profesional en NBC: Educación. Administración. Contaduría pública. Economía. Otras Ingenierías. Ingeniería Administrativa y afines. Ingeniería Industrial y afines. Ingeniería de sistemas, telemática y afines. Ingeniería electrónica, telecomunicaciones y afines. 
</t>
  </si>
  <si>
    <t xml:space="preserve">Experiencia General: Mínimo dos (2) años de experiencia en acompañamiento a programas de formación como líder en la ejecución de las metodologías aplicadas en proyectos educativos. 
Experiencia Específica: (1) año de experiencia liderando estrategias y herramientas que generen un mayor impacto de influencia en el entorno académico, tanto en el sector público como privado
</t>
  </si>
  <si>
    <t>PERFIL LÍDER DE COMUNICACIONES</t>
  </si>
  <si>
    <t xml:space="preserve">Profesional en comunicación social y/o periodismo. 
</t>
  </si>
  <si>
    <t xml:space="preserve">Experiencia General: Mínimo dos (2) años en estrategias de comunicación para el mejoramiento de los procesos comunicativos de las organizaciones públicas y/o privadas. 
Experiencia Específica: (1) año como líder de comunicaciones de proyectos de formación virtual o coordinación de campañas de imagen institucional para instituciones educativas
</t>
  </si>
  <si>
    <t>Fanny Julieth Londoño Londoño</t>
  </si>
  <si>
    <t>PERFIL ASISTENTE DE COMUNICACIONES</t>
  </si>
  <si>
    <t xml:space="preserve"> Bachiller, técnico, tecnólogo o profesional en comunicaciones. 
</t>
  </si>
  <si>
    <t xml:space="preserve">Experiencia General: Mínimo un año (1) en ejecución de proyectos desde el área de comunicaciones de una empresa pública, privada o proyectos. 
Experiencia Específica: Mínimo (1) un año como asistente en procesos comunicativos de proyectos de formación virtual. </t>
  </si>
  <si>
    <t>Jorge Mauricio Garcia Corrales</t>
  </si>
  <si>
    <t>Alex Ramiro Canacuan Toro</t>
  </si>
  <si>
    <t>Luisa Fernanda Buitrago Gomez</t>
  </si>
  <si>
    <t>PERFIL GESTOR INSTITUCIONAL DE COMUNICACIONES</t>
  </si>
  <si>
    <t>Profesional en comunicaciones</t>
  </si>
  <si>
    <t xml:space="preserve">Experiencia General: Mínima de dos (2) años como asesor interno de comunicaciones, facilitando la articulación de los contenidos generados por el proyecto y su difusión en medios de comunicación internos y externos de orden regional y nacional en una Institución Educativa Superior 
Experiencia Específica: Mínimo un año (1) de como enlace interno de comunicaciones entre la institución de educación superior y proyectos de educación virtual de orden nacional.
</t>
  </si>
  <si>
    <t>Jorge Luis Gómez Ospina</t>
  </si>
  <si>
    <t>PERFIL LÍDER GRÁFICO</t>
  </si>
  <si>
    <t xml:space="preserve"> Profesional en NBC: Diseño. Otros programas asociados a bellas artes. Publicidad y afines. 
Ingeniería de sistemas, telemática y afines, Ingeniería Electrónica, Telecomunicaciones y afines. </t>
  </si>
  <si>
    <t xml:space="preserve">Experiencia General: 2 años de experiencia general en cargos como diseñador gráfico o coordinador de contenidos gráficos o líder diseño visual en una institución educativa, entidad pública o empresa privada. 
Experiencia Específica: Experiencia de al menos un año en diseño y desarrollo de campañas gráficas y programas creativos multidisciplinarios en Marketing y comunicaciones en proyectos de formación virtual. Manejo de Plataformas de comunicación y Emailing (Mailchimp, MailRelay BenchMarking) 
</t>
  </si>
  <si>
    <t>Juan Carlos Morales Padilla</t>
  </si>
  <si>
    <t xml:space="preserve">German Alberto Calderón </t>
  </si>
  <si>
    <t>Laura Sánchez López</t>
  </si>
  <si>
    <t>PERFIL MONITOR DE RUTA</t>
  </si>
  <si>
    <t xml:space="preserve"> Profesional en NBC: Ingeniería de Sistemas, Telemática y afines. Ingeniería Electrónica, Telecomunicaciones y afines. Otras Ingenierías. </t>
  </si>
  <si>
    <t xml:space="preserve">Experiencia General: 2 años de experiencia como docente/formador/instructor en carreras del NBC ingeniería de sistemas, telemática y afines o Ingeniería electrónica, telecomunicaciones y afines. 
Experiencia Específica: Un (1) año de experiencia en diseño de estrategias de aprendizaje, manejo y/o administración de plataformas educativas, coordinar equipo de docentes, diseño curricular. Apoyar las actividades y fortalecimiento de rutas de aprendizaje. 
</t>
  </si>
  <si>
    <t>Lixander Molina García</t>
  </si>
  <si>
    <t>Mauricio Serna Chavarro</t>
  </si>
  <si>
    <t>Karin Correa Arana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</si>
</sst>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dd/mm/yy"/>
  </numFmts>
  <fonts count="6">
    <font>
      <sz val="11.0"/>
      <color theme="1"/>
      <name val="Calibri"/>
    </font>
    <font>
      <b/>
      <sz val="18.0"/>
      <color rgb="FF212121"/>
      <name val="Arial"/>
    </font>
    <font/>
    <font>
      <b/>
      <sz val="11.0"/>
      <color theme="1"/>
      <name val="Calibri"/>
    </font>
    <font>
      <i/>
      <sz val="11.0"/>
      <color theme="1"/>
      <name val="Calibri"/>
    </font>
    <font>
      <sz val="9.0"/>
      <color theme="1"/>
      <name val="ArialMT-Identity-H"/>
    </font>
  </fonts>
  <fills count="7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E7E6E6"/>
        <bgColor rgb="FFE7E6E6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</fills>
  <borders count="10">
    <border/>
    <border>
      <left/>
      <right/>
      <top/>
      <bottom/>
    </border>
    <border>
      <left style="thin">
        <color rgb="FF000000"/>
      </left>
      <top/>
      <bottom/>
    </border>
    <border>
      <top/>
      <bottom/>
    </border>
    <border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1" fillId="2" fontId="0" numFmtId="0" xfId="0" applyBorder="1" applyFill="1" applyFont="1"/>
    <xf borderId="0" fillId="0" fontId="0" numFmtId="0" xfId="0" applyFont="1"/>
    <xf borderId="2" fillId="2" fontId="1" numFmtId="0" xfId="0" applyAlignment="1" applyBorder="1" applyFont="1">
      <alignment horizontal="center"/>
    </xf>
    <xf borderId="3" fillId="0" fontId="2" numFmtId="0" xfId="0" applyBorder="1" applyFont="1"/>
    <xf borderId="4" fillId="0" fontId="2" numFmtId="0" xfId="0" applyBorder="1" applyFont="1"/>
    <xf borderId="5" fillId="2" fontId="3" numFmtId="0" xfId="0" applyAlignment="1" applyBorder="1" applyFont="1">
      <alignment shrinkToFit="0" vertical="center" wrapText="1"/>
    </xf>
    <xf borderId="6" fillId="2" fontId="0" numFmtId="0" xfId="0" applyAlignment="1" applyBorder="1" applyFont="1">
      <alignment horizontal="left" readingOrder="0" shrinkToFit="0" vertical="center" wrapText="1"/>
    </xf>
    <xf borderId="7" fillId="0" fontId="2" numFmtId="0" xfId="0" applyBorder="1" applyFont="1"/>
    <xf borderId="8" fillId="0" fontId="2" numFmtId="0" xfId="0" applyBorder="1" applyFont="1"/>
    <xf borderId="1" fillId="2" fontId="3" numFmtId="0" xfId="0" applyAlignment="1" applyBorder="1" applyFont="1">
      <alignment shrinkToFit="0" vertical="center" wrapText="1"/>
    </xf>
    <xf borderId="1" fillId="2" fontId="4" numFmtId="0" xfId="0" applyAlignment="1" applyBorder="1" applyFont="1">
      <alignment horizontal="left" shrinkToFit="0" vertical="center" wrapText="1"/>
    </xf>
    <xf borderId="5" fillId="2" fontId="3" numFmtId="0" xfId="0" applyAlignment="1" applyBorder="1" applyFont="1">
      <alignment readingOrder="0" shrinkToFit="0" vertical="center" wrapText="1"/>
    </xf>
    <xf borderId="6" fillId="2" fontId="0" numFmtId="0" xfId="0" applyAlignment="1" applyBorder="1" applyFont="1">
      <alignment horizontal="center" readingOrder="0" shrinkToFit="0" vertical="center" wrapText="1"/>
    </xf>
    <xf borderId="5" fillId="2" fontId="3" numFmtId="0" xfId="0" applyAlignment="1" applyBorder="1" applyFont="1">
      <alignment horizontal="left" shrinkToFit="0" vertical="center" wrapText="1"/>
    </xf>
    <xf borderId="6" fillId="3" fontId="3" numFmtId="0" xfId="0" applyAlignment="1" applyBorder="1" applyFill="1" applyFont="1">
      <alignment horizontal="center" shrinkToFit="0" vertical="center" wrapText="1"/>
    </xf>
    <xf borderId="6" fillId="3" fontId="3" numFmtId="0" xfId="0" applyAlignment="1" applyBorder="1" applyFont="1">
      <alignment horizontal="center"/>
    </xf>
    <xf borderId="5" fillId="3" fontId="3" numFmtId="0" xfId="0" applyAlignment="1" applyBorder="1" applyFont="1">
      <alignment horizontal="center" shrinkToFit="0" vertical="center" wrapText="1"/>
    </xf>
    <xf borderId="9" fillId="3" fontId="3" numFmtId="0" xfId="0" applyAlignment="1" applyBorder="1" applyFont="1">
      <alignment horizontal="center" readingOrder="0" shrinkToFit="0" vertical="center" wrapText="1"/>
    </xf>
    <xf borderId="5" fillId="2" fontId="0" numFmtId="164" xfId="0" applyAlignment="1" applyBorder="1" applyFont="1" applyNumberFormat="1">
      <alignment readingOrder="0" vertical="center"/>
    </xf>
    <xf borderId="5" fillId="2" fontId="0" numFmtId="20" xfId="0" applyAlignment="1" applyBorder="1" applyFont="1" applyNumberFormat="1">
      <alignment readingOrder="0" vertical="center"/>
    </xf>
    <xf borderId="5" fillId="2" fontId="0" numFmtId="0" xfId="0" applyAlignment="1" applyBorder="1" applyFont="1">
      <alignment readingOrder="0" vertical="center"/>
    </xf>
    <xf borderId="9" fillId="2" fontId="0" numFmtId="0" xfId="0" applyAlignment="1" applyBorder="1" applyFont="1">
      <alignment readingOrder="0" vertical="center"/>
    </xf>
    <xf borderId="5" fillId="2" fontId="0" numFmtId="1" xfId="0" applyAlignment="1" applyBorder="1" applyFont="1" applyNumberFormat="1">
      <alignment horizontal="center" vertical="center"/>
    </xf>
    <xf borderId="5" fillId="0" fontId="0" numFmtId="1" xfId="0" applyAlignment="1" applyBorder="1" applyFont="1" applyNumberFormat="1">
      <alignment horizontal="center" vertical="center"/>
    </xf>
    <xf borderId="5" fillId="0" fontId="0" numFmtId="3" xfId="0" applyAlignment="1" applyBorder="1" applyFont="1" applyNumberFormat="1">
      <alignment horizontal="center" vertical="center"/>
    </xf>
    <xf borderId="5" fillId="0" fontId="0" numFmtId="0" xfId="0" applyAlignment="1" applyBorder="1" applyFont="1">
      <alignment horizontal="center" readingOrder="0" vertical="center"/>
    </xf>
    <xf borderId="5" fillId="0" fontId="0" numFmtId="0" xfId="0" applyAlignment="1" applyBorder="1" applyFont="1">
      <alignment vertical="center"/>
    </xf>
    <xf borderId="5" fillId="0" fontId="0" numFmtId="0" xfId="0" applyAlignment="1" applyBorder="1" applyFont="1">
      <alignment horizontal="center" vertical="center"/>
    </xf>
    <xf borderId="0" fillId="0" fontId="0" numFmtId="0" xfId="0" applyAlignment="1" applyFont="1">
      <alignment readingOrder="0"/>
    </xf>
    <xf borderId="5" fillId="0" fontId="0" numFmtId="0" xfId="0" applyAlignment="1" applyBorder="1" applyFont="1">
      <alignment readingOrder="0" vertical="center"/>
    </xf>
    <xf borderId="5" fillId="2" fontId="0" numFmtId="0" xfId="0" applyAlignment="1" applyBorder="1" applyFont="1">
      <alignment vertical="center"/>
    </xf>
    <xf borderId="9" fillId="2" fontId="0" numFmtId="0" xfId="0" applyAlignment="1" applyBorder="1" applyFont="1">
      <alignment vertical="center"/>
    </xf>
    <xf borderId="5" fillId="4" fontId="0" numFmtId="164" xfId="0" applyAlignment="1" applyBorder="1" applyFill="1" applyFont="1" applyNumberFormat="1">
      <alignment readingOrder="0" vertical="center"/>
    </xf>
    <xf borderId="5" fillId="4" fontId="0" numFmtId="20" xfId="0" applyAlignment="1" applyBorder="1" applyFont="1" applyNumberFormat="1">
      <alignment readingOrder="0" vertical="center"/>
    </xf>
    <xf borderId="5" fillId="4" fontId="0" numFmtId="0" xfId="0" applyAlignment="1" applyBorder="1" applyFont="1">
      <alignment readingOrder="0" vertical="center"/>
    </xf>
    <xf borderId="9" fillId="4" fontId="0" numFmtId="0" xfId="0" applyAlignment="1" applyBorder="1" applyFont="1">
      <alignment readingOrder="0" vertical="center"/>
    </xf>
    <xf borderId="5" fillId="4" fontId="0" numFmtId="1" xfId="0" applyAlignment="1" applyBorder="1" applyFont="1" applyNumberFormat="1">
      <alignment horizontal="center" vertical="center"/>
    </xf>
    <xf borderId="5" fillId="4" fontId="0" numFmtId="3" xfId="0" applyAlignment="1" applyBorder="1" applyFont="1" applyNumberFormat="1">
      <alignment horizontal="center" vertical="center"/>
    </xf>
    <xf borderId="5" fillId="4" fontId="0" numFmtId="0" xfId="0" applyAlignment="1" applyBorder="1" applyFont="1">
      <alignment horizontal="center" readingOrder="0" vertical="center"/>
    </xf>
    <xf borderId="5" fillId="4" fontId="0" numFmtId="0" xfId="0" applyAlignment="1" applyBorder="1" applyFont="1">
      <alignment vertical="center"/>
    </xf>
    <xf borderId="5" fillId="4" fontId="0" numFmtId="0" xfId="0" applyAlignment="1" applyBorder="1" applyFont="1">
      <alignment horizontal="center" vertical="center"/>
    </xf>
    <xf borderId="0" fillId="4" fontId="0" numFmtId="0" xfId="0" applyAlignment="1" applyFont="1">
      <alignment readingOrder="0"/>
    </xf>
    <xf borderId="0" fillId="4" fontId="0" numFmtId="0" xfId="0" applyFont="1"/>
    <xf borderId="0" fillId="5" fontId="5" numFmtId="0" xfId="0" applyAlignment="1" applyFill="1" applyFont="1">
      <alignment readingOrder="0"/>
    </xf>
    <xf borderId="5" fillId="2" fontId="0" numFmtId="165" xfId="0" applyAlignment="1" applyBorder="1" applyFont="1" applyNumberFormat="1">
      <alignment readingOrder="0" vertical="center"/>
    </xf>
    <xf borderId="0" fillId="5" fontId="0" numFmtId="164" xfId="0" applyAlignment="1" applyFont="1" applyNumberFormat="1">
      <alignment horizontal="right"/>
    </xf>
    <xf borderId="5" fillId="5" fontId="0" numFmtId="20" xfId="0" applyAlignment="1" applyBorder="1" applyFont="1" applyNumberFormat="1">
      <alignment horizontal="right"/>
    </xf>
    <xf borderId="5" fillId="5" fontId="0" numFmtId="0" xfId="0" applyAlignment="1" applyBorder="1" applyFont="1">
      <alignment horizontal="right"/>
    </xf>
    <xf borderId="5" fillId="5" fontId="0" numFmtId="0" xfId="0" applyBorder="1" applyFont="1"/>
    <xf borderId="5" fillId="5" fontId="0" numFmtId="0" xfId="0" applyBorder="1" applyFont="1"/>
    <xf borderId="5" fillId="5" fontId="0" numFmtId="1" xfId="0" applyAlignment="1" applyBorder="1" applyFont="1" applyNumberFormat="1">
      <alignment horizontal="center"/>
    </xf>
    <xf borderId="5" fillId="0" fontId="0" numFmtId="1" xfId="0" applyBorder="1" applyFont="1" applyNumberFormat="1"/>
    <xf borderId="5" fillId="4" fontId="0" numFmtId="3" xfId="0" applyAlignment="1" applyBorder="1" applyFont="1" applyNumberFormat="1">
      <alignment horizontal="center"/>
    </xf>
    <xf borderId="5" fillId="0" fontId="0" numFmtId="0" xfId="0" applyBorder="1" applyFont="1"/>
    <xf borderId="5" fillId="0" fontId="0" numFmtId="0" xfId="0" applyBorder="1" applyFont="1"/>
    <xf borderId="5" fillId="6" fontId="0" numFmtId="0" xfId="0" applyAlignment="1" applyBorder="1" applyFill="1" applyFont="1">
      <alignment horizontal="center"/>
    </xf>
    <xf borderId="0" fillId="0" fontId="0" numFmtId="0" xfId="0" applyAlignment="1" applyFont="1">
      <alignment vertical="bottom"/>
    </xf>
    <xf borderId="5" fillId="5" fontId="0" numFmtId="164" xfId="0" applyAlignment="1" applyBorder="1" applyFont="1" applyNumberFormat="1">
      <alignment horizontal="right"/>
    </xf>
    <xf borderId="5" fillId="5" fontId="0" numFmtId="0" xfId="0" applyAlignment="1" applyBorder="1" applyFont="1">
      <alignment horizontal="right"/>
    </xf>
  </cellXfs>
  <cellStyles count="1">
    <cellStyle xfId="0" name="Normal" builtinId="0"/>
  </cellStyles>
  <dxfs count="2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4</v>
      </c>
      <c r="B8" s="13" t="s">
        <v>5</v>
      </c>
      <c r="C8" s="8"/>
      <c r="D8" s="9"/>
      <c r="E8" s="14" t="s">
        <v>6</v>
      </c>
      <c r="F8" s="7" t="s">
        <v>7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44622.0</v>
      </c>
      <c r="B11" s="20">
        <v>0.6805555555555556</v>
      </c>
      <c r="C11" s="21">
        <v>1.088002697E9</v>
      </c>
      <c r="D11" s="21" t="s">
        <v>30</v>
      </c>
      <c r="E11" s="21">
        <v>3.106947E7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32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>IF(P11=0,"X",IF(P11=30,"X","--"))</f>
        <v>--</v>
      </c>
      <c r="S11" s="27"/>
      <c r="T11" s="28" t="str">
        <f t="shared" ref="T11:T27" si="5">IF(Q11="X","Si",IF(R11="X","No","--"))</f>
        <v>Si</v>
      </c>
      <c r="U11" s="2"/>
      <c r="V11" s="29"/>
      <c r="W11" s="2"/>
      <c r="X11" s="2"/>
      <c r="Y11" s="2"/>
      <c r="Z11" s="2"/>
    </row>
    <row r="12" ht="48.75" customHeight="1">
      <c r="A12" s="19">
        <v>44623.0</v>
      </c>
      <c r="B12" s="20">
        <v>0.9597222222222223</v>
      </c>
      <c r="C12" s="21">
        <v>1.088351192E9</v>
      </c>
      <c r="D12" s="21" t="s">
        <v>33</v>
      </c>
      <c r="E12" s="21">
        <v>3.20716916E9</v>
      </c>
      <c r="F12" s="21" t="s">
        <v>31</v>
      </c>
      <c r="G12" s="21" t="s">
        <v>31</v>
      </c>
      <c r="H12" s="21" t="s">
        <v>31</v>
      </c>
      <c r="I12" s="21" t="s">
        <v>34</v>
      </c>
      <c r="J12" s="21" t="s">
        <v>34</v>
      </c>
      <c r="K12" s="21" t="s">
        <v>31</v>
      </c>
      <c r="L12" s="22" t="s">
        <v>31</v>
      </c>
      <c r="M12" s="23" t="str">
        <f t="shared" si="1"/>
        <v>30</v>
      </c>
      <c r="N12" s="23" t="str">
        <f t="shared" si="2"/>
        <v>0</v>
      </c>
      <c r="O12" s="24"/>
      <c r="P12" s="25">
        <f t="shared" si="3"/>
        <v>30</v>
      </c>
      <c r="Q12" s="26" t="str">
        <f t="shared" si="4"/>
        <v/>
      </c>
      <c r="R12" s="26" t="str">
        <f t="shared" ref="R12:R27" si="6">IF(P12=0,"X",IF(P12=30,"X",""))</f>
        <v>X</v>
      </c>
      <c r="S12" s="30" t="s">
        <v>35</v>
      </c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19">
        <v>44627.0</v>
      </c>
      <c r="B13" s="20">
        <v>0.7104166666666667</v>
      </c>
      <c r="C13" s="21">
        <v>1.088284512E9</v>
      </c>
      <c r="D13" s="21" t="s">
        <v>36</v>
      </c>
      <c r="E13" s="21">
        <v>3.17415536E9</v>
      </c>
      <c r="F13" s="21" t="s">
        <v>31</v>
      </c>
      <c r="G13" s="21" t="s">
        <v>31</v>
      </c>
      <c r="H13" s="21" t="s">
        <v>31</v>
      </c>
      <c r="I13" s="21" t="s">
        <v>34</v>
      </c>
      <c r="J13" s="21" t="s">
        <v>31</v>
      </c>
      <c r="K13" s="21" t="s">
        <v>31</v>
      </c>
      <c r="L13" s="22" t="s">
        <v>31</v>
      </c>
      <c r="M13" s="23" t="str">
        <f t="shared" si="1"/>
        <v>30</v>
      </c>
      <c r="N13" s="23" t="str">
        <f t="shared" si="2"/>
        <v>0</v>
      </c>
      <c r="O13" s="24"/>
      <c r="P13" s="25">
        <f t="shared" si="3"/>
        <v>30</v>
      </c>
      <c r="Q13" s="26" t="str">
        <f t="shared" si="4"/>
        <v/>
      </c>
      <c r="R13" s="26" t="str">
        <f t="shared" si="6"/>
        <v>X</v>
      </c>
      <c r="S13" s="30" t="s">
        <v>35</v>
      </c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19">
        <v>44628.0</v>
      </c>
      <c r="B14" s="20">
        <v>0.6159722222222223</v>
      </c>
      <c r="C14" s="21">
        <v>1.088037288E9</v>
      </c>
      <c r="D14" s="21" t="s">
        <v>37</v>
      </c>
      <c r="E14" s="21">
        <v>3.05306003E9</v>
      </c>
      <c r="F14" s="21" t="s">
        <v>31</v>
      </c>
      <c r="G14" s="21" t="s">
        <v>31</v>
      </c>
      <c r="H14" s="21" t="s">
        <v>31</v>
      </c>
      <c r="I14" s="21" t="s">
        <v>34</v>
      </c>
      <c r="J14" s="21" t="s">
        <v>32</v>
      </c>
      <c r="K14" s="21" t="s">
        <v>31</v>
      </c>
      <c r="L14" s="22" t="s">
        <v>31</v>
      </c>
      <c r="M14" s="23" t="str">
        <f t="shared" si="1"/>
        <v>30</v>
      </c>
      <c r="N14" s="23" t="str">
        <f t="shared" si="2"/>
        <v>0</v>
      </c>
      <c r="O14" s="24"/>
      <c r="P14" s="25">
        <f t="shared" si="3"/>
        <v>30</v>
      </c>
      <c r="Q14" s="26" t="str">
        <f t="shared" si="4"/>
        <v/>
      </c>
      <c r="R14" s="26" t="str">
        <f t="shared" si="6"/>
        <v>X</v>
      </c>
      <c r="S14" s="30" t="s">
        <v>35</v>
      </c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84</v>
      </c>
      <c r="B8" s="13" t="s">
        <v>85</v>
      </c>
      <c r="C8" s="8"/>
      <c r="D8" s="9"/>
      <c r="E8" s="14" t="s">
        <v>6</v>
      </c>
      <c r="F8" s="7" t="s">
        <v>86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44623.0</v>
      </c>
      <c r="B11" s="20">
        <v>0.45</v>
      </c>
      <c r="C11" s="21">
        <v>1.061686612E9</v>
      </c>
      <c r="D11" s="21" t="s">
        <v>87</v>
      </c>
      <c r="E11" s="21">
        <v>3.006207565E9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31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>IF(P11=0,"X",IF(P11=30,"X","--"))</f>
        <v>--</v>
      </c>
      <c r="S11" s="27"/>
      <c r="T11" s="28" t="str">
        <f t="shared" ref="T11:T27" si="5">IF(Q11="X","Si",IF(R11="X","No","--"))</f>
        <v>Si</v>
      </c>
      <c r="U11" s="2"/>
      <c r="V11" s="2"/>
      <c r="W11" s="2"/>
      <c r="X11" s="2"/>
      <c r="Y11" s="2"/>
      <c r="Z11" s="2"/>
    </row>
    <row r="12" ht="48.75" customHeight="1">
      <c r="A12" s="31"/>
      <c r="B12" s="31"/>
      <c r="C12" s="31"/>
      <c r="D12" s="31"/>
      <c r="E12" s="31"/>
      <c r="F12" s="31"/>
      <c r="G12" s="27"/>
      <c r="H12" s="21"/>
      <c r="I12" s="21"/>
      <c r="J12" s="31"/>
      <c r="K12" s="31"/>
      <c r="L12" s="32"/>
      <c r="M12" s="23" t="str">
        <f t="shared" si="1"/>
        <v>0</v>
      </c>
      <c r="N12" s="23" t="str">
        <f t="shared" si="2"/>
        <v>0</v>
      </c>
      <c r="O12" s="24"/>
      <c r="P12" s="25">
        <f t="shared" si="3"/>
        <v>0</v>
      </c>
      <c r="Q12" s="26" t="str">
        <f t="shared" si="4"/>
        <v/>
      </c>
      <c r="R12" s="26" t="str">
        <f t="shared" ref="R12:R27" si="6">IF(P12=0,"X",IF(P12=30,"X",""))</f>
        <v>X</v>
      </c>
      <c r="S12" s="27"/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31"/>
      <c r="B13" s="31"/>
      <c r="C13" s="31"/>
      <c r="D13" s="31"/>
      <c r="E13" s="31"/>
      <c r="F13" s="31"/>
      <c r="G13" s="31"/>
      <c r="H13" s="21"/>
      <c r="I13" s="21"/>
      <c r="J13" s="31"/>
      <c r="K13" s="31"/>
      <c r="L13" s="32"/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27"/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11 F12 H12:I12 F13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88</v>
      </c>
      <c r="B8" s="13" t="s">
        <v>89</v>
      </c>
      <c r="C8" s="8"/>
      <c r="D8" s="9"/>
      <c r="E8" s="14" t="s">
        <v>6</v>
      </c>
      <c r="F8" s="7" t="s">
        <v>90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44623.0</v>
      </c>
      <c r="B11" s="20">
        <v>0.6118055555555556</v>
      </c>
      <c r="C11" s="21">
        <v>1.088258036E9</v>
      </c>
      <c r="D11" s="21" t="s">
        <v>91</v>
      </c>
      <c r="E11" s="21">
        <v>6126464.0</v>
      </c>
      <c r="F11" s="21" t="s">
        <v>31</v>
      </c>
      <c r="G11" s="21" t="s">
        <v>31</v>
      </c>
      <c r="H11" s="21" t="s">
        <v>34</v>
      </c>
      <c r="I11" s="21" t="s">
        <v>34</v>
      </c>
      <c r="J11" s="21" t="s">
        <v>31</v>
      </c>
      <c r="K11" s="21" t="s">
        <v>31</v>
      </c>
      <c r="L11" s="22" t="s">
        <v>31</v>
      </c>
      <c r="M11" s="23" t="str">
        <f t="shared" ref="M11:M27" si="1">IF(H11="Cumple","30","0")</f>
        <v>0</v>
      </c>
      <c r="N11" s="23" t="str">
        <f t="shared" ref="N11:N27" si="2">IF(I11="Cumple","40","0")</f>
        <v>0</v>
      </c>
      <c r="O11" s="24"/>
      <c r="P11" s="25">
        <f t="shared" ref="P11:P27" si="3">M11+N11+O11</f>
        <v>0</v>
      </c>
      <c r="Q11" s="26" t="str">
        <f t="shared" ref="Q11:Q27" si="4">IF(P11=70,"X","")</f>
        <v/>
      </c>
      <c r="R11" s="26" t="str">
        <f>IF(P11=0,"X",IF(P11=30,"X","--"))</f>
        <v>X</v>
      </c>
      <c r="S11" s="30" t="s">
        <v>82</v>
      </c>
      <c r="T11" s="28" t="str">
        <f t="shared" ref="T11:T27" si="5">IF(Q11="X","Si",IF(R11="X","No","--"))</f>
        <v>No</v>
      </c>
      <c r="U11" s="2"/>
      <c r="V11" s="2"/>
      <c r="W11" s="2"/>
      <c r="X11" s="2"/>
      <c r="Y11" s="2"/>
      <c r="Z11" s="2"/>
    </row>
    <row r="12" ht="48.75" customHeight="1">
      <c r="A12" s="19">
        <v>44628.0</v>
      </c>
      <c r="B12" s="20">
        <v>0.6347222222222222</v>
      </c>
      <c r="C12" s="21">
        <v>1.088245431E9</v>
      </c>
      <c r="D12" s="21" t="s">
        <v>92</v>
      </c>
      <c r="E12" s="21">
        <v>1.088245431E9</v>
      </c>
      <c r="F12" s="21" t="s">
        <v>31</v>
      </c>
      <c r="G12" s="21" t="s">
        <v>31</v>
      </c>
      <c r="H12" s="21" t="s">
        <v>31</v>
      </c>
      <c r="I12" s="21" t="s">
        <v>31</v>
      </c>
      <c r="J12" s="21" t="s">
        <v>31</v>
      </c>
      <c r="K12" s="21" t="s">
        <v>31</v>
      </c>
      <c r="L12" s="22" t="s">
        <v>31</v>
      </c>
      <c r="M12" s="23" t="str">
        <f t="shared" si="1"/>
        <v>30</v>
      </c>
      <c r="N12" s="23" t="str">
        <f t="shared" si="2"/>
        <v>40</v>
      </c>
      <c r="O12" s="24"/>
      <c r="P12" s="25">
        <f t="shared" si="3"/>
        <v>70</v>
      </c>
      <c r="Q12" s="26" t="str">
        <f t="shared" si="4"/>
        <v>X</v>
      </c>
      <c r="R12" s="26" t="str">
        <f t="shared" ref="R12:R27" si="6">IF(P12=0,"X",IF(P12=30,"X",""))</f>
        <v/>
      </c>
      <c r="S12" s="27"/>
      <c r="T12" s="28" t="str">
        <f t="shared" si="5"/>
        <v>Si</v>
      </c>
      <c r="U12" s="2"/>
      <c r="V12" s="2"/>
      <c r="W12" s="2"/>
      <c r="X12" s="2"/>
      <c r="Y12" s="2"/>
      <c r="Z12" s="2"/>
    </row>
    <row r="13" ht="54.75" customHeight="1">
      <c r="A13" s="31"/>
      <c r="B13" s="31"/>
      <c r="C13" s="31"/>
      <c r="D13" s="31"/>
      <c r="E13" s="31"/>
      <c r="F13" s="31"/>
      <c r="G13" s="31"/>
      <c r="H13" s="21"/>
      <c r="I13" s="21"/>
      <c r="J13" s="31"/>
      <c r="K13" s="31"/>
      <c r="L13" s="32"/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27"/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93</v>
      </c>
      <c r="B8" s="13" t="s">
        <v>94</v>
      </c>
      <c r="C8" s="8"/>
      <c r="D8" s="9"/>
      <c r="E8" s="14" t="s">
        <v>6</v>
      </c>
      <c r="F8" s="7" t="s">
        <v>95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44623.0</v>
      </c>
      <c r="B11" s="20">
        <v>0.42430555555555555</v>
      </c>
      <c r="C11" s="21">
        <v>1.110485868E9</v>
      </c>
      <c r="D11" s="21" t="s">
        <v>51</v>
      </c>
      <c r="E11" s="21">
        <v>3.15581353E9</v>
      </c>
      <c r="F11" s="21" t="s">
        <v>31</v>
      </c>
      <c r="G11" s="21" t="s">
        <v>31</v>
      </c>
      <c r="H11" s="21" t="s">
        <v>34</v>
      </c>
      <c r="I11" s="21" t="s">
        <v>34</v>
      </c>
      <c r="J11" s="21" t="s">
        <v>32</v>
      </c>
      <c r="K11" s="21" t="s">
        <v>31</v>
      </c>
      <c r="L11" s="22" t="s">
        <v>31</v>
      </c>
      <c r="M11" s="23" t="str">
        <f t="shared" ref="M11:M27" si="1">IF(H11="Cumple","30","0")</f>
        <v>0</v>
      </c>
      <c r="N11" s="23" t="str">
        <f t="shared" ref="N11:N27" si="2">IF(I11="Cumple","40","0")</f>
        <v>0</v>
      </c>
      <c r="O11" s="24"/>
      <c r="P11" s="25">
        <f t="shared" ref="P11:P27" si="3">M11+N11+O11</f>
        <v>0</v>
      </c>
      <c r="Q11" s="26" t="str">
        <f t="shared" ref="Q11:Q27" si="4">IF(P11=70,"X","")</f>
        <v/>
      </c>
      <c r="R11" s="26" t="str">
        <f>IF(P11=0,"X",IF(P11=30,"X","--"))</f>
        <v>X</v>
      </c>
      <c r="S11" s="30" t="s">
        <v>82</v>
      </c>
      <c r="T11" s="28" t="str">
        <f t="shared" ref="T11:T27" si="5">IF(Q11="X","Si",IF(R11="X","No","--"))</f>
        <v>No</v>
      </c>
      <c r="U11" s="2"/>
      <c r="V11" s="2"/>
      <c r="W11" s="2"/>
      <c r="X11" s="2"/>
      <c r="Y11" s="2"/>
      <c r="Z11" s="2"/>
    </row>
    <row r="12" ht="48.75" customHeight="1">
      <c r="A12" s="31"/>
      <c r="B12" s="31"/>
      <c r="C12" s="31"/>
      <c r="D12" s="31"/>
      <c r="E12" s="31"/>
      <c r="F12" s="31"/>
      <c r="G12" s="27"/>
      <c r="H12" s="21"/>
      <c r="I12" s="21"/>
      <c r="J12" s="31"/>
      <c r="K12" s="31"/>
      <c r="L12" s="32"/>
      <c r="M12" s="23" t="str">
        <f t="shared" si="1"/>
        <v>0</v>
      </c>
      <c r="N12" s="23" t="str">
        <f t="shared" si="2"/>
        <v>0</v>
      </c>
      <c r="O12" s="24"/>
      <c r="P12" s="25">
        <f t="shared" si="3"/>
        <v>0</v>
      </c>
      <c r="Q12" s="26" t="str">
        <f t="shared" si="4"/>
        <v/>
      </c>
      <c r="R12" s="26" t="str">
        <f t="shared" ref="R12:R27" si="6">IF(P12=0,"X",IF(P12=30,"X",""))</f>
        <v>X</v>
      </c>
      <c r="S12" s="27"/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31"/>
      <c r="B13" s="31"/>
      <c r="C13" s="31"/>
      <c r="D13" s="31"/>
      <c r="E13" s="31"/>
      <c r="F13" s="31"/>
      <c r="G13" s="31"/>
      <c r="H13" s="21"/>
      <c r="I13" s="21"/>
      <c r="J13" s="31"/>
      <c r="K13" s="31"/>
      <c r="L13" s="32"/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27"/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11 F12 H12:I12 F13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96</v>
      </c>
      <c r="B8" s="13" t="s">
        <v>97</v>
      </c>
      <c r="C8" s="8"/>
      <c r="D8" s="9"/>
      <c r="E8" s="14" t="s">
        <v>6</v>
      </c>
      <c r="F8" s="7" t="s">
        <v>98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44622.0</v>
      </c>
      <c r="B11" s="20">
        <v>0.6645833333333333</v>
      </c>
      <c r="C11" s="21">
        <v>3.8794992E7</v>
      </c>
      <c r="D11" s="21" t="s">
        <v>99</v>
      </c>
      <c r="E11" s="21">
        <v>3.153177532E9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32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>IF(P11=0,"X",IF(P11=30,"X","--"))</f>
        <v>--</v>
      </c>
      <c r="S11" s="27"/>
      <c r="T11" s="28" t="str">
        <f t="shared" ref="T11:T27" si="5">IF(Q11="X","Si",IF(R11="X","No","--"))</f>
        <v>Si</v>
      </c>
      <c r="U11" s="2"/>
      <c r="V11" s="2"/>
      <c r="W11" s="2"/>
      <c r="X11" s="2"/>
      <c r="Y11" s="2"/>
      <c r="Z11" s="2"/>
    </row>
    <row r="12" ht="48.75" customHeight="1">
      <c r="A12" s="31"/>
      <c r="B12" s="31"/>
      <c r="C12" s="31"/>
      <c r="D12" s="31"/>
      <c r="E12" s="31"/>
      <c r="F12" s="31"/>
      <c r="G12" s="27"/>
      <c r="H12" s="21"/>
      <c r="I12" s="21"/>
      <c r="J12" s="31"/>
      <c r="K12" s="31"/>
      <c r="L12" s="32"/>
      <c r="M12" s="23" t="str">
        <f t="shared" si="1"/>
        <v>0</v>
      </c>
      <c r="N12" s="23" t="str">
        <f t="shared" si="2"/>
        <v>0</v>
      </c>
      <c r="O12" s="24"/>
      <c r="P12" s="25">
        <f t="shared" si="3"/>
        <v>0</v>
      </c>
      <c r="Q12" s="26" t="str">
        <f t="shared" si="4"/>
        <v/>
      </c>
      <c r="R12" s="26" t="str">
        <f t="shared" ref="R12:R27" si="6">IF(P12=0,"X",IF(P12=30,"X",""))</f>
        <v>X</v>
      </c>
      <c r="S12" s="30"/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31"/>
      <c r="B13" s="31"/>
      <c r="C13" s="31"/>
      <c r="D13" s="31"/>
      <c r="E13" s="31"/>
      <c r="F13" s="31"/>
      <c r="G13" s="31"/>
      <c r="H13" s="21"/>
      <c r="I13" s="21"/>
      <c r="J13" s="31"/>
      <c r="K13" s="31"/>
      <c r="L13" s="32"/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27"/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11 F12 H12:I12 F13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100</v>
      </c>
      <c r="B8" s="13" t="s">
        <v>101</v>
      </c>
      <c r="C8" s="8"/>
      <c r="D8" s="9"/>
      <c r="E8" s="14" t="s">
        <v>6</v>
      </c>
      <c r="F8" s="7" t="s">
        <v>102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44622.0</v>
      </c>
      <c r="B11" s="20">
        <v>0.6645833333333333</v>
      </c>
      <c r="C11" s="21">
        <v>4519302.0</v>
      </c>
      <c r="D11" s="21" t="s">
        <v>103</v>
      </c>
      <c r="E11" s="21">
        <v>3.13255477E9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32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>IF(P11=0,"X",IF(P11=30,"X","--"))</f>
        <v>--</v>
      </c>
      <c r="S11" s="27"/>
      <c r="T11" s="28" t="str">
        <f t="shared" ref="T11:T27" si="5">IF(Q11="X","Si",IF(R11="X","No","--"))</f>
        <v>Si</v>
      </c>
      <c r="U11" s="2"/>
      <c r="V11" s="2"/>
      <c r="W11" s="2"/>
      <c r="X11" s="2"/>
      <c r="Y11" s="2"/>
      <c r="Z11" s="2"/>
    </row>
    <row r="12" ht="48.75" customHeight="1">
      <c r="A12" s="19">
        <v>44626.0</v>
      </c>
      <c r="B12" s="20">
        <v>0.8708333333333333</v>
      </c>
      <c r="C12" s="21">
        <v>1.085249443E9</v>
      </c>
      <c r="D12" s="21" t="s">
        <v>104</v>
      </c>
      <c r="E12" s="21">
        <v>3.008836698E9</v>
      </c>
      <c r="F12" s="21" t="s">
        <v>34</v>
      </c>
      <c r="G12" s="21" t="s">
        <v>31</v>
      </c>
      <c r="H12" s="21" t="s">
        <v>34</v>
      </c>
      <c r="I12" s="21" t="s">
        <v>34</v>
      </c>
      <c r="J12" s="21" t="s">
        <v>32</v>
      </c>
      <c r="K12" s="21" t="s">
        <v>34</v>
      </c>
      <c r="L12" s="22" t="s">
        <v>31</v>
      </c>
      <c r="M12" s="23" t="str">
        <f t="shared" si="1"/>
        <v>0</v>
      </c>
      <c r="N12" s="23" t="str">
        <f t="shared" si="2"/>
        <v>0</v>
      </c>
      <c r="O12" s="24"/>
      <c r="P12" s="25">
        <f t="shared" si="3"/>
        <v>0</v>
      </c>
      <c r="Q12" s="26" t="str">
        <f t="shared" si="4"/>
        <v/>
      </c>
      <c r="R12" s="26" t="str">
        <f t="shared" ref="R12:R27" si="6">IF(P12=0,"X",IF(P12=30,"X",""))</f>
        <v>X</v>
      </c>
      <c r="S12" s="27"/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19">
        <v>44627.0</v>
      </c>
      <c r="B13" s="20">
        <v>0.9993055555555556</v>
      </c>
      <c r="C13" s="21">
        <v>1.088278371E9</v>
      </c>
      <c r="D13" s="21" t="s">
        <v>105</v>
      </c>
      <c r="E13" s="21">
        <v>3.166259321E9</v>
      </c>
      <c r="F13" s="21" t="s">
        <v>31</v>
      </c>
      <c r="G13" s="21" t="s">
        <v>34</v>
      </c>
      <c r="H13" s="21" t="s">
        <v>34</v>
      </c>
      <c r="I13" s="21" t="s">
        <v>34</v>
      </c>
      <c r="J13" s="21" t="s">
        <v>32</v>
      </c>
      <c r="K13" s="21" t="s">
        <v>31</v>
      </c>
      <c r="L13" s="22" t="s">
        <v>31</v>
      </c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27"/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106</v>
      </c>
      <c r="B8" s="13" t="s">
        <v>107</v>
      </c>
      <c r="C8" s="8"/>
      <c r="D8" s="9"/>
      <c r="E8" s="14" t="s">
        <v>6</v>
      </c>
      <c r="F8" s="7" t="s">
        <v>108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44622.0</v>
      </c>
      <c r="B11" s="20">
        <v>0.6854166666666667</v>
      </c>
      <c r="C11" s="21">
        <v>1.088270693E9</v>
      </c>
      <c r="D11" s="21" t="s">
        <v>109</v>
      </c>
      <c r="E11" s="21">
        <v>3.117827374E9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32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>IF(P11=0,"X",IF(P11=30,"X","--"))</f>
        <v>--</v>
      </c>
      <c r="S11" s="27"/>
      <c r="T11" s="28" t="str">
        <f t="shared" ref="T11:T27" si="5">IF(Q11="X","Si",IF(R11="X","No","--"))</f>
        <v>Si</v>
      </c>
      <c r="U11" s="2"/>
      <c r="V11" s="2"/>
      <c r="W11" s="2"/>
      <c r="X11" s="2"/>
      <c r="Y11" s="2"/>
      <c r="Z11" s="2"/>
    </row>
    <row r="12" ht="48.75" customHeight="1">
      <c r="A12" s="31"/>
      <c r="B12" s="31"/>
      <c r="C12" s="31"/>
      <c r="D12" s="31"/>
      <c r="E12" s="31"/>
      <c r="F12" s="31"/>
      <c r="G12" s="27"/>
      <c r="H12" s="21"/>
      <c r="I12" s="21"/>
      <c r="J12" s="31"/>
      <c r="K12" s="31"/>
      <c r="L12" s="32"/>
      <c r="M12" s="23" t="str">
        <f t="shared" si="1"/>
        <v>0</v>
      </c>
      <c r="N12" s="23" t="str">
        <f t="shared" si="2"/>
        <v>0</v>
      </c>
      <c r="O12" s="24"/>
      <c r="P12" s="25">
        <f t="shared" si="3"/>
        <v>0</v>
      </c>
      <c r="Q12" s="26" t="str">
        <f t="shared" si="4"/>
        <v/>
      </c>
      <c r="R12" s="26" t="str">
        <f t="shared" ref="R12:R27" si="6">IF(P12=0,"X",IF(P12=30,"X",""))</f>
        <v>X</v>
      </c>
      <c r="S12" s="27"/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31"/>
      <c r="B13" s="31"/>
      <c r="C13" s="31"/>
      <c r="D13" s="31"/>
      <c r="E13" s="31"/>
      <c r="F13" s="31"/>
      <c r="G13" s="31"/>
      <c r="H13" s="21"/>
      <c r="I13" s="21"/>
      <c r="J13" s="31"/>
      <c r="K13" s="31"/>
      <c r="L13" s="32"/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27"/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11 F12 H12:I12 F13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110</v>
      </c>
      <c r="B8" s="13" t="s">
        <v>111</v>
      </c>
      <c r="C8" s="8"/>
      <c r="D8" s="9"/>
      <c r="E8" s="14" t="s">
        <v>6</v>
      </c>
      <c r="F8" s="7" t="s">
        <v>112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44622.0</v>
      </c>
      <c r="B11" s="20">
        <v>0.6645833333333333</v>
      </c>
      <c r="C11" s="21">
        <v>7.8748471E7</v>
      </c>
      <c r="D11" s="21" t="s">
        <v>113</v>
      </c>
      <c r="E11" s="21">
        <v>3.004894783E9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31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>IF(P11=0,"X",IF(P11=30,"X","--"))</f>
        <v>--</v>
      </c>
      <c r="S11" s="27"/>
      <c r="T11" s="28" t="str">
        <f t="shared" ref="T11:T27" si="5">IF(Q11="X","Si",IF(R11="X","No","--"))</f>
        <v>Si</v>
      </c>
      <c r="U11" s="2"/>
      <c r="V11" s="2"/>
      <c r="W11" s="2"/>
      <c r="X11" s="2"/>
      <c r="Y11" s="2"/>
      <c r="Z11" s="2"/>
    </row>
    <row r="12" ht="48.75" customHeight="1">
      <c r="A12" s="19">
        <v>44627.0</v>
      </c>
      <c r="B12" s="20">
        <v>0.42083333333333334</v>
      </c>
      <c r="C12" s="21">
        <v>1.0033943E7</v>
      </c>
      <c r="D12" s="21" t="s">
        <v>114</v>
      </c>
      <c r="E12" s="21">
        <v>3.205444718E9</v>
      </c>
      <c r="F12" s="21" t="s">
        <v>31</v>
      </c>
      <c r="G12" s="21" t="s">
        <v>31</v>
      </c>
      <c r="H12" s="21" t="s">
        <v>31</v>
      </c>
      <c r="I12" s="21" t="s">
        <v>34</v>
      </c>
      <c r="J12" s="21" t="s">
        <v>32</v>
      </c>
      <c r="K12" s="21" t="s">
        <v>31</v>
      </c>
      <c r="L12" s="22" t="s">
        <v>31</v>
      </c>
      <c r="M12" s="23" t="str">
        <f t="shared" si="1"/>
        <v>30</v>
      </c>
      <c r="N12" s="23" t="str">
        <f t="shared" si="2"/>
        <v>0</v>
      </c>
      <c r="O12" s="24"/>
      <c r="P12" s="25">
        <f t="shared" si="3"/>
        <v>30</v>
      </c>
      <c r="Q12" s="26" t="str">
        <f t="shared" si="4"/>
        <v/>
      </c>
      <c r="R12" s="26" t="str">
        <f t="shared" ref="R12:R27" si="6">IF(P12=0,"X",IF(P12=30,"X",""))</f>
        <v>X</v>
      </c>
      <c r="S12" s="30" t="s">
        <v>35</v>
      </c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19">
        <v>44628.0</v>
      </c>
      <c r="B13" s="20">
        <v>0.48125</v>
      </c>
      <c r="C13" s="21">
        <v>1.088308239E9</v>
      </c>
      <c r="D13" s="21" t="s">
        <v>115</v>
      </c>
      <c r="E13" s="21">
        <v>3.217732471E9</v>
      </c>
      <c r="F13" s="21" t="s">
        <v>31</v>
      </c>
      <c r="G13" s="21" t="s">
        <v>31</v>
      </c>
      <c r="H13" s="21" t="s">
        <v>31</v>
      </c>
      <c r="I13" s="21" t="s">
        <v>34</v>
      </c>
      <c r="J13" s="21" t="s">
        <v>32</v>
      </c>
      <c r="K13" s="21" t="s">
        <v>31</v>
      </c>
      <c r="L13" s="22" t="s">
        <v>31</v>
      </c>
      <c r="M13" s="23" t="str">
        <f t="shared" si="1"/>
        <v>30</v>
      </c>
      <c r="N13" s="23" t="str">
        <f t="shared" si="2"/>
        <v>0</v>
      </c>
      <c r="O13" s="24"/>
      <c r="P13" s="25">
        <f t="shared" si="3"/>
        <v>30</v>
      </c>
      <c r="Q13" s="26" t="str">
        <f t="shared" si="4"/>
        <v/>
      </c>
      <c r="R13" s="26" t="str">
        <f t="shared" si="6"/>
        <v>X</v>
      </c>
      <c r="S13" s="30" t="s">
        <v>35</v>
      </c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116</v>
      </c>
      <c r="B8" s="13" t="s">
        <v>117</v>
      </c>
      <c r="C8" s="8"/>
      <c r="D8" s="9"/>
      <c r="E8" s="14" t="s">
        <v>6</v>
      </c>
      <c r="F8" s="7" t="s">
        <v>118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44622.0</v>
      </c>
      <c r="B11" s="20">
        <v>0.7263888888888889</v>
      </c>
      <c r="C11" s="21">
        <v>1.0011581E7</v>
      </c>
      <c r="D11" s="21" t="s">
        <v>49</v>
      </c>
      <c r="E11" s="21">
        <v>3.146510667E9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31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>IF(P11=0,"X",IF(P11=30,"X","--"))</f>
        <v>--</v>
      </c>
      <c r="S11" s="27"/>
      <c r="T11" s="28" t="str">
        <f t="shared" ref="T11:T27" si="5">IF(Q11="X","Si",IF(R11="X","No","--"))</f>
        <v>Si</v>
      </c>
      <c r="U11" s="2"/>
      <c r="V11" s="2"/>
      <c r="W11" s="2"/>
      <c r="X11" s="2"/>
      <c r="Y11" s="2"/>
      <c r="Z11" s="2"/>
    </row>
    <row r="12" ht="48.75" customHeight="1">
      <c r="A12" s="19">
        <v>44622.0</v>
      </c>
      <c r="B12" s="20">
        <v>0.9097222222222222</v>
      </c>
      <c r="C12" s="21">
        <v>9.3388231E7</v>
      </c>
      <c r="D12" s="21" t="s">
        <v>119</v>
      </c>
      <c r="E12" s="21">
        <v>4534618.0</v>
      </c>
      <c r="F12" s="21" t="s">
        <v>31</v>
      </c>
      <c r="G12" s="21" t="s">
        <v>31</v>
      </c>
      <c r="H12" s="21" t="s">
        <v>34</v>
      </c>
      <c r="I12" s="21" t="s">
        <v>34</v>
      </c>
      <c r="J12" s="21" t="s">
        <v>31</v>
      </c>
      <c r="K12" s="21" t="s">
        <v>31</v>
      </c>
      <c r="L12" s="22" t="s">
        <v>31</v>
      </c>
      <c r="M12" s="23" t="str">
        <f t="shared" si="1"/>
        <v>0</v>
      </c>
      <c r="N12" s="23" t="str">
        <f t="shared" si="2"/>
        <v>0</v>
      </c>
      <c r="O12" s="24"/>
      <c r="P12" s="25">
        <f t="shared" si="3"/>
        <v>0</v>
      </c>
      <c r="Q12" s="26" t="str">
        <f t="shared" si="4"/>
        <v/>
      </c>
      <c r="R12" s="26" t="str">
        <f t="shared" ref="R12:R27" si="6">IF(P12=0,"X",IF(P12=30,"X",""))</f>
        <v>X</v>
      </c>
      <c r="S12" s="30" t="s">
        <v>82</v>
      </c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19">
        <v>44623.0</v>
      </c>
      <c r="B13" s="20">
        <v>0.75625</v>
      </c>
      <c r="C13" s="21">
        <v>6803571.0</v>
      </c>
      <c r="D13" s="21" t="s">
        <v>120</v>
      </c>
      <c r="E13" s="21">
        <v>3.156346328E9</v>
      </c>
      <c r="F13" s="21" t="s">
        <v>31</v>
      </c>
      <c r="G13" s="21" t="s">
        <v>31</v>
      </c>
      <c r="H13" s="21" t="s">
        <v>34</v>
      </c>
      <c r="I13" s="21" t="s">
        <v>34</v>
      </c>
      <c r="J13" s="21" t="s">
        <v>31</v>
      </c>
      <c r="K13" s="21" t="s">
        <v>31</v>
      </c>
      <c r="L13" s="22" t="s">
        <v>31</v>
      </c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30" t="s">
        <v>82</v>
      </c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19">
        <v>44627.0</v>
      </c>
      <c r="B14" s="20">
        <v>0.8555555555555555</v>
      </c>
      <c r="C14" s="21">
        <v>1.4700203E7</v>
      </c>
      <c r="D14" s="21" t="s">
        <v>121</v>
      </c>
      <c r="E14" s="21">
        <v>8368826.0</v>
      </c>
      <c r="F14" s="21" t="s">
        <v>31</v>
      </c>
      <c r="G14" s="21" t="s">
        <v>31</v>
      </c>
      <c r="H14" s="21" t="s">
        <v>31</v>
      </c>
      <c r="I14" s="21" t="s">
        <v>31</v>
      </c>
      <c r="J14" s="21" t="s">
        <v>31</v>
      </c>
      <c r="K14" s="21" t="s">
        <v>31</v>
      </c>
      <c r="L14" s="22" t="s">
        <v>31</v>
      </c>
      <c r="M14" s="23" t="str">
        <f t="shared" si="1"/>
        <v>30</v>
      </c>
      <c r="N14" s="23" t="str">
        <f t="shared" si="2"/>
        <v>40</v>
      </c>
      <c r="O14" s="24"/>
      <c r="P14" s="25">
        <f t="shared" si="3"/>
        <v>70</v>
      </c>
      <c r="Q14" s="26" t="str">
        <f t="shared" si="4"/>
        <v>X</v>
      </c>
      <c r="R14" s="26" t="str">
        <f t="shared" si="6"/>
        <v/>
      </c>
      <c r="S14" s="27"/>
      <c r="T14" s="28" t="str">
        <f t="shared" si="5"/>
        <v>Si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38</v>
      </c>
      <c r="B8" s="13" t="s">
        <v>39</v>
      </c>
      <c r="C8" s="8"/>
      <c r="D8" s="9"/>
      <c r="E8" s="14" t="s">
        <v>6</v>
      </c>
      <c r="F8" s="7" t="s">
        <v>40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44622.0</v>
      </c>
      <c r="B11" s="20">
        <v>0.6590277777777778</v>
      </c>
      <c r="C11" s="21">
        <v>1.088305132E9</v>
      </c>
      <c r="D11" s="21" t="s">
        <v>41</v>
      </c>
      <c r="E11" s="21">
        <v>3.182021469E9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31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>IF(P11=0,"X",IF(P11=30,"X","--"))</f>
        <v>--</v>
      </c>
      <c r="S11" s="27"/>
      <c r="T11" s="28" t="str">
        <f t="shared" ref="T11:T27" si="5">IF(Q11="X","Si",IF(R11="X","No","--"))</f>
        <v>Si</v>
      </c>
      <c r="U11" s="2"/>
      <c r="V11" s="2"/>
      <c r="W11" s="2"/>
      <c r="X11" s="2"/>
      <c r="Y11" s="2"/>
      <c r="Z11" s="2"/>
    </row>
    <row r="12" ht="48.75" customHeight="1">
      <c r="A12" s="19">
        <v>44625.0</v>
      </c>
      <c r="B12" s="20">
        <v>0.5333333333333333</v>
      </c>
      <c r="C12" s="21">
        <v>1.020725712E9</v>
      </c>
      <c r="D12" s="21" t="s">
        <v>42</v>
      </c>
      <c r="E12" s="21">
        <v>3.004338017E9</v>
      </c>
      <c r="F12" s="21" t="s">
        <v>34</v>
      </c>
      <c r="G12" s="21" t="s">
        <v>34</v>
      </c>
      <c r="H12" s="21" t="s">
        <v>34</v>
      </c>
      <c r="I12" s="21" t="s">
        <v>34</v>
      </c>
      <c r="J12" s="21" t="s">
        <v>32</v>
      </c>
      <c r="K12" s="21" t="s">
        <v>31</v>
      </c>
      <c r="L12" s="22" t="s">
        <v>34</v>
      </c>
      <c r="M12" s="23" t="str">
        <f t="shared" si="1"/>
        <v>0</v>
      </c>
      <c r="N12" s="23" t="str">
        <f t="shared" si="2"/>
        <v>0</v>
      </c>
      <c r="O12" s="24"/>
      <c r="P12" s="25">
        <f t="shared" si="3"/>
        <v>0</v>
      </c>
      <c r="Q12" s="26" t="str">
        <f t="shared" si="4"/>
        <v/>
      </c>
      <c r="R12" s="26" t="str">
        <f t="shared" ref="R12:R27" si="6">IF(P12=0,"X",IF(P12=30,"X",""))</f>
        <v>X</v>
      </c>
      <c r="S12" s="30" t="s">
        <v>43</v>
      </c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31"/>
      <c r="B13" s="31"/>
      <c r="C13" s="31"/>
      <c r="D13" s="31"/>
      <c r="E13" s="31"/>
      <c r="F13" s="31"/>
      <c r="G13" s="21"/>
      <c r="H13" s="21"/>
      <c r="I13" s="21"/>
      <c r="J13" s="31"/>
      <c r="K13" s="31"/>
      <c r="L13" s="32"/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27"/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44</v>
      </c>
      <c r="B8" s="13" t="s">
        <v>45</v>
      </c>
      <c r="C8" s="8"/>
      <c r="D8" s="9"/>
      <c r="E8" s="14" t="s">
        <v>6</v>
      </c>
      <c r="F8" s="7" t="s">
        <v>46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44622.0</v>
      </c>
      <c r="B11" s="20">
        <v>0.6638888888888889</v>
      </c>
      <c r="C11" s="21">
        <v>1.116235523E9</v>
      </c>
      <c r="D11" s="21" t="s">
        <v>47</v>
      </c>
      <c r="E11" s="21">
        <v>3.153022635E9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31</v>
      </c>
      <c r="K11" s="21" t="s">
        <v>31</v>
      </c>
      <c r="L11" s="22" t="s">
        <v>31</v>
      </c>
      <c r="M11" s="23" t="str">
        <f t="shared" ref="M11:M28" si="1">IF(H11="Cumple","30","0")</f>
        <v>30</v>
      </c>
      <c r="N11" s="23" t="str">
        <f t="shared" ref="N11:N28" si="2">IF(I11="Cumple","40","0")</f>
        <v>40</v>
      </c>
      <c r="O11" s="24"/>
      <c r="P11" s="25">
        <f t="shared" ref="P11:P28" si="3">M11+N11+O11</f>
        <v>70</v>
      </c>
      <c r="Q11" s="26" t="str">
        <f t="shared" ref="Q11:Q28" si="4">IF(P11=70,"X","")</f>
        <v>X</v>
      </c>
      <c r="R11" s="26" t="str">
        <f>IF(P11=0,"X",IF(P11=30,"X","--"))</f>
        <v>--</v>
      </c>
      <c r="S11" s="30" t="s">
        <v>35</v>
      </c>
      <c r="T11" s="28" t="str">
        <f t="shared" ref="T11:T28" si="5">IF(Q11="X","Si",IF(R11="X","No","--"))</f>
        <v>Si</v>
      </c>
      <c r="U11" s="2"/>
      <c r="V11" s="2"/>
      <c r="W11" s="2"/>
      <c r="X11" s="2"/>
      <c r="Y11" s="2"/>
      <c r="Z11" s="2"/>
    </row>
    <row r="12" ht="48.75" customHeight="1">
      <c r="A12" s="19">
        <v>44622.0</v>
      </c>
      <c r="B12" s="20">
        <v>0.7277777777777777</v>
      </c>
      <c r="C12" s="21">
        <v>1.087994139E9</v>
      </c>
      <c r="D12" s="21" t="s">
        <v>48</v>
      </c>
      <c r="E12" s="21">
        <v>3.128742283E9</v>
      </c>
      <c r="F12" s="21" t="s">
        <v>31</v>
      </c>
      <c r="G12" s="21" t="s">
        <v>31</v>
      </c>
      <c r="H12" s="21" t="s">
        <v>31</v>
      </c>
      <c r="I12" s="21" t="s">
        <v>31</v>
      </c>
      <c r="J12" s="21" t="s">
        <v>32</v>
      </c>
      <c r="K12" s="21" t="s">
        <v>31</v>
      </c>
      <c r="L12" s="22" t="s">
        <v>31</v>
      </c>
      <c r="M12" s="23" t="str">
        <f t="shared" si="1"/>
        <v>30</v>
      </c>
      <c r="N12" s="23" t="str">
        <f t="shared" si="2"/>
        <v>40</v>
      </c>
      <c r="O12" s="24"/>
      <c r="P12" s="25">
        <f t="shared" si="3"/>
        <v>70</v>
      </c>
      <c r="Q12" s="26" t="str">
        <f t="shared" si="4"/>
        <v>X</v>
      </c>
      <c r="R12" s="26" t="str">
        <f>IF(P12=0,"X",IF(P12=30,"X",""))</f>
        <v/>
      </c>
      <c r="S12" s="30" t="s">
        <v>35</v>
      </c>
      <c r="T12" s="28" t="str">
        <f t="shared" si="5"/>
        <v>Si</v>
      </c>
      <c r="U12" s="2"/>
      <c r="V12" s="2"/>
      <c r="W12" s="2"/>
      <c r="X12" s="2"/>
      <c r="Y12" s="2"/>
      <c r="Z12" s="2"/>
    </row>
    <row r="13" ht="48.75" customHeight="1">
      <c r="A13" s="19">
        <v>44622.0</v>
      </c>
      <c r="B13" s="20">
        <v>0.7298611111111111</v>
      </c>
      <c r="C13" s="21">
        <v>1.0011581E7</v>
      </c>
      <c r="D13" s="21" t="s">
        <v>49</v>
      </c>
      <c r="E13" s="21">
        <v>3.146510667E9</v>
      </c>
      <c r="F13" s="21" t="s">
        <v>31</v>
      </c>
      <c r="G13" s="21" t="s">
        <v>31</v>
      </c>
      <c r="H13" s="21" t="s">
        <v>31</v>
      </c>
      <c r="I13" s="21" t="s">
        <v>31</v>
      </c>
      <c r="J13" s="21" t="s">
        <v>31</v>
      </c>
      <c r="K13" s="21" t="s">
        <v>31</v>
      </c>
      <c r="L13" s="22" t="s">
        <v>31</v>
      </c>
      <c r="M13" s="23" t="str">
        <f t="shared" si="1"/>
        <v>30</v>
      </c>
      <c r="N13" s="23" t="str">
        <f t="shared" si="2"/>
        <v>40</v>
      </c>
      <c r="O13" s="24"/>
      <c r="P13" s="25">
        <f t="shared" si="3"/>
        <v>70</v>
      </c>
      <c r="Q13" s="26" t="str">
        <f t="shared" si="4"/>
        <v>X</v>
      </c>
      <c r="R13" s="26"/>
      <c r="S13" s="27"/>
      <c r="T13" s="28" t="str">
        <f t="shared" si="5"/>
        <v>Si</v>
      </c>
      <c r="U13" s="29" t="s">
        <v>50</v>
      </c>
      <c r="V13" s="2"/>
      <c r="W13" s="2"/>
      <c r="X13" s="2"/>
      <c r="Y13" s="2"/>
      <c r="Z13" s="2"/>
    </row>
    <row r="14" ht="54.75" customHeight="1">
      <c r="A14" s="19">
        <v>44623.0</v>
      </c>
      <c r="B14" s="20">
        <v>0.43472222222222223</v>
      </c>
      <c r="C14" s="21">
        <v>1.110485868E9</v>
      </c>
      <c r="D14" s="21" t="s">
        <v>51</v>
      </c>
      <c r="E14" s="21">
        <v>3.15581353E9</v>
      </c>
      <c r="F14" s="21" t="s">
        <v>31</v>
      </c>
      <c r="G14" s="21" t="s">
        <v>31</v>
      </c>
      <c r="H14" s="21" t="s">
        <v>31</v>
      </c>
      <c r="I14" s="21" t="s">
        <v>31</v>
      </c>
      <c r="J14" s="21" t="s">
        <v>32</v>
      </c>
      <c r="K14" s="21" t="s">
        <v>31</v>
      </c>
      <c r="L14" s="22" t="s">
        <v>31</v>
      </c>
      <c r="M14" s="23" t="str">
        <f t="shared" si="1"/>
        <v>30</v>
      </c>
      <c r="N14" s="23" t="str">
        <f t="shared" si="2"/>
        <v>40</v>
      </c>
      <c r="O14" s="24"/>
      <c r="P14" s="25">
        <f t="shared" si="3"/>
        <v>70</v>
      </c>
      <c r="Q14" s="26" t="str">
        <f t="shared" si="4"/>
        <v>X</v>
      </c>
      <c r="R14" s="26" t="str">
        <f t="shared" ref="R14:R16" si="6">IF(P14=0,"X",IF(P14=30,"X",""))</f>
        <v/>
      </c>
      <c r="S14" s="27"/>
      <c r="T14" s="28" t="str">
        <f t="shared" si="5"/>
        <v>Si</v>
      </c>
      <c r="U14" s="2"/>
      <c r="V14" s="2"/>
      <c r="W14" s="2"/>
      <c r="X14" s="2"/>
      <c r="Y14" s="2"/>
      <c r="Z14" s="2"/>
    </row>
    <row r="15" ht="54.75" customHeight="1">
      <c r="A15" s="19">
        <v>44623.0</v>
      </c>
      <c r="B15" s="20">
        <v>0.9020833333333333</v>
      </c>
      <c r="C15" s="21">
        <v>1.4571553E7</v>
      </c>
      <c r="D15" s="21" t="s">
        <v>52</v>
      </c>
      <c r="E15" s="21">
        <v>3235572.0</v>
      </c>
      <c r="F15" s="21" t="s">
        <v>31</v>
      </c>
      <c r="G15" s="21" t="s">
        <v>34</v>
      </c>
      <c r="H15" s="21" t="s">
        <v>31</v>
      </c>
      <c r="I15" s="21" t="s">
        <v>34</v>
      </c>
      <c r="J15" s="21" t="s">
        <v>32</v>
      </c>
      <c r="K15" s="21" t="s">
        <v>31</v>
      </c>
      <c r="L15" s="22" t="s">
        <v>31</v>
      </c>
      <c r="M15" s="23" t="str">
        <f t="shared" si="1"/>
        <v>30</v>
      </c>
      <c r="N15" s="23" t="str">
        <f t="shared" si="2"/>
        <v>0</v>
      </c>
      <c r="O15" s="24"/>
      <c r="P15" s="25">
        <f t="shared" si="3"/>
        <v>30</v>
      </c>
      <c r="Q15" s="26" t="str">
        <f t="shared" si="4"/>
        <v/>
      </c>
      <c r="R15" s="26" t="str">
        <f t="shared" si="6"/>
        <v>X</v>
      </c>
      <c r="S15" s="30" t="s">
        <v>43</v>
      </c>
      <c r="T15" s="28" t="str">
        <f t="shared" si="5"/>
        <v>No</v>
      </c>
      <c r="U15" s="29" t="s">
        <v>53</v>
      </c>
      <c r="V15" s="2"/>
      <c r="W15" s="2"/>
      <c r="X15" s="2"/>
      <c r="Y15" s="2"/>
      <c r="Z15" s="2"/>
    </row>
    <row r="16" ht="54.75" customHeight="1">
      <c r="A16" s="19">
        <v>44627.0</v>
      </c>
      <c r="B16" s="20">
        <v>0.8090277777777778</v>
      </c>
      <c r="C16" s="21">
        <v>1.088279094E9</v>
      </c>
      <c r="D16" s="21" t="s">
        <v>54</v>
      </c>
      <c r="E16" s="21">
        <v>3.155235552E9</v>
      </c>
      <c r="F16" s="21" t="s">
        <v>31</v>
      </c>
      <c r="G16" s="21" t="s">
        <v>31</v>
      </c>
      <c r="H16" s="21" t="s">
        <v>31</v>
      </c>
      <c r="I16" s="21" t="s">
        <v>34</v>
      </c>
      <c r="J16" s="21" t="s">
        <v>32</v>
      </c>
      <c r="K16" s="21" t="s">
        <v>31</v>
      </c>
      <c r="L16" s="22" t="s">
        <v>31</v>
      </c>
      <c r="M16" s="23" t="str">
        <f t="shared" si="1"/>
        <v>30</v>
      </c>
      <c r="N16" s="23" t="str">
        <f t="shared" si="2"/>
        <v>0</v>
      </c>
      <c r="O16" s="24"/>
      <c r="P16" s="25">
        <f t="shared" si="3"/>
        <v>30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48.75" customHeight="1">
      <c r="A17" s="33">
        <v>44622.0</v>
      </c>
      <c r="B17" s="34">
        <v>0.8611111111111112</v>
      </c>
      <c r="C17" s="35">
        <v>1.0011581E7</v>
      </c>
      <c r="D17" s="35" t="s">
        <v>49</v>
      </c>
      <c r="E17" s="35">
        <v>3.146510667E9</v>
      </c>
      <c r="F17" s="35" t="s">
        <v>34</v>
      </c>
      <c r="G17" s="35" t="s">
        <v>34</v>
      </c>
      <c r="H17" s="35" t="s">
        <v>34</v>
      </c>
      <c r="I17" s="35" t="s">
        <v>34</v>
      </c>
      <c r="J17" s="35" t="s">
        <v>32</v>
      </c>
      <c r="K17" s="35" t="s">
        <v>34</v>
      </c>
      <c r="L17" s="36" t="s">
        <v>34</v>
      </c>
      <c r="M17" s="37" t="str">
        <f t="shared" si="1"/>
        <v>0</v>
      </c>
      <c r="N17" s="37" t="str">
        <f t="shared" si="2"/>
        <v>0</v>
      </c>
      <c r="O17" s="37"/>
      <c r="P17" s="38">
        <f t="shared" si="3"/>
        <v>0</v>
      </c>
      <c r="Q17" s="39" t="str">
        <f t="shared" si="4"/>
        <v/>
      </c>
      <c r="R17" s="39"/>
      <c r="S17" s="40"/>
      <c r="T17" s="41" t="str">
        <f t="shared" si="5"/>
        <v>--</v>
      </c>
      <c r="U17" s="42" t="s">
        <v>55</v>
      </c>
      <c r="V17" s="43"/>
      <c r="W17" s="43"/>
      <c r="X17" s="43"/>
      <c r="Y17" s="43"/>
      <c r="Z17" s="43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ref="R18:R28" si="7">IF(P18=0,"X",IF(P18=30,"X",""))</f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7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7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7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7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7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7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21"/>
      <c r="I25" s="2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7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7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4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7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51.75" customHeight="1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2"/>
      <c r="M28" s="23" t="str">
        <f t="shared" si="1"/>
        <v>0</v>
      </c>
      <c r="N28" s="23" t="str">
        <f t="shared" si="2"/>
        <v>0</v>
      </c>
      <c r="O28" s="24"/>
      <c r="P28" s="25">
        <f t="shared" si="3"/>
        <v>0</v>
      </c>
      <c r="Q28" s="26" t="str">
        <f t="shared" si="4"/>
        <v/>
      </c>
      <c r="R28" s="26" t="str">
        <f t="shared" si="7"/>
        <v>X</v>
      </c>
      <c r="S28" s="27"/>
      <c r="T28" s="28" t="str">
        <f t="shared" si="5"/>
        <v>No</v>
      </c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 ht="15.75" customHeight="1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8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8">
    <cfRule type="containsText" dxfId="0" priority="2" operator="containsText" text="Si">
      <formula>NOT(ISERROR(SEARCH(("Si"),(T11))))</formula>
    </cfRule>
  </conditionalFormatting>
  <conditionalFormatting sqref="T11:T28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28 K11:L28">
      <formula1>"Cumple,No Cumple"</formula1>
    </dataValidation>
    <dataValidation type="list" allowBlank="1" sqref="S11:S28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8">
      <formula1>"X"</formula1>
    </dataValidation>
    <dataValidation type="list" allowBlank="1" showErrorMessage="1" sqref="O11:O28">
      <formula1>"0.0,5.0,10.0,15.0,20.0,25.0,30.0"</formula1>
    </dataValidation>
    <dataValidation type="list" allowBlank="1" showErrorMessage="1" sqref="J11:J28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56</v>
      </c>
      <c r="B8" s="13" t="s">
        <v>57</v>
      </c>
      <c r="C8" s="8"/>
      <c r="D8" s="9"/>
      <c r="E8" s="14" t="s">
        <v>6</v>
      </c>
      <c r="F8" s="7" t="s">
        <v>58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44622.0</v>
      </c>
      <c r="B11" s="20">
        <v>0.7256944444444444</v>
      </c>
      <c r="C11" s="21">
        <v>1.087994139E9</v>
      </c>
      <c r="D11" s="21" t="s">
        <v>48</v>
      </c>
      <c r="E11" s="21">
        <v>3.128742283E9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32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 t="shared" ref="R11:R12" si="5">IF(P11=0,"X",IF(P11=30,"X","--"))</f>
        <v>--</v>
      </c>
      <c r="S11" s="27"/>
      <c r="T11" s="28" t="str">
        <f t="shared" ref="T11:T27" si="6">IF(Q11="X","Si",IF(R11="X","No","--"))</f>
        <v>Si</v>
      </c>
      <c r="U11" s="2"/>
      <c r="V11" s="2"/>
      <c r="W11" s="2"/>
      <c r="X11" s="2"/>
      <c r="Y11" s="2"/>
      <c r="Z11" s="2"/>
    </row>
    <row r="12" ht="48.0" customHeight="1">
      <c r="A12" s="19">
        <v>44622.0</v>
      </c>
      <c r="B12" s="20">
        <v>0.9125</v>
      </c>
      <c r="C12" s="21">
        <v>9.3388231E7</v>
      </c>
      <c r="D12" s="21" t="s">
        <v>59</v>
      </c>
      <c r="E12" s="21">
        <v>4534618.0</v>
      </c>
      <c r="F12" s="21" t="s">
        <v>31</v>
      </c>
      <c r="G12" s="21" t="s">
        <v>31</v>
      </c>
      <c r="H12" s="21" t="s">
        <v>31</v>
      </c>
      <c r="I12" s="21" t="s">
        <v>31</v>
      </c>
      <c r="J12" s="21" t="s">
        <v>31</v>
      </c>
      <c r="K12" s="21" t="s">
        <v>31</v>
      </c>
      <c r="L12" s="22" t="s">
        <v>31</v>
      </c>
      <c r="M12" s="23" t="str">
        <f t="shared" si="1"/>
        <v>30</v>
      </c>
      <c r="N12" s="23" t="str">
        <f t="shared" si="2"/>
        <v>40</v>
      </c>
      <c r="O12" s="24"/>
      <c r="P12" s="25">
        <f t="shared" si="3"/>
        <v>70</v>
      </c>
      <c r="Q12" s="26" t="str">
        <f t="shared" si="4"/>
        <v>X</v>
      </c>
      <c r="R12" s="26" t="str">
        <f t="shared" si="5"/>
        <v>--</v>
      </c>
      <c r="S12" s="27"/>
      <c r="T12" s="28" t="str">
        <f t="shared" si="6"/>
        <v>Si</v>
      </c>
      <c r="U12" s="2"/>
      <c r="V12" s="2"/>
      <c r="W12" s="2"/>
      <c r="X12" s="2"/>
      <c r="Y12" s="2"/>
      <c r="Z12" s="2"/>
    </row>
    <row r="13" ht="48.75" customHeight="1">
      <c r="A13" s="19">
        <v>44626.0</v>
      </c>
      <c r="B13" s="20">
        <v>0.8680555555555556</v>
      </c>
      <c r="C13" s="21">
        <v>6.3488093E7</v>
      </c>
      <c r="D13" s="21" t="s">
        <v>60</v>
      </c>
      <c r="E13" s="21">
        <v>3.136144618E9</v>
      </c>
      <c r="F13" s="21" t="s">
        <v>34</v>
      </c>
      <c r="G13" s="21" t="s">
        <v>31</v>
      </c>
      <c r="H13" s="21" t="s">
        <v>31</v>
      </c>
      <c r="I13" s="21" t="s">
        <v>31</v>
      </c>
      <c r="J13" s="21" t="s">
        <v>31</v>
      </c>
      <c r="K13" s="21" t="s">
        <v>31</v>
      </c>
      <c r="L13" s="22" t="s">
        <v>34</v>
      </c>
      <c r="M13" s="23" t="str">
        <f t="shared" si="1"/>
        <v>30</v>
      </c>
      <c r="N13" s="23" t="str">
        <f t="shared" si="2"/>
        <v>40</v>
      </c>
      <c r="O13" s="24"/>
      <c r="P13" s="25">
        <f t="shared" si="3"/>
        <v>70</v>
      </c>
      <c r="Q13" s="26" t="str">
        <f t="shared" si="4"/>
        <v>X</v>
      </c>
      <c r="R13" s="26" t="str">
        <f t="shared" ref="R13:R27" si="7">IF(P13=0,"X",IF(P13=30,"X",""))</f>
        <v/>
      </c>
      <c r="S13" s="27"/>
      <c r="T13" s="28" t="str">
        <f t="shared" si="6"/>
        <v>Si</v>
      </c>
      <c r="U13" s="29" t="s">
        <v>61</v>
      </c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7"/>
        <v>X</v>
      </c>
      <c r="S14" s="27"/>
      <c r="T14" s="28" t="str">
        <f t="shared" si="6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7"/>
        <v>X</v>
      </c>
      <c r="S15" s="27"/>
      <c r="T15" s="28" t="str">
        <f t="shared" si="6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7"/>
        <v>X</v>
      </c>
      <c r="S16" s="27"/>
      <c r="T16" s="28" t="str">
        <f t="shared" si="6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7"/>
        <v>X</v>
      </c>
      <c r="S17" s="27"/>
      <c r="T17" s="28" t="str">
        <f t="shared" si="6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7"/>
        <v>X</v>
      </c>
      <c r="S18" s="27"/>
      <c r="T18" s="28" t="str">
        <f t="shared" si="6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7"/>
        <v>X</v>
      </c>
      <c r="S19" s="27"/>
      <c r="T19" s="28" t="str">
        <f t="shared" si="6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7"/>
        <v>X</v>
      </c>
      <c r="S20" s="27"/>
      <c r="T20" s="28" t="str">
        <f t="shared" si="6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7"/>
        <v>X</v>
      </c>
      <c r="S21" s="27"/>
      <c r="T21" s="28" t="str">
        <f t="shared" si="6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7"/>
        <v>X</v>
      </c>
      <c r="S22" s="27"/>
      <c r="T22" s="28" t="str">
        <f t="shared" si="6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7"/>
        <v>X</v>
      </c>
      <c r="S23" s="27"/>
      <c r="T23" s="28" t="str">
        <f t="shared" si="6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7"/>
        <v>X</v>
      </c>
      <c r="S24" s="27"/>
      <c r="T24" s="28" t="str">
        <f t="shared" si="6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7"/>
        <v>X</v>
      </c>
      <c r="S25" s="27"/>
      <c r="T25" s="28" t="str">
        <f t="shared" si="6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7"/>
        <v>X</v>
      </c>
      <c r="S26" s="27"/>
      <c r="T26" s="28" t="str">
        <f t="shared" si="6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7"/>
        <v>X</v>
      </c>
      <c r="S27" s="27"/>
      <c r="T27" s="28" t="str">
        <f t="shared" si="6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62</v>
      </c>
      <c r="B8" s="13" t="s">
        <v>63</v>
      </c>
      <c r="C8" s="8"/>
      <c r="D8" s="9"/>
      <c r="E8" s="14" t="s">
        <v>6</v>
      </c>
      <c r="F8" s="7" t="s">
        <v>64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44622.0</v>
      </c>
      <c r="B11" s="20">
        <v>0.6854166666666667</v>
      </c>
      <c r="C11" s="21">
        <v>1.123629911E9</v>
      </c>
      <c r="D11" s="21" t="s">
        <v>65</v>
      </c>
      <c r="E11" s="21">
        <v>3.228828499E9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32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>IF(P11=0,"X",IF(P11=30,"X","--"))</f>
        <v>--</v>
      </c>
      <c r="S11" s="27"/>
      <c r="T11" s="28" t="str">
        <f t="shared" ref="T11:T27" si="5">IF(Q11="X","Si",IF(R11="X","No","--"))</f>
        <v>Si</v>
      </c>
      <c r="U11" s="2"/>
      <c r="V11" s="2"/>
      <c r="W11" s="2"/>
      <c r="X11" s="2"/>
      <c r="Y11" s="2"/>
      <c r="Z11" s="2"/>
    </row>
    <row r="12" ht="48.75" customHeight="1">
      <c r="A12" s="19">
        <v>44622.0</v>
      </c>
      <c r="B12" s="20">
        <v>0.7326388888888888</v>
      </c>
      <c r="C12" s="21">
        <v>1.088283042E9</v>
      </c>
      <c r="D12" s="21" t="s">
        <v>66</v>
      </c>
      <c r="E12" s="44">
        <v>3.176675716E9</v>
      </c>
      <c r="F12" s="21" t="s">
        <v>31</v>
      </c>
      <c r="G12" s="21" t="s">
        <v>31</v>
      </c>
      <c r="H12" s="21" t="s">
        <v>31</v>
      </c>
      <c r="I12" s="21" t="s">
        <v>31</v>
      </c>
      <c r="J12" s="21" t="s">
        <v>31</v>
      </c>
      <c r="K12" s="21" t="s">
        <v>31</v>
      </c>
      <c r="L12" s="22" t="s">
        <v>31</v>
      </c>
      <c r="M12" s="23" t="str">
        <f t="shared" si="1"/>
        <v>30</v>
      </c>
      <c r="N12" s="23" t="str">
        <f t="shared" si="2"/>
        <v>40</v>
      </c>
      <c r="O12" s="24"/>
      <c r="P12" s="25">
        <f t="shared" si="3"/>
        <v>70</v>
      </c>
      <c r="Q12" s="26" t="str">
        <f t="shared" si="4"/>
        <v>X</v>
      </c>
      <c r="R12" s="26" t="str">
        <f t="shared" ref="R12:R27" si="6">IF(P12=0,"X",IF(P12=30,"X",""))</f>
        <v/>
      </c>
      <c r="S12" s="27"/>
      <c r="T12" s="28" t="str">
        <f t="shared" si="5"/>
        <v>Si</v>
      </c>
      <c r="U12" s="2"/>
      <c r="V12" s="2"/>
      <c r="W12" s="2"/>
      <c r="X12" s="2"/>
      <c r="Y12" s="2"/>
      <c r="Z12" s="2"/>
    </row>
    <row r="13" ht="54.75" customHeight="1">
      <c r="A13" s="31"/>
      <c r="B13" s="31"/>
      <c r="C13" s="31"/>
      <c r="D13" s="31"/>
      <c r="E13" s="31"/>
      <c r="F13" s="31"/>
      <c r="G13" s="31"/>
      <c r="H13" s="21"/>
      <c r="I13" s="21"/>
      <c r="J13" s="31"/>
      <c r="K13" s="31"/>
      <c r="L13" s="32"/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27"/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67</v>
      </c>
      <c r="B8" s="13" t="s">
        <v>63</v>
      </c>
      <c r="C8" s="8"/>
      <c r="D8" s="9"/>
      <c r="E8" s="14" t="s">
        <v>6</v>
      </c>
      <c r="F8" s="7" t="s">
        <v>64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45">
        <v>44622.0</v>
      </c>
      <c r="B11" s="20">
        <v>0.6673611111111111</v>
      </c>
      <c r="C11" s="21">
        <v>1.088305817E9</v>
      </c>
      <c r="D11" s="21" t="s">
        <v>68</v>
      </c>
      <c r="E11" s="21">
        <v>3.165009724E9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32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>IF(P11=0,"X",IF(P11=30,"X","--"))</f>
        <v>--</v>
      </c>
      <c r="S11" s="27"/>
      <c r="T11" s="28" t="str">
        <f t="shared" ref="T11:T27" si="5">IF(Q11="X","Si",IF(R11="X","No","--"))</f>
        <v>Si</v>
      </c>
      <c r="U11" s="2"/>
      <c r="V11" s="2"/>
      <c r="W11" s="2"/>
      <c r="X11" s="2"/>
      <c r="Y11" s="2"/>
      <c r="Z11" s="2"/>
    </row>
    <row r="12" ht="48.75" customHeight="1">
      <c r="A12" s="31"/>
      <c r="B12" s="31"/>
      <c r="C12" s="31"/>
      <c r="D12" s="31"/>
      <c r="E12" s="31"/>
      <c r="F12" s="31"/>
      <c r="G12" s="27"/>
      <c r="H12" s="21"/>
      <c r="I12" s="21"/>
      <c r="J12" s="31"/>
      <c r="K12" s="31"/>
      <c r="L12" s="32"/>
      <c r="M12" s="23" t="str">
        <f t="shared" si="1"/>
        <v>0</v>
      </c>
      <c r="N12" s="23" t="str">
        <f t="shared" si="2"/>
        <v>0</v>
      </c>
      <c r="O12" s="24"/>
      <c r="P12" s="25">
        <f t="shared" si="3"/>
        <v>0</v>
      </c>
      <c r="Q12" s="26" t="str">
        <f t="shared" si="4"/>
        <v/>
      </c>
      <c r="R12" s="26" t="str">
        <f t="shared" ref="R12:R27" si="6">IF(P12=0,"X",IF(P12=30,"X",""))</f>
        <v>X</v>
      </c>
      <c r="S12" s="27"/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31"/>
      <c r="B13" s="31"/>
      <c r="C13" s="31"/>
      <c r="D13" s="31"/>
      <c r="E13" s="31"/>
      <c r="F13" s="31"/>
      <c r="G13" s="31"/>
      <c r="H13" s="21"/>
      <c r="I13" s="21"/>
      <c r="J13" s="31"/>
      <c r="K13" s="31"/>
      <c r="L13" s="32"/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27"/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11 F12 H12:I12 F13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69</v>
      </c>
      <c r="B8" s="13" t="s">
        <v>70</v>
      </c>
      <c r="C8" s="8"/>
      <c r="D8" s="9"/>
      <c r="E8" s="14" t="s">
        <v>6</v>
      </c>
      <c r="F8" s="7" t="s">
        <v>71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19">
        <v>44622.0</v>
      </c>
      <c r="B11" s="20">
        <v>0.775</v>
      </c>
      <c r="C11" s="21">
        <v>4516335.0</v>
      </c>
      <c r="D11" s="21" t="s">
        <v>72</v>
      </c>
      <c r="E11" s="21">
        <v>3.128422667E9</v>
      </c>
      <c r="F11" s="21" t="s">
        <v>31</v>
      </c>
      <c r="G11" s="21" t="s">
        <v>31</v>
      </c>
      <c r="H11" s="21" t="s">
        <v>31</v>
      </c>
      <c r="I11" s="21" t="s">
        <v>31</v>
      </c>
      <c r="J11" s="21" t="s">
        <v>31</v>
      </c>
      <c r="K11" s="21" t="s">
        <v>31</v>
      </c>
      <c r="L11" s="22" t="s">
        <v>31</v>
      </c>
      <c r="M11" s="23" t="str">
        <f t="shared" ref="M11:M27" si="1">IF(H11="Cumple","30","0")</f>
        <v>30</v>
      </c>
      <c r="N11" s="23" t="str">
        <f t="shared" ref="N11:N27" si="2">IF(I11="Cumple","40","0")</f>
        <v>40</v>
      </c>
      <c r="O11" s="24"/>
      <c r="P11" s="25">
        <f t="shared" ref="P11:P27" si="3">M11+N11+O11</f>
        <v>70</v>
      </c>
      <c r="Q11" s="26" t="str">
        <f t="shared" ref="Q11:Q27" si="4">IF(P11=70,"X","")</f>
        <v>X</v>
      </c>
      <c r="R11" s="26" t="str">
        <f>IF(P11=0,"X",IF(P11=30,"X","--"))</f>
        <v>--</v>
      </c>
      <c r="S11" s="27"/>
      <c r="T11" s="28" t="str">
        <f t="shared" ref="T11:T27" si="5">IF(Q11="X","Si",IF(R11="X","No","--"))</f>
        <v>Si</v>
      </c>
      <c r="U11" s="2"/>
      <c r="V11" s="2"/>
      <c r="W11" s="2"/>
      <c r="X11" s="2"/>
      <c r="Y11" s="2"/>
      <c r="Z11" s="2"/>
    </row>
    <row r="12" ht="48.75" customHeight="1">
      <c r="A12" s="31"/>
      <c r="B12" s="31"/>
      <c r="C12" s="31"/>
      <c r="D12" s="31"/>
      <c r="E12" s="31"/>
      <c r="F12" s="31"/>
      <c r="G12" s="27"/>
      <c r="H12" s="21"/>
      <c r="I12" s="21"/>
      <c r="J12" s="31"/>
      <c r="K12" s="31"/>
      <c r="L12" s="32"/>
      <c r="M12" s="23" t="str">
        <f t="shared" si="1"/>
        <v>0</v>
      </c>
      <c r="N12" s="23" t="str">
        <f t="shared" si="2"/>
        <v>0</v>
      </c>
      <c r="O12" s="24"/>
      <c r="P12" s="25">
        <f t="shared" si="3"/>
        <v>0</v>
      </c>
      <c r="Q12" s="26" t="str">
        <f t="shared" si="4"/>
        <v/>
      </c>
      <c r="R12" s="26" t="str">
        <f t="shared" ref="R12:R27" si="6">IF(P12=0,"X",IF(P12=30,"X",""))</f>
        <v>X</v>
      </c>
      <c r="S12" s="27"/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31"/>
      <c r="B13" s="31"/>
      <c r="C13" s="31"/>
      <c r="D13" s="31"/>
      <c r="E13" s="31"/>
      <c r="F13" s="31"/>
      <c r="G13" s="31"/>
      <c r="H13" s="21"/>
      <c r="I13" s="21"/>
      <c r="J13" s="31"/>
      <c r="K13" s="31"/>
      <c r="L13" s="32"/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27"/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11 F12 H12:I12 F13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73</v>
      </c>
      <c r="B8" s="13" t="s">
        <v>74</v>
      </c>
      <c r="C8" s="8"/>
      <c r="D8" s="9"/>
      <c r="E8" s="14" t="s">
        <v>6</v>
      </c>
      <c r="F8" s="7" t="s">
        <v>75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46">
        <v>44259.0</v>
      </c>
      <c r="B11" s="47">
        <v>0.39652777777777776</v>
      </c>
      <c r="C11" s="48">
        <v>1.088278424E9</v>
      </c>
      <c r="D11" s="49" t="s">
        <v>76</v>
      </c>
      <c r="E11" s="48">
        <v>3.146020524E9</v>
      </c>
      <c r="F11" s="49" t="s">
        <v>31</v>
      </c>
      <c r="G11" s="50" t="s">
        <v>31</v>
      </c>
      <c r="H11" s="49" t="s">
        <v>31</v>
      </c>
      <c r="I11" s="49" t="s">
        <v>34</v>
      </c>
      <c r="J11" s="50" t="s">
        <v>31</v>
      </c>
      <c r="K11" s="50" t="s">
        <v>31</v>
      </c>
      <c r="L11" s="50" t="s">
        <v>31</v>
      </c>
      <c r="M11" s="51" t="str">
        <f t="shared" ref="M11:M27" si="1">IF(H11="Cumple","30","0")</f>
        <v>30</v>
      </c>
      <c r="N11" s="51" t="str">
        <f t="shared" ref="N11:N27" si="2">IF(I11="Cumple","40","0")</f>
        <v>0</v>
      </c>
      <c r="O11" s="52"/>
      <c r="P11" s="53">
        <f t="shared" ref="P11:P27" si="3">M11+N11+O11</f>
        <v>30</v>
      </c>
      <c r="Q11" s="54" t="str">
        <f t="shared" ref="Q11:Q27" si="4">IF(P11=70,"X","")</f>
        <v/>
      </c>
      <c r="R11" s="54" t="str">
        <f>IF(P11=0,"X",IF(P11=30,"X","--"))</f>
        <v>X</v>
      </c>
      <c r="S11" s="55" t="s">
        <v>35</v>
      </c>
      <c r="T11" s="56" t="str">
        <f t="shared" ref="T11:T27" si="5">IF(Q11="X","Si",IF(R11="X","No","--"))</f>
        <v>No</v>
      </c>
      <c r="U11" s="57"/>
      <c r="V11" s="57"/>
      <c r="W11" s="57"/>
      <c r="X11" s="57"/>
      <c r="Y11" s="57"/>
      <c r="Z11" s="57"/>
    </row>
    <row r="12" ht="48.75" customHeight="1">
      <c r="A12" s="31"/>
      <c r="B12" s="31"/>
      <c r="C12" s="31"/>
      <c r="D12" s="31"/>
      <c r="E12" s="31"/>
      <c r="F12" s="31"/>
      <c r="G12" s="27"/>
      <c r="H12" s="21"/>
      <c r="I12" s="21"/>
      <c r="J12" s="31"/>
      <c r="K12" s="31"/>
      <c r="L12" s="32"/>
      <c r="M12" s="23" t="str">
        <f t="shared" si="1"/>
        <v>0</v>
      </c>
      <c r="N12" s="23" t="str">
        <f t="shared" si="2"/>
        <v>0</v>
      </c>
      <c r="O12" s="24"/>
      <c r="P12" s="25">
        <f t="shared" si="3"/>
        <v>0</v>
      </c>
      <c r="Q12" s="26" t="str">
        <f t="shared" si="4"/>
        <v/>
      </c>
      <c r="R12" s="26" t="str">
        <f t="shared" ref="R12:R27" si="6">IF(P12=0,"X",IF(P12=30,"X",""))</f>
        <v>X</v>
      </c>
      <c r="S12" s="27"/>
      <c r="T12" s="28" t="str">
        <f t="shared" si="5"/>
        <v>No</v>
      </c>
      <c r="U12" s="2"/>
      <c r="V12" s="2"/>
      <c r="W12" s="2"/>
      <c r="X12" s="2"/>
      <c r="Y12" s="2"/>
      <c r="Z12" s="2"/>
    </row>
    <row r="13" ht="54.75" customHeight="1">
      <c r="A13" s="31"/>
      <c r="B13" s="31"/>
      <c r="C13" s="31"/>
      <c r="D13" s="31"/>
      <c r="E13" s="31"/>
      <c r="F13" s="31"/>
      <c r="G13" s="31"/>
      <c r="H13" s="21"/>
      <c r="I13" s="21"/>
      <c r="J13" s="31"/>
      <c r="K13" s="31"/>
      <c r="L13" s="32"/>
      <c r="M13" s="23" t="str">
        <f t="shared" si="1"/>
        <v>0</v>
      </c>
      <c r="N13" s="23" t="str">
        <f t="shared" si="2"/>
        <v>0</v>
      </c>
      <c r="O13" s="24"/>
      <c r="P13" s="25">
        <f t="shared" si="3"/>
        <v>0</v>
      </c>
      <c r="Q13" s="26" t="str">
        <f t="shared" si="4"/>
        <v/>
      </c>
      <c r="R13" s="26" t="str">
        <f t="shared" si="6"/>
        <v>X</v>
      </c>
      <c r="S13" s="27"/>
      <c r="T13" s="28" t="str">
        <f t="shared" si="5"/>
        <v>No</v>
      </c>
      <c r="U13" s="2"/>
      <c r="V13" s="2"/>
      <c r="W13" s="2"/>
      <c r="X13" s="2"/>
      <c r="Y13" s="2"/>
      <c r="Z13" s="2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11 F12 H12:I12 F13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3" width="21.43"/>
    <col customWidth="1" min="4" max="4" width="38.43"/>
    <col customWidth="1" min="5" max="5" width="19.71"/>
    <col customWidth="1" min="6" max="6" width="33.86"/>
    <col customWidth="1" min="7" max="7" width="19.43"/>
    <col customWidth="1" min="8" max="8" width="22.57"/>
    <col customWidth="1" min="9" max="9" width="20.29"/>
    <col customWidth="1" min="10" max="10" width="19.71"/>
    <col customWidth="1" min="11" max="12" width="16.29"/>
    <col customWidth="1" min="13" max="13" width="17.71"/>
    <col customWidth="1" min="14" max="14" width="17.43"/>
    <col customWidth="1" min="15" max="15" width="14.0"/>
    <col customWidth="1" min="16" max="16" width="10.71"/>
    <col customWidth="1" min="17" max="17" width="11.0"/>
    <col customWidth="1" min="18" max="18" width="9.86"/>
    <col customWidth="1" min="19" max="19" width="16.57"/>
    <col customWidth="1" min="20" max="20" width="11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3.25" customHeight="1">
      <c r="A6" s="6" t="s">
        <v>2</v>
      </c>
      <c r="B6" s="7" t="s">
        <v>3</v>
      </c>
      <c r="C6" s="8"/>
      <c r="D6" s="8"/>
      <c r="E6" s="9"/>
      <c r="F6" s="1"/>
      <c r="G6" s="1"/>
      <c r="H6" s="1"/>
      <c r="I6" s="1"/>
      <c r="J6" s="1"/>
      <c r="K6" s="1"/>
      <c r="L6" s="1"/>
      <c r="M6" s="1"/>
      <c r="N6" s="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7.5" customHeight="1">
      <c r="A7" s="10"/>
      <c r="B7" s="11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0.0" customHeight="1">
      <c r="A8" s="12" t="s">
        <v>77</v>
      </c>
      <c r="B8" s="13" t="s">
        <v>78</v>
      </c>
      <c r="C8" s="8"/>
      <c r="D8" s="9"/>
      <c r="E8" s="14" t="s">
        <v>6</v>
      </c>
      <c r="F8" s="7" t="s">
        <v>79</v>
      </c>
      <c r="G8" s="8"/>
      <c r="H8" s="9"/>
      <c r="I8" s="1"/>
      <c r="J8" s="1"/>
      <c r="K8" s="1"/>
      <c r="L8" s="1"/>
      <c r="M8" s="1"/>
      <c r="N8" s="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5" t="s">
        <v>8</v>
      </c>
      <c r="N9" s="8"/>
      <c r="O9" s="8"/>
      <c r="P9" s="9"/>
      <c r="Q9" s="16" t="s">
        <v>9</v>
      </c>
      <c r="R9" s="8"/>
      <c r="S9" s="8"/>
      <c r="T9" s="9"/>
      <c r="U9" s="2"/>
      <c r="V9" s="2"/>
      <c r="W9" s="2"/>
      <c r="X9" s="2"/>
      <c r="Y9" s="2"/>
      <c r="Z9" s="2"/>
    </row>
    <row r="10" ht="54.75" customHeight="1">
      <c r="A10" s="17" t="s">
        <v>10</v>
      </c>
      <c r="B10" s="17" t="s">
        <v>11</v>
      </c>
      <c r="C10" s="17" t="s">
        <v>12</v>
      </c>
      <c r="D10" s="17" t="s">
        <v>13</v>
      </c>
      <c r="E10" s="17" t="s">
        <v>14</v>
      </c>
      <c r="F10" s="17" t="s">
        <v>15</v>
      </c>
      <c r="G10" s="17" t="s">
        <v>16</v>
      </c>
      <c r="H10" s="17" t="s">
        <v>17</v>
      </c>
      <c r="I10" s="17" t="s">
        <v>18</v>
      </c>
      <c r="J10" s="17" t="s">
        <v>19</v>
      </c>
      <c r="K10" s="17" t="s">
        <v>20</v>
      </c>
      <c r="L10" s="18" t="s">
        <v>21</v>
      </c>
      <c r="M10" s="17" t="s">
        <v>22</v>
      </c>
      <c r="N10" s="17" t="s">
        <v>23</v>
      </c>
      <c r="O10" s="17" t="s">
        <v>24</v>
      </c>
      <c r="P10" s="17" t="s">
        <v>25</v>
      </c>
      <c r="Q10" s="17" t="s">
        <v>26</v>
      </c>
      <c r="R10" s="17" t="s">
        <v>27</v>
      </c>
      <c r="S10" s="17" t="s">
        <v>28</v>
      </c>
      <c r="T10" s="17" t="s">
        <v>29</v>
      </c>
      <c r="U10" s="2"/>
      <c r="V10" s="2"/>
      <c r="W10" s="2"/>
      <c r="X10" s="2"/>
      <c r="Y10" s="2"/>
      <c r="Z10" s="2"/>
    </row>
    <row r="11" ht="48.0" customHeight="1">
      <c r="A11" s="46">
        <v>44625.0</v>
      </c>
      <c r="B11" s="47">
        <v>0.9409722222222222</v>
      </c>
      <c r="C11" s="48">
        <v>7.5093596E7</v>
      </c>
      <c r="D11" s="49" t="s">
        <v>80</v>
      </c>
      <c r="E11" s="48">
        <v>3320532.0</v>
      </c>
      <c r="F11" s="49" t="s">
        <v>31</v>
      </c>
      <c r="G11" s="50" t="s">
        <v>31</v>
      </c>
      <c r="H11" s="49" t="s">
        <v>31</v>
      </c>
      <c r="I11" s="49" t="s">
        <v>34</v>
      </c>
      <c r="J11" s="50" t="s">
        <v>31</v>
      </c>
      <c r="K11" s="50" t="s">
        <v>31</v>
      </c>
      <c r="L11" s="50" t="s">
        <v>31</v>
      </c>
      <c r="M11" s="51" t="str">
        <f t="shared" ref="M11:M27" si="1">IF(H11="Cumple","30","0")</f>
        <v>30</v>
      </c>
      <c r="N11" s="51" t="str">
        <f t="shared" ref="N11:N27" si="2">IF(I11="Cumple","40","0")</f>
        <v>0</v>
      </c>
      <c r="O11" s="52"/>
      <c r="P11" s="53">
        <f t="shared" ref="P11:P27" si="3">M11+N11+O11</f>
        <v>30</v>
      </c>
      <c r="Q11" s="54" t="str">
        <f t="shared" ref="Q11:Q27" si="4">IF(P11=70,"X","")</f>
        <v/>
      </c>
      <c r="R11" s="54" t="str">
        <f>IF(P11=0,"X",IF(P11=30,"X","--"))</f>
        <v>X</v>
      </c>
      <c r="S11" s="55" t="s">
        <v>35</v>
      </c>
      <c r="T11" s="56" t="str">
        <f t="shared" ref="T11:T27" si="5">IF(Q11="X","Si",IF(R11="X","No","--"))</f>
        <v>No</v>
      </c>
      <c r="U11" s="57"/>
      <c r="V11" s="57"/>
      <c r="W11" s="57"/>
      <c r="X11" s="57"/>
      <c r="Y11" s="57"/>
      <c r="Z11" s="57"/>
    </row>
    <row r="12" ht="48.75" customHeight="1">
      <c r="A12" s="58">
        <v>44623.0</v>
      </c>
      <c r="B12" s="47">
        <v>0.475</v>
      </c>
      <c r="C12" s="59">
        <v>1.110540593E9</v>
      </c>
      <c r="D12" s="50" t="s">
        <v>81</v>
      </c>
      <c r="E12" s="59">
        <v>3.10252362E9</v>
      </c>
      <c r="F12" s="50" t="s">
        <v>31</v>
      </c>
      <c r="G12" s="50" t="s">
        <v>31</v>
      </c>
      <c r="H12" s="49" t="s">
        <v>34</v>
      </c>
      <c r="I12" s="49" t="s">
        <v>34</v>
      </c>
      <c r="J12" s="50" t="s">
        <v>31</v>
      </c>
      <c r="K12" s="50" t="s">
        <v>31</v>
      </c>
      <c r="L12" s="50" t="s">
        <v>31</v>
      </c>
      <c r="M12" s="51" t="str">
        <f t="shared" si="1"/>
        <v>0</v>
      </c>
      <c r="N12" s="51" t="str">
        <f t="shared" si="2"/>
        <v>0</v>
      </c>
      <c r="O12" s="52"/>
      <c r="P12" s="53">
        <f t="shared" si="3"/>
        <v>0</v>
      </c>
      <c r="Q12" s="54" t="str">
        <f t="shared" si="4"/>
        <v/>
      </c>
      <c r="R12" s="54" t="str">
        <f t="shared" ref="R12:R27" si="6">IF(P12=0,"X",IF(P12=30,"X",""))</f>
        <v>X</v>
      </c>
      <c r="S12" s="55" t="s">
        <v>82</v>
      </c>
      <c r="T12" s="56" t="str">
        <f t="shared" si="5"/>
        <v>No</v>
      </c>
      <c r="U12" s="57"/>
      <c r="V12" s="57"/>
      <c r="W12" s="57"/>
      <c r="X12" s="57"/>
      <c r="Y12" s="57"/>
      <c r="Z12" s="57"/>
    </row>
    <row r="13" ht="54.75" customHeight="1">
      <c r="A13" s="58">
        <v>44627.0</v>
      </c>
      <c r="B13" s="47">
        <v>0.5263888888888889</v>
      </c>
      <c r="C13" s="59">
        <v>2.4767025E7</v>
      </c>
      <c r="D13" s="50" t="s">
        <v>83</v>
      </c>
      <c r="E13" s="59">
        <v>3.207779138E9</v>
      </c>
      <c r="F13" s="50" t="s">
        <v>34</v>
      </c>
      <c r="G13" s="50" t="s">
        <v>31</v>
      </c>
      <c r="H13" s="49" t="s">
        <v>31</v>
      </c>
      <c r="I13" s="49" t="s">
        <v>34</v>
      </c>
      <c r="J13" s="50" t="s">
        <v>31</v>
      </c>
      <c r="K13" s="50" t="s">
        <v>31</v>
      </c>
      <c r="L13" s="50" t="s">
        <v>31</v>
      </c>
      <c r="M13" s="51" t="str">
        <f t="shared" si="1"/>
        <v>30</v>
      </c>
      <c r="N13" s="51" t="str">
        <f t="shared" si="2"/>
        <v>0</v>
      </c>
      <c r="O13" s="52"/>
      <c r="P13" s="53">
        <f t="shared" si="3"/>
        <v>30</v>
      </c>
      <c r="Q13" s="54" t="str">
        <f t="shared" si="4"/>
        <v/>
      </c>
      <c r="R13" s="54" t="str">
        <f t="shared" si="6"/>
        <v>X</v>
      </c>
      <c r="S13" s="55" t="s">
        <v>35</v>
      </c>
      <c r="T13" s="56" t="str">
        <f t="shared" si="5"/>
        <v>No</v>
      </c>
      <c r="U13" s="57"/>
      <c r="V13" s="57"/>
      <c r="W13" s="57"/>
      <c r="X13" s="57"/>
      <c r="Y13" s="57"/>
      <c r="Z13" s="57"/>
    </row>
    <row r="14" ht="54.75" customHeight="1">
      <c r="A14" s="31"/>
      <c r="B14" s="31"/>
      <c r="C14" s="31"/>
      <c r="D14" s="31"/>
      <c r="E14" s="31"/>
      <c r="F14" s="31"/>
      <c r="G14" s="31"/>
      <c r="H14" s="21"/>
      <c r="I14" s="21"/>
      <c r="J14" s="31"/>
      <c r="K14" s="31"/>
      <c r="L14" s="32"/>
      <c r="M14" s="23" t="str">
        <f t="shared" si="1"/>
        <v>0</v>
      </c>
      <c r="N14" s="23" t="str">
        <f t="shared" si="2"/>
        <v>0</v>
      </c>
      <c r="O14" s="24"/>
      <c r="P14" s="25">
        <f t="shared" si="3"/>
        <v>0</v>
      </c>
      <c r="Q14" s="26" t="str">
        <f t="shared" si="4"/>
        <v/>
      </c>
      <c r="R14" s="26" t="str">
        <f t="shared" si="6"/>
        <v>X</v>
      </c>
      <c r="S14" s="27"/>
      <c r="T14" s="28" t="str">
        <f t="shared" si="5"/>
        <v>No</v>
      </c>
      <c r="U14" s="2"/>
      <c r="V14" s="2"/>
      <c r="W14" s="2"/>
      <c r="X14" s="2"/>
      <c r="Y14" s="2"/>
      <c r="Z14" s="2"/>
    </row>
    <row r="15" ht="54.75" customHeight="1">
      <c r="A15" s="31"/>
      <c r="B15" s="31"/>
      <c r="C15" s="31"/>
      <c r="D15" s="31"/>
      <c r="E15" s="31"/>
      <c r="F15" s="31"/>
      <c r="G15" s="31"/>
      <c r="H15" s="21"/>
      <c r="I15" s="21"/>
      <c r="J15" s="31"/>
      <c r="K15" s="31"/>
      <c r="L15" s="32"/>
      <c r="M15" s="23" t="str">
        <f t="shared" si="1"/>
        <v>0</v>
      </c>
      <c r="N15" s="23" t="str">
        <f t="shared" si="2"/>
        <v>0</v>
      </c>
      <c r="O15" s="24"/>
      <c r="P15" s="25">
        <f t="shared" si="3"/>
        <v>0</v>
      </c>
      <c r="Q15" s="26" t="str">
        <f t="shared" si="4"/>
        <v/>
      </c>
      <c r="R15" s="26" t="str">
        <f t="shared" si="6"/>
        <v>X</v>
      </c>
      <c r="S15" s="27"/>
      <c r="T15" s="28" t="str">
        <f t="shared" si="5"/>
        <v>No</v>
      </c>
      <c r="U15" s="2"/>
      <c r="V15" s="2"/>
      <c r="W15" s="2"/>
      <c r="X15" s="2"/>
      <c r="Y15" s="2"/>
      <c r="Z15" s="2"/>
    </row>
    <row r="16" ht="54.75" customHeight="1">
      <c r="A16" s="31"/>
      <c r="B16" s="31"/>
      <c r="C16" s="31"/>
      <c r="D16" s="31"/>
      <c r="E16" s="31"/>
      <c r="F16" s="31"/>
      <c r="G16" s="31"/>
      <c r="H16" s="21"/>
      <c r="I16" s="21"/>
      <c r="J16" s="31"/>
      <c r="K16" s="31"/>
      <c r="L16" s="32"/>
      <c r="M16" s="23" t="str">
        <f t="shared" si="1"/>
        <v>0</v>
      </c>
      <c r="N16" s="23" t="str">
        <f t="shared" si="2"/>
        <v>0</v>
      </c>
      <c r="O16" s="24"/>
      <c r="P16" s="25">
        <f t="shared" si="3"/>
        <v>0</v>
      </c>
      <c r="Q16" s="26" t="str">
        <f t="shared" si="4"/>
        <v/>
      </c>
      <c r="R16" s="26" t="str">
        <f t="shared" si="6"/>
        <v>X</v>
      </c>
      <c r="S16" s="27"/>
      <c r="T16" s="28" t="str">
        <f t="shared" si="5"/>
        <v>No</v>
      </c>
      <c r="U16" s="2"/>
      <c r="V16" s="2"/>
      <c r="W16" s="2"/>
      <c r="X16" s="2"/>
      <c r="Y16" s="2"/>
      <c r="Z16" s="2"/>
    </row>
    <row r="17" ht="54.75" customHeight="1">
      <c r="A17" s="31"/>
      <c r="B17" s="31"/>
      <c r="C17" s="31"/>
      <c r="D17" s="31"/>
      <c r="E17" s="31"/>
      <c r="F17" s="31"/>
      <c r="G17" s="31"/>
      <c r="H17" s="21"/>
      <c r="I17" s="21"/>
      <c r="J17" s="31"/>
      <c r="K17" s="31"/>
      <c r="L17" s="32"/>
      <c r="M17" s="23" t="str">
        <f t="shared" si="1"/>
        <v>0</v>
      </c>
      <c r="N17" s="23" t="str">
        <f t="shared" si="2"/>
        <v>0</v>
      </c>
      <c r="O17" s="24"/>
      <c r="P17" s="25">
        <f t="shared" si="3"/>
        <v>0</v>
      </c>
      <c r="Q17" s="26" t="str">
        <f t="shared" si="4"/>
        <v/>
      </c>
      <c r="R17" s="26" t="str">
        <f t="shared" si="6"/>
        <v>X</v>
      </c>
      <c r="S17" s="27"/>
      <c r="T17" s="28" t="str">
        <f t="shared" si="5"/>
        <v>No</v>
      </c>
      <c r="U17" s="2"/>
      <c r="V17" s="2"/>
      <c r="W17" s="2"/>
      <c r="X17" s="2"/>
      <c r="Y17" s="2"/>
      <c r="Z17" s="2"/>
    </row>
    <row r="18" ht="54.75" customHeight="1">
      <c r="A18" s="31"/>
      <c r="B18" s="31"/>
      <c r="C18" s="31"/>
      <c r="D18" s="31"/>
      <c r="E18" s="31"/>
      <c r="F18" s="31"/>
      <c r="G18" s="31"/>
      <c r="H18" s="21"/>
      <c r="I18" s="21"/>
      <c r="J18" s="31"/>
      <c r="K18" s="31"/>
      <c r="L18" s="32"/>
      <c r="M18" s="23" t="str">
        <f t="shared" si="1"/>
        <v>0</v>
      </c>
      <c r="N18" s="23" t="str">
        <f t="shared" si="2"/>
        <v>0</v>
      </c>
      <c r="O18" s="24"/>
      <c r="P18" s="25">
        <f t="shared" si="3"/>
        <v>0</v>
      </c>
      <c r="Q18" s="26" t="str">
        <f t="shared" si="4"/>
        <v/>
      </c>
      <c r="R18" s="26" t="str">
        <f t="shared" si="6"/>
        <v>X</v>
      </c>
      <c r="S18" s="27"/>
      <c r="T18" s="28" t="str">
        <f t="shared" si="5"/>
        <v>No</v>
      </c>
      <c r="U18" s="2"/>
      <c r="V18" s="2"/>
      <c r="W18" s="2"/>
      <c r="X18" s="2"/>
      <c r="Y18" s="2"/>
      <c r="Z18" s="2"/>
    </row>
    <row r="19" ht="54.75" customHeight="1">
      <c r="A19" s="31"/>
      <c r="B19" s="31"/>
      <c r="C19" s="31"/>
      <c r="D19" s="31"/>
      <c r="E19" s="31"/>
      <c r="F19" s="31"/>
      <c r="G19" s="31"/>
      <c r="H19" s="21"/>
      <c r="I19" s="21"/>
      <c r="J19" s="31"/>
      <c r="K19" s="31"/>
      <c r="L19" s="32"/>
      <c r="M19" s="23" t="str">
        <f t="shared" si="1"/>
        <v>0</v>
      </c>
      <c r="N19" s="23" t="str">
        <f t="shared" si="2"/>
        <v>0</v>
      </c>
      <c r="O19" s="24"/>
      <c r="P19" s="25">
        <f t="shared" si="3"/>
        <v>0</v>
      </c>
      <c r="Q19" s="26" t="str">
        <f t="shared" si="4"/>
        <v/>
      </c>
      <c r="R19" s="26" t="str">
        <f t="shared" si="6"/>
        <v>X</v>
      </c>
      <c r="S19" s="27"/>
      <c r="T19" s="28" t="str">
        <f t="shared" si="5"/>
        <v>No</v>
      </c>
      <c r="U19" s="2"/>
      <c r="V19" s="2"/>
      <c r="W19" s="2"/>
      <c r="X19" s="2"/>
      <c r="Y19" s="2"/>
      <c r="Z19" s="2"/>
    </row>
    <row r="20" ht="54.75" customHeight="1">
      <c r="A20" s="31"/>
      <c r="B20" s="31"/>
      <c r="C20" s="31"/>
      <c r="D20" s="31"/>
      <c r="E20" s="31"/>
      <c r="F20" s="31"/>
      <c r="G20" s="31"/>
      <c r="H20" s="21"/>
      <c r="I20" s="21"/>
      <c r="J20" s="31"/>
      <c r="K20" s="31"/>
      <c r="L20" s="32"/>
      <c r="M20" s="23" t="str">
        <f t="shared" si="1"/>
        <v>0</v>
      </c>
      <c r="N20" s="23" t="str">
        <f t="shared" si="2"/>
        <v>0</v>
      </c>
      <c r="O20" s="24"/>
      <c r="P20" s="25">
        <f t="shared" si="3"/>
        <v>0</v>
      </c>
      <c r="Q20" s="26" t="str">
        <f t="shared" si="4"/>
        <v/>
      </c>
      <c r="R20" s="26" t="str">
        <f t="shared" si="6"/>
        <v>X</v>
      </c>
      <c r="S20" s="27"/>
      <c r="T20" s="28" t="str">
        <f t="shared" si="5"/>
        <v>No</v>
      </c>
      <c r="U20" s="2"/>
      <c r="V20" s="2"/>
      <c r="W20" s="2"/>
      <c r="X20" s="2"/>
      <c r="Y20" s="2"/>
      <c r="Z20" s="2"/>
    </row>
    <row r="21" ht="54.75" customHeight="1">
      <c r="A21" s="31"/>
      <c r="B21" s="31"/>
      <c r="C21" s="31"/>
      <c r="D21" s="31"/>
      <c r="E21" s="31"/>
      <c r="F21" s="31"/>
      <c r="G21" s="31"/>
      <c r="H21" s="21"/>
      <c r="I21" s="21"/>
      <c r="J21" s="31"/>
      <c r="K21" s="31"/>
      <c r="L21" s="32"/>
      <c r="M21" s="23" t="str">
        <f t="shared" si="1"/>
        <v>0</v>
      </c>
      <c r="N21" s="23" t="str">
        <f t="shared" si="2"/>
        <v>0</v>
      </c>
      <c r="O21" s="24"/>
      <c r="P21" s="25">
        <f t="shared" si="3"/>
        <v>0</v>
      </c>
      <c r="Q21" s="26" t="str">
        <f t="shared" si="4"/>
        <v/>
      </c>
      <c r="R21" s="26" t="str">
        <f t="shared" si="6"/>
        <v>X</v>
      </c>
      <c r="S21" s="27"/>
      <c r="T21" s="28" t="str">
        <f t="shared" si="5"/>
        <v>No</v>
      </c>
      <c r="U21" s="2"/>
      <c r="V21" s="2"/>
      <c r="W21" s="2"/>
      <c r="X21" s="2"/>
      <c r="Y21" s="2"/>
      <c r="Z21" s="2"/>
    </row>
    <row r="22" ht="54.75" customHeight="1">
      <c r="A22" s="31"/>
      <c r="B22" s="31"/>
      <c r="C22" s="31"/>
      <c r="D22" s="31"/>
      <c r="E22" s="31"/>
      <c r="F22" s="31"/>
      <c r="G22" s="31"/>
      <c r="H22" s="21"/>
      <c r="I22" s="21"/>
      <c r="J22" s="31"/>
      <c r="K22" s="31"/>
      <c r="L22" s="32"/>
      <c r="M22" s="23" t="str">
        <f t="shared" si="1"/>
        <v>0</v>
      </c>
      <c r="N22" s="23" t="str">
        <f t="shared" si="2"/>
        <v>0</v>
      </c>
      <c r="O22" s="24"/>
      <c r="P22" s="25">
        <f t="shared" si="3"/>
        <v>0</v>
      </c>
      <c r="Q22" s="26" t="str">
        <f t="shared" si="4"/>
        <v/>
      </c>
      <c r="R22" s="26" t="str">
        <f t="shared" si="6"/>
        <v>X</v>
      </c>
      <c r="S22" s="27"/>
      <c r="T22" s="28" t="str">
        <f t="shared" si="5"/>
        <v>No</v>
      </c>
      <c r="U22" s="2"/>
      <c r="V22" s="2"/>
      <c r="W22" s="2"/>
      <c r="X22" s="2"/>
      <c r="Y22" s="2"/>
      <c r="Z22" s="2"/>
    </row>
    <row r="23" ht="54.75" customHeight="1">
      <c r="A23" s="31"/>
      <c r="B23" s="31"/>
      <c r="C23" s="31"/>
      <c r="D23" s="31"/>
      <c r="E23" s="31"/>
      <c r="F23" s="31"/>
      <c r="G23" s="31"/>
      <c r="H23" s="21"/>
      <c r="I23" s="21"/>
      <c r="J23" s="31"/>
      <c r="K23" s="31"/>
      <c r="L23" s="32"/>
      <c r="M23" s="23" t="str">
        <f t="shared" si="1"/>
        <v>0</v>
      </c>
      <c r="N23" s="23" t="str">
        <f t="shared" si="2"/>
        <v>0</v>
      </c>
      <c r="O23" s="24"/>
      <c r="P23" s="25">
        <f t="shared" si="3"/>
        <v>0</v>
      </c>
      <c r="Q23" s="26" t="str">
        <f t="shared" si="4"/>
        <v/>
      </c>
      <c r="R23" s="26" t="str">
        <f t="shared" si="6"/>
        <v>X</v>
      </c>
      <c r="S23" s="27"/>
      <c r="T23" s="28" t="str">
        <f t="shared" si="5"/>
        <v>No</v>
      </c>
      <c r="U23" s="2"/>
      <c r="V23" s="2"/>
      <c r="W23" s="2"/>
      <c r="X23" s="2"/>
      <c r="Y23" s="2"/>
      <c r="Z23" s="2"/>
    </row>
    <row r="24" ht="54.75" customHeight="1">
      <c r="A24" s="31"/>
      <c r="B24" s="31"/>
      <c r="C24" s="31"/>
      <c r="D24" s="31"/>
      <c r="E24" s="31"/>
      <c r="F24" s="31"/>
      <c r="G24" s="31"/>
      <c r="H24" s="21"/>
      <c r="I24" s="21"/>
      <c r="J24" s="31"/>
      <c r="K24" s="31"/>
      <c r="L24" s="32"/>
      <c r="M24" s="23" t="str">
        <f t="shared" si="1"/>
        <v>0</v>
      </c>
      <c r="N24" s="23" t="str">
        <f t="shared" si="2"/>
        <v>0</v>
      </c>
      <c r="O24" s="24"/>
      <c r="P24" s="25">
        <f t="shared" si="3"/>
        <v>0</v>
      </c>
      <c r="Q24" s="26" t="str">
        <f t="shared" si="4"/>
        <v/>
      </c>
      <c r="R24" s="26" t="str">
        <f t="shared" si="6"/>
        <v>X</v>
      </c>
      <c r="S24" s="27"/>
      <c r="T24" s="28" t="str">
        <f t="shared" si="5"/>
        <v>No</v>
      </c>
      <c r="U24" s="2"/>
      <c r="V24" s="2"/>
      <c r="W24" s="2"/>
      <c r="X24" s="2"/>
      <c r="Y24" s="2"/>
      <c r="Z24" s="2"/>
    </row>
    <row r="25" ht="5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2"/>
      <c r="M25" s="23" t="str">
        <f t="shared" si="1"/>
        <v>0</v>
      </c>
      <c r="N25" s="23" t="str">
        <f t="shared" si="2"/>
        <v>0</v>
      </c>
      <c r="O25" s="24"/>
      <c r="P25" s="25">
        <f t="shared" si="3"/>
        <v>0</v>
      </c>
      <c r="Q25" s="26" t="str">
        <f t="shared" si="4"/>
        <v/>
      </c>
      <c r="R25" s="26" t="str">
        <f t="shared" si="6"/>
        <v>X</v>
      </c>
      <c r="S25" s="27"/>
      <c r="T25" s="28" t="str">
        <f t="shared" si="5"/>
        <v>No</v>
      </c>
      <c r="U25" s="2"/>
      <c r="V25" s="2"/>
      <c r="W25" s="2"/>
      <c r="X25" s="2"/>
      <c r="Y25" s="2"/>
      <c r="Z25" s="2"/>
    </row>
    <row r="26" ht="5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2"/>
      <c r="M26" s="23" t="str">
        <f t="shared" si="1"/>
        <v>0</v>
      </c>
      <c r="N26" s="23" t="str">
        <f t="shared" si="2"/>
        <v>0</v>
      </c>
      <c r="O26" s="24"/>
      <c r="P26" s="25">
        <f t="shared" si="3"/>
        <v>0</v>
      </c>
      <c r="Q26" s="26" t="str">
        <f t="shared" si="4"/>
        <v/>
      </c>
      <c r="R26" s="26" t="str">
        <f t="shared" si="6"/>
        <v>X</v>
      </c>
      <c r="S26" s="27"/>
      <c r="T26" s="28" t="str">
        <f t="shared" si="5"/>
        <v>No</v>
      </c>
      <c r="U26" s="2"/>
      <c r="V26" s="2"/>
      <c r="W26" s="2"/>
      <c r="X26" s="2"/>
      <c r="Y26" s="2"/>
      <c r="Z26" s="2"/>
    </row>
    <row r="27" ht="51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2"/>
      <c r="M27" s="23" t="str">
        <f t="shared" si="1"/>
        <v>0</v>
      </c>
      <c r="N27" s="23" t="str">
        <f t="shared" si="2"/>
        <v>0</v>
      </c>
      <c r="O27" s="24"/>
      <c r="P27" s="25">
        <f t="shared" si="3"/>
        <v>0</v>
      </c>
      <c r="Q27" s="26" t="str">
        <f t="shared" si="4"/>
        <v/>
      </c>
      <c r="R27" s="26" t="str">
        <f t="shared" si="6"/>
        <v>X</v>
      </c>
      <c r="S27" s="27"/>
      <c r="T27" s="28" t="str">
        <f t="shared" si="5"/>
        <v>No</v>
      </c>
      <c r="U27" s="2"/>
      <c r="V27" s="2"/>
      <c r="W27" s="2"/>
      <c r="X27" s="2"/>
      <c r="Y27" s="2"/>
      <c r="Z27" s="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</sheetData>
  <mergeCells count="7">
    <mergeCell ref="A3:O3"/>
    <mergeCell ref="A4:O4"/>
    <mergeCell ref="B6:E6"/>
    <mergeCell ref="B8:D8"/>
    <mergeCell ref="F8:H8"/>
    <mergeCell ref="M9:P9"/>
    <mergeCell ref="Q9:T9"/>
  </mergeCells>
  <conditionalFormatting sqref="P11:P27">
    <cfRule type="colorScale" priority="1">
      <colorScale>
        <cfvo type="formula" val="40"/>
        <cfvo type="formula" val="70"/>
        <cfvo type="formula" val="100"/>
        <color rgb="FFFF0000"/>
        <color rgb="FFFFFF00"/>
        <color rgb="FF00B050"/>
      </colorScale>
    </cfRule>
  </conditionalFormatting>
  <conditionalFormatting sqref="T11:T27">
    <cfRule type="containsText" dxfId="0" priority="2" operator="containsText" text="Si">
      <formula>NOT(ISERROR(SEARCH(("Si"),(T11))))</formula>
    </cfRule>
  </conditionalFormatting>
  <conditionalFormatting sqref="T11:T27">
    <cfRule type="containsText" dxfId="1" priority="3" operator="containsText" text="No">
      <formula>NOT(ISERROR(SEARCH(("No"),(T11))))</formula>
    </cfRule>
  </conditionalFormatting>
  <dataValidations>
    <dataValidation type="list" allowBlank="1" showErrorMessage="1" sqref="F11:I11 F12 H12:I12 F13:I27 K11:L27">
      <formula1>"Cumple,No Cumple"</formula1>
    </dataValidation>
    <dataValidation type="list" allowBlank="1" sqref="S11:S27">
      <formula1>"No cumple con el perfil solicitado,No cumple con la experiencia general,No cumple con la experiencia específica,No cumple con la experiencia general y específica,No cumple con el perfil solicitado ni la experiencia general ni la específica"</formula1>
    </dataValidation>
    <dataValidation type="list" allowBlank="1" sqref="Q11:R27">
      <formula1>"X"</formula1>
    </dataValidation>
    <dataValidation type="list" allowBlank="1" showErrorMessage="1" sqref="O11:O27">
      <formula1>"0.0,5.0,10.0,15.0,20.0,25.0,30.0"</formula1>
    </dataValidation>
    <dataValidation type="list" allowBlank="1" showErrorMessage="1" sqref="J11:J27">
      <formula1>"Cumple,No Cumple,NA"</formula1>
    </dataValidation>
  </dataValidation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2022-02-10T00:03:44Z</dcterms:created>
  <dc:creator>Yorlady Llano</dc:creator>
</cp:coreProperties>
</file>