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DE ESTUDIOS" sheetId="1" r:id="rId1"/>
  </sheets>
  <definedNames>
    <definedName name="_xlnm.Print_Area" localSheetId="0">'PLAN DE ESTUDIOS'!$A$1:$Q$158</definedName>
  </definedNames>
  <calcPr fullCalcOnLoad="1"/>
</workbook>
</file>

<file path=xl/sharedStrings.xml><?xml version="1.0" encoding="utf-8"?>
<sst xmlns="http://schemas.openxmlformats.org/spreadsheetml/2006/main" count="630" uniqueCount="206">
  <si>
    <t>FORMULARIO PARA PLANES DE ESTUDIO</t>
  </si>
  <si>
    <t>CENTRO DE REGISTRO Y CONTROL ACADÉMICO</t>
  </si>
  <si>
    <t>Nombre de la Facultad</t>
  </si>
  <si>
    <t>Nombre del Programa Académico</t>
  </si>
  <si>
    <t>Código</t>
  </si>
  <si>
    <t>Asignatura</t>
  </si>
  <si>
    <t>Semanas</t>
  </si>
  <si>
    <t>Requisitos</t>
  </si>
  <si>
    <t>Teórica</t>
  </si>
  <si>
    <t>Total Créditos</t>
  </si>
  <si>
    <t>SEMESTRE II</t>
  </si>
  <si>
    <t>SEMESTRE III</t>
  </si>
  <si>
    <t>SEMESTRE IV</t>
  </si>
  <si>
    <t>SEMESTRE VI</t>
  </si>
  <si>
    <t>SEMESTRE VII</t>
  </si>
  <si>
    <t>SEMESTRE VIII</t>
  </si>
  <si>
    <t>SEMESTRE IX</t>
  </si>
  <si>
    <t>SEMESTRE X</t>
  </si>
  <si>
    <t>III</t>
  </si>
  <si>
    <t>IV</t>
  </si>
  <si>
    <t>V</t>
  </si>
  <si>
    <t>VI</t>
  </si>
  <si>
    <t>VII</t>
  </si>
  <si>
    <t>VIII</t>
  </si>
  <si>
    <t>IX</t>
  </si>
  <si>
    <t>X</t>
  </si>
  <si>
    <t>TOTAL CREDITOS PROGRAMA</t>
  </si>
  <si>
    <t>FACULTAD DE BELLAS ARTES Y HUMANIDADES</t>
  </si>
  <si>
    <t>LUIS QUILLERMO QUIJANO RESTREPO</t>
  </si>
  <si>
    <t>Lógica</t>
  </si>
  <si>
    <t>Filosofía Medieval</t>
  </si>
  <si>
    <t>Constitución Política</t>
  </si>
  <si>
    <t>Filosofía Analítica</t>
  </si>
  <si>
    <t>Filosofía Política</t>
  </si>
  <si>
    <t>Hermenéutica</t>
  </si>
  <si>
    <t>LICENCIATURA EN FILOSOFÍA</t>
  </si>
  <si>
    <t>SEMESTRE I</t>
  </si>
  <si>
    <t>SEMESTRE V</t>
  </si>
  <si>
    <t>INTENSIDAD HORARIA TOTAL</t>
  </si>
  <si>
    <t>FIL32</t>
  </si>
  <si>
    <t>FIL93</t>
  </si>
  <si>
    <t>Introducción a la Filosofía</t>
  </si>
  <si>
    <t>FILB1</t>
  </si>
  <si>
    <t>FIL71</t>
  </si>
  <si>
    <t>Área de Conocimiento</t>
  </si>
  <si>
    <t>Ciencias sociales y humanas</t>
  </si>
  <si>
    <t>Núcleo Básico del Conocimiento</t>
  </si>
  <si>
    <t>Filosofía</t>
  </si>
  <si>
    <t>I</t>
  </si>
  <si>
    <t>II</t>
  </si>
  <si>
    <t>UBICACIÓN SEMESTRAL</t>
  </si>
  <si>
    <t>Total Horas Teóricas Semanales</t>
  </si>
  <si>
    <t xml:space="preserve">Total Horas Prácticas Semanales </t>
  </si>
  <si>
    <t>SEMESTRE</t>
  </si>
  <si>
    <t>Psicología I (Desarollo Escolar)</t>
  </si>
  <si>
    <r>
      <t xml:space="preserve">Número del Código SNIES: </t>
    </r>
    <r>
      <rPr>
        <b/>
        <sz val="8"/>
        <color indexed="56"/>
        <rFont val="Calibri"/>
        <family val="2"/>
      </rPr>
      <t>(Sólo para programas académicos en funcionamiento)</t>
    </r>
  </si>
  <si>
    <t>Plan de Estudios No.</t>
  </si>
  <si>
    <t>Nombre del Decano</t>
  </si>
  <si>
    <t xml:space="preserve">Nombre del Director </t>
  </si>
  <si>
    <t>JUAN HUMBERTO GALLEGO RAMÍREZ</t>
  </si>
  <si>
    <t>Economía y Sociedad</t>
  </si>
  <si>
    <t xml:space="preserve">Acreditación  Institucional  de Alta Calidad
Resolución 2550 del 30 de junio de 2005 del  M.E.N
1961 – 2008
47 AÑOS
</t>
  </si>
  <si>
    <t>Horas Teóricas Totales</t>
  </si>
  <si>
    <t>Horas Prácticas Totales</t>
  </si>
  <si>
    <t>Horas 
Totales</t>
  </si>
  <si>
    <t>No. Asignaturas</t>
  </si>
  <si>
    <t>Psicología II (Desarrollo Moral)</t>
  </si>
  <si>
    <t>FILC4</t>
  </si>
  <si>
    <t>Fenomenología</t>
  </si>
  <si>
    <t>Filosofía de la Educación</t>
  </si>
  <si>
    <t>Filosofía Contemporánea</t>
  </si>
  <si>
    <t>Factor Horas Teóricas</t>
  </si>
  <si>
    <t>Factor Horas Prácticas</t>
  </si>
  <si>
    <t>Cáracter de las Asignaturas</t>
  </si>
  <si>
    <t>FILEA1</t>
  </si>
  <si>
    <t>FILEA2</t>
  </si>
  <si>
    <t>FILEA3</t>
  </si>
  <si>
    <t>FILEA4</t>
  </si>
  <si>
    <t>FILEA5</t>
  </si>
  <si>
    <t>FilosofíaAntigua</t>
  </si>
  <si>
    <t>FILEB1</t>
  </si>
  <si>
    <t>FILEB2</t>
  </si>
  <si>
    <t>FILEB3</t>
  </si>
  <si>
    <t>FILEB4</t>
  </si>
  <si>
    <t>FILEB5</t>
  </si>
  <si>
    <t>FILEC1</t>
  </si>
  <si>
    <t>FILEC2</t>
  </si>
  <si>
    <t>FILEC3</t>
  </si>
  <si>
    <t>FILEC4</t>
  </si>
  <si>
    <t>FILEC5</t>
  </si>
  <si>
    <t>Filosofía Moral y Política</t>
  </si>
  <si>
    <t>FILED1</t>
  </si>
  <si>
    <t>FILED2</t>
  </si>
  <si>
    <t>FILED3</t>
  </si>
  <si>
    <t>FILED4</t>
  </si>
  <si>
    <t>FILED5</t>
  </si>
  <si>
    <t>FILEE1</t>
  </si>
  <si>
    <t>FILEE2</t>
  </si>
  <si>
    <t>FILEE3</t>
  </si>
  <si>
    <t>FILEE4</t>
  </si>
  <si>
    <t>FILEE5</t>
  </si>
  <si>
    <t>Psicología y Educación</t>
  </si>
  <si>
    <t>ELECTIVA BASE</t>
  </si>
  <si>
    <t xml:space="preserve">GAMA: OPCIONALES - </t>
  </si>
  <si>
    <t>PROFUNDIZACIÓN I</t>
  </si>
  <si>
    <t>PROFUNDIZACIÓN II</t>
  </si>
  <si>
    <t>PROFUNDIZACIÓN III</t>
  </si>
  <si>
    <t>PROFUNDIZACIÓN IV</t>
  </si>
  <si>
    <t>PROFUNDIZACIÓN V</t>
  </si>
  <si>
    <t>INTENSIDAD HORARIA SEMANAL TOTAL</t>
  </si>
  <si>
    <t>Total Horas Teóricas Totales</t>
  </si>
  <si>
    <t>Total Horas Prácticas Totales</t>
  </si>
  <si>
    <t xml:space="preserve">NÚMERO DE ASIGNATURAS </t>
  </si>
  <si>
    <t>Horas Teóricas Seman.</t>
  </si>
  <si>
    <t>Horas Prácticas Seman.</t>
  </si>
  <si>
    <t>Horas Sin Acomp. Seman.</t>
  </si>
  <si>
    <t>Horas Seman Totales</t>
  </si>
  <si>
    <t>Crédito Acad.</t>
  </si>
  <si>
    <t>CREDITOS</t>
  </si>
  <si>
    <t>(*) Estudiantes que tengan pendientes asignaturas y trabajo de grado para optar su título</t>
  </si>
  <si>
    <t>ACUMULAD CRÉDITOS ACADÉMIC</t>
  </si>
  <si>
    <t>Carácter de las Asignaturas</t>
  </si>
  <si>
    <t>modificada o nueva</t>
  </si>
  <si>
    <t>se conserva igual</t>
  </si>
  <si>
    <t>dudas</t>
  </si>
  <si>
    <t>Filosofía Antigua</t>
  </si>
  <si>
    <t>Griego Antiguo</t>
  </si>
  <si>
    <t>Aristóteles</t>
  </si>
  <si>
    <t>Platón</t>
  </si>
  <si>
    <t>Introducción a la Investigación Filosófica</t>
  </si>
  <si>
    <t>Didáctica de la Filosofía I</t>
  </si>
  <si>
    <t>Racionalismo</t>
  </si>
  <si>
    <t>Empirismo</t>
  </si>
  <si>
    <t>Seminario de Investigación en el Aula I</t>
  </si>
  <si>
    <t>Filosofía Moderna</t>
  </si>
  <si>
    <t>FILEB</t>
  </si>
  <si>
    <t>Práctica Docente I</t>
  </si>
  <si>
    <t>FIL</t>
  </si>
  <si>
    <t>Kant (Filosofía práctica)</t>
  </si>
  <si>
    <t>Idealismo Alemán</t>
  </si>
  <si>
    <t>Filosofía de la Ciencia</t>
  </si>
  <si>
    <t>Seminario de Invesstigación en el Aula II</t>
  </si>
  <si>
    <t>HEGEL</t>
  </si>
  <si>
    <t>NIETZSCHE</t>
  </si>
  <si>
    <t>Práctica Docente II</t>
  </si>
  <si>
    <t>HEIDEGGER</t>
  </si>
  <si>
    <t>Lectura y Escritura de Textos Filosóficos</t>
  </si>
  <si>
    <t>Teórico-Práctica</t>
  </si>
  <si>
    <t>Estética Antigua</t>
  </si>
  <si>
    <t>Didáctica de la Filosofía II</t>
  </si>
  <si>
    <t>Psicología I</t>
  </si>
  <si>
    <t>Estética Moderna</t>
  </si>
  <si>
    <t>40 créditos</t>
  </si>
  <si>
    <t>Seminario de investigación en el Aula I</t>
  </si>
  <si>
    <t>Seminario de Investigación I</t>
  </si>
  <si>
    <t>Seminario de investigación II</t>
  </si>
  <si>
    <t>Trabajo de Investigación</t>
  </si>
  <si>
    <t>Teórico - Práctica</t>
  </si>
  <si>
    <t>Formación Propedéutica</t>
  </si>
  <si>
    <t>Seminario Especializado</t>
  </si>
  <si>
    <t>Prácticas de Extensión</t>
  </si>
  <si>
    <t xml:space="preserve"> 9 DIC 2016</t>
  </si>
  <si>
    <t>FIL1A</t>
  </si>
  <si>
    <t>FIL1B</t>
  </si>
  <si>
    <t>FIL1C</t>
  </si>
  <si>
    <t>FIL1E</t>
  </si>
  <si>
    <t>FIL1F</t>
  </si>
  <si>
    <t>FIL2A</t>
  </si>
  <si>
    <t>FIL2B</t>
  </si>
  <si>
    <t>FIL2C</t>
  </si>
  <si>
    <t>FIL2D</t>
  </si>
  <si>
    <t>FIL3A</t>
  </si>
  <si>
    <t>FIL3B</t>
  </si>
  <si>
    <t>FIL3D</t>
  </si>
  <si>
    <t>FIL4B</t>
  </si>
  <si>
    <t>FIL4C</t>
  </si>
  <si>
    <t>FIL4D</t>
  </si>
  <si>
    <t>FIL4E</t>
  </si>
  <si>
    <t>FILEA</t>
  </si>
  <si>
    <t xml:space="preserve"> Enfasis (electiva): Filosofía Antigua</t>
  </si>
  <si>
    <t>Enfasis (electiva): Estética</t>
  </si>
  <si>
    <t>FIL5E</t>
  </si>
  <si>
    <t>FIL5F</t>
  </si>
  <si>
    <t>FIL5G</t>
  </si>
  <si>
    <t>Enfasis (electiva): Filosofía Política y Moral</t>
  </si>
  <si>
    <t>FIL6A</t>
  </si>
  <si>
    <t>FIL6B</t>
  </si>
  <si>
    <t>FIL6C</t>
  </si>
  <si>
    <t>Enfasis (electiva): Filosofía Contemporánea</t>
  </si>
  <si>
    <t>FIL7A</t>
  </si>
  <si>
    <t>FIL7B</t>
  </si>
  <si>
    <t>FILED</t>
  </si>
  <si>
    <t>FILEC</t>
  </si>
  <si>
    <t>FILEE</t>
  </si>
  <si>
    <t>Enfasis (electiva): Psicología y Educación</t>
  </si>
  <si>
    <t>FIL8A</t>
  </si>
  <si>
    <t>FIL8B</t>
  </si>
  <si>
    <t>FIL8C</t>
  </si>
  <si>
    <t>FIL99</t>
  </si>
  <si>
    <t>FIL97</t>
  </si>
  <si>
    <t>FIL98</t>
  </si>
  <si>
    <t>FITI0</t>
  </si>
  <si>
    <t>FIFP0</t>
  </si>
  <si>
    <t>FISE0</t>
  </si>
  <si>
    <t>FIPE0</t>
  </si>
  <si>
    <t xml:space="preserve">Estética 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</si>
</sst>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0"/>
      <name val="Arial"/>
      <family val="0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b/>
      <sz val="8"/>
      <color indexed="56"/>
      <name val="Calibri"/>
      <family val="2"/>
    </font>
    <font>
      <b/>
      <sz val="10"/>
      <color indexed="62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 style="thin"/>
      <bottom style="thin"/>
    </border>
    <border>
      <left style="thin">
        <color indexed="18"/>
      </left>
      <right/>
      <top style="thin"/>
      <bottom style="thin"/>
    </border>
    <border>
      <left>
        <color indexed="63"/>
      </left>
      <right style="thin">
        <color indexed="18"/>
      </right>
      <top style="thin"/>
      <bottom style="thin"/>
    </border>
    <border>
      <left style="thin">
        <color indexed="18"/>
      </left>
      <right style="thin"/>
      <top style="thin"/>
      <bottom style="thin"/>
    </border>
    <border>
      <left style="thin"/>
      <right style="thin">
        <color indexed="18"/>
      </right>
      <top style="thin"/>
      <bottom style="thin"/>
    </border>
    <border>
      <left style="thin">
        <color indexed="18"/>
      </left>
      <right/>
      <top style="thin">
        <color indexed="18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4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35" borderId="14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14" fillId="35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3" fillId="36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7" fillId="37" borderId="0" xfId="0" applyFont="1" applyFill="1" applyAlignment="1">
      <alignment vertical="center" wrapText="1"/>
    </xf>
    <xf numFmtId="0" fontId="7" fillId="28" borderId="0" xfId="0" applyFont="1" applyFill="1" applyAlignment="1">
      <alignment vertical="center" wrapText="1"/>
    </xf>
    <xf numFmtId="1" fontId="7" fillId="0" borderId="0" xfId="0" applyNumberFormat="1" applyFont="1" applyFill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1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0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>
      <alignment horizontal="right" vertical="center" wrapText="1"/>
    </xf>
    <xf numFmtId="0" fontId="13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horizontal="left" vertical="center" wrapText="1"/>
    </xf>
    <xf numFmtId="0" fontId="11" fillId="34" borderId="34" xfId="0" applyFont="1" applyFill="1" applyBorder="1" applyAlignment="1">
      <alignment horizontal="left" vertical="center" wrapText="1"/>
    </xf>
    <xf numFmtId="0" fontId="11" fillId="34" borderId="32" xfId="0" applyFont="1" applyFill="1" applyBorder="1" applyAlignment="1">
      <alignment horizontal="left" vertical="center" wrapText="1"/>
    </xf>
    <xf numFmtId="0" fontId="11" fillId="34" borderId="3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1" fillId="34" borderId="23" xfId="0" applyFont="1" applyFill="1" applyBorder="1" applyAlignment="1">
      <alignment horizontal="left" vertical="center" wrapText="1"/>
    </xf>
    <xf numFmtId="0" fontId="11" fillId="34" borderId="36" xfId="0" applyFont="1" applyFill="1" applyBorder="1" applyAlignment="1">
      <alignment horizontal="left" vertical="center" wrapText="1"/>
    </xf>
    <xf numFmtId="0" fontId="11" fillId="34" borderId="37" xfId="0" applyFont="1" applyFill="1" applyBorder="1" applyAlignment="1">
      <alignment horizontal="left" vertical="center" wrapText="1"/>
    </xf>
    <xf numFmtId="1" fontId="3" fillId="36" borderId="29" xfId="0" applyNumberFormat="1" applyFont="1" applyFill="1" applyBorder="1" applyAlignment="1">
      <alignment horizontal="center" vertical="center"/>
    </xf>
    <xf numFmtId="1" fontId="3" fillId="36" borderId="30" xfId="0" applyNumberFormat="1" applyFont="1" applyFill="1" applyBorder="1" applyAlignment="1">
      <alignment horizontal="center" vertical="center"/>
    </xf>
    <xf numFmtId="1" fontId="3" fillId="36" borderId="31" xfId="0" applyNumberFormat="1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horizontal="center" vertical="center" wrapText="1"/>
    </xf>
    <xf numFmtId="1" fontId="3" fillId="38" borderId="10" xfId="0" applyNumberFormat="1" applyFont="1" applyFill="1" applyBorder="1" applyAlignment="1">
      <alignment horizontal="center" vertical="center"/>
    </xf>
    <xf numFmtId="0" fontId="3" fillId="38" borderId="0" xfId="0" applyFont="1" applyFill="1" applyAlignment="1">
      <alignment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horizontal="center" vertical="center" wrapText="1"/>
    </xf>
    <xf numFmtId="1" fontId="3" fillId="39" borderId="10" xfId="0" applyNumberFormat="1" applyFont="1" applyFill="1" applyBorder="1" applyAlignment="1">
      <alignment horizontal="center" vertical="center"/>
    </xf>
    <xf numFmtId="0" fontId="3" fillId="39" borderId="0" xfId="0" applyFont="1" applyFill="1" applyAlignment="1">
      <alignment vertical="center"/>
    </xf>
    <xf numFmtId="0" fontId="3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40" borderId="10" xfId="0" applyNumberFormat="1" applyFont="1" applyFill="1" applyBorder="1" applyAlignment="1">
      <alignment horizontal="center" vertical="center"/>
    </xf>
    <xf numFmtId="0" fontId="3" fillId="40" borderId="0" xfId="0" applyFont="1" applyFill="1" applyAlignment="1">
      <alignment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/>
    </xf>
    <xf numFmtId="1" fontId="3" fillId="40" borderId="10" xfId="0" applyNumberFormat="1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 wrapText="1"/>
    </xf>
    <xf numFmtId="0" fontId="7" fillId="40" borderId="0" xfId="0" applyFont="1" applyFill="1" applyAlignment="1">
      <alignment vertical="center"/>
    </xf>
    <xf numFmtId="0" fontId="3" fillId="40" borderId="0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left" vertical="center"/>
    </xf>
    <xf numFmtId="0" fontId="50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 applyProtection="1">
      <alignment horizontal="center" vertical="center"/>
      <protection locked="0"/>
    </xf>
    <xf numFmtId="0" fontId="10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vertical="center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vertical="center" wrapText="1"/>
    </xf>
    <xf numFmtId="0" fontId="3" fillId="41" borderId="10" xfId="0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/>
    </xf>
    <xf numFmtId="0" fontId="3" fillId="41" borderId="0" xfId="0" applyFont="1" applyFill="1" applyAlignment="1">
      <alignment vertical="center"/>
    </xf>
    <xf numFmtId="0" fontId="3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/>
    </xf>
    <xf numFmtId="1" fontId="3" fillId="41" borderId="10" xfId="0" applyNumberFormat="1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 wrapText="1"/>
    </xf>
    <xf numFmtId="0" fontId="7" fillId="41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1981200</xdr:colOff>
      <xdr:row>3</xdr:row>
      <xdr:rowOff>0</xdr:rowOff>
    </xdr:to>
    <xdr:pic>
      <xdr:nvPicPr>
        <xdr:cNvPr id="1" name="2 Imagen" descr="Escudo Institucional 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96</xdr:row>
      <xdr:rowOff>133350</xdr:rowOff>
    </xdr:from>
    <xdr:to>
      <xdr:col>10</xdr:col>
      <xdr:colOff>514350</xdr:colOff>
      <xdr:row>97</xdr:row>
      <xdr:rowOff>390525</xdr:rowOff>
    </xdr:to>
    <xdr:pic>
      <xdr:nvPicPr>
        <xdr:cNvPr id="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0697825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8"/>
  <sheetViews>
    <sheetView tabSelected="1" zoomScaleSheetLayoutView="100" workbookViewId="0" topLeftCell="A67">
      <selection activeCell="E16" sqref="E16"/>
    </sheetView>
  </sheetViews>
  <sheetFormatPr defaultColWidth="11.421875" defaultRowHeight="12.75"/>
  <cols>
    <col min="1" max="1" width="6.57421875" style="3" customWidth="1"/>
    <col min="2" max="2" width="35.7109375" style="3" bestFit="1" customWidth="1"/>
    <col min="3" max="3" width="6.421875" style="3" bestFit="1" customWidth="1"/>
    <col min="4" max="4" width="6.140625" style="3" customWidth="1"/>
    <col min="5" max="5" width="8.00390625" style="3" bestFit="1" customWidth="1"/>
    <col min="6" max="6" width="9.140625" style="3" bestFit="1" customWidth="1"/>
    <col min="7" max="7" width="9.140625" style="3" customWidth="1"/>
    <col min="8" max="8" width="7.7109375" style="3" customWidth="1"/>
    <col min="9" max="9" width="9.00390625" style="3" customWidth="1"/>
    <col min="10" max="13" width="7.8515625" style="3" customWidth="1"/>
    <col min="14" max="14" width="17.140625" style="19" customWidth="1"/>
    <col min="15" max="15" width="15.57421875" style="12" customWidth="1"/>
    <col min="16" max="16" width="24.00390625" style="3" bestFit="1" customWidth="1"/>
    <col min="17" max="17" width="14.7109375" style="12" bestFit="1" customWidth="1"/>
    <col min="18" max="16384" width="11.421875" style="3" customWidth="1"/>
  </cols>
  <sheetData>
    <row r="1" spans="1:17" ht="51.75" customHeight="1">
      <c r="A1" s="102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ht="13.5" thickBot="1"/>
    <row r="5" spans="1:21" ht="15" customHeight="1">
      <c r="A5" s="112" t="s">
        <v>2</v>
      </c>
      <c r="B5" s="113"/>
      <c r="C5" s="113"/>
      <c r="D5" s="113"/>
      <c r="E5" s="113"/>
      <c r="F5" s="113"/>
      <c r="G5" s="114"/>
      <c r="H5" s="16"/>
      <c r="I5" s="105" t="s">
        <v>27</v>
      </c>
      <c r="J5" s="105"/>
      <c r="K5" s="105"/>
      <c r="L5" s="105"/>
      <c r="M5" s="105"/>
      <c r="N5" s="105"/>
      <c r="O5" s="105"/>
      <c r="P5" s="105"/>
      <c r="Q5" s="106"/>
      <c r="S5" s="60"/>
      <c r="T5" s="60"/>
      <c r="U5" s="60"/>
    </row>
    <row r="6" spans="1:21" ht="15" customHeight="1">
      <c r="A6" s="109" t="s">
        <v>3</v>
      </c>
      <c r="B6" s="110"/>
      <c r="C6" s="110"/>
      <c r="D6" s="110"/>
      <c r="E6" s="110"/>
      <c r="F6" s="110"/>
      <c r="G6" s="111"/>
      <c r="H6" s="17"/>
      <c r="I6" s="107" t="s">
        <v>35</v>
      </c>
      <c r="J6" s="107"/>
      <c r="K6" s="107"/>
      <c r="L6" s="107"/>
      <c r="M6" s="107"/>
      <c r="N6" s="107"/>
      <c r="O6" s="107"/>
      <c r="P6" s="107"/>
      <c r="Q6" s="108"/>
      <c r="S6" s="61"/>
      <c r="T6" s="4" t="s">
        <v>122</v>
      </c>
      <c r="U6" s="62"/>
    </row>
    <row r="7" spans="1:21" ht="15">
      <c r="A7" s="109" t="s">
        <v>55</v>
      </c>
      <c r="B7" s="110"/>
      <c r="C7" s="110"/>
      <c r="D7" s="110"/>
      <c r="E7" s="110"/>
      <c r="F7" s="110"/>
      <c r="G7" s="111"/>
      <c r="H7" s="17"/>
      <c r="I7" s="107">
        <v>10264</v>
      </c>
      <c r="J7" s="107"/>
      <c r="K7" s="107"/>
      <c r="L7" s="107"/>
      <c r="M7" s="107"/>
      <c r="N7" s="107"/>
      <c r="O7" s="107"/>
      <c r="P7" s="107"/>
      <c r="Q7" s="108"/>
      <c r="S7" s="60"/>
      <c r="T7" s="60"/>
      <c r="U7" s="62"/>
    </row>
    <row r="8" spans="1:21" ht="15">
      <c r="A8" s="109" t="s">
        <v>56</v>
      </c>
      <c r="B8" s="110"/>
      <c r="C8" s="110"/>
      <c r="D8" s="110"/>
      <c r="E8" s="110"/>
      <c r="F8" s="110"/>
      <c r="G8" s="111"/>
      <c r="H8" s="17"/>
      <c r="I8" s="119">
        <v>9</v>
      </c>
      <c r="J8" s="119"/>
      <c r="K8" s="119"/>
      <c r="L8" s="119"/>
      <c r="M8" s="119"/>
      <c r="N8" s="119"/>
      <c r="O8" s="119"/>
      <c r="P8" s="119"/>
      <c r="Q8" s="120"/>
      <c r="S8" s="63"/>
      <c r="T8" s="125" t="s">
        <v>123</v>
      </c>
      <c r="U8" s="125"/>
    </row>
    <row r="9" spans="1:21" ht="15" customHeight="1">
      <c r="A9" s="109" t="s">
        <v>57</v>
      </c>
      <c r="B9" s="110"/>
      <c r="C9" s="110"/>
      <c r="D9" s="110"/>
      <c r="E9" s="110"/>
      <c r="F9" s="110"/>
      <c r="G9" s="111"/>
      <c r="H9" s="17"/>
      <c r="I9" s="107" t="s">
        <v>59</v>
      </c>
      <c r="J9" s="107"/>
      <c r="K9" s="107"/>
      <c r="L9" s="107"/>
      <c r="M9" s="107"/>
      <c r="N9" s="107"/>
      <c r="O9" s="107"/>
      <c r="P9" s="107"/>
      <c r="Q9" s="108"/>
      <c r="S9" s="60"/>
      <c r="T9" s="60"/>
      <c r="U9" s="62"/>
    </row>
    <row r="10" spans="1:21" ht="15.75" customHeight="1" thickBot="1">
      <c r="A10" s="126" t="s">
        <v>58</v>
      </c>
      <c r="B10" s="127"/>
      <c r="C10" s="127"/>
      <c r="D10" s="127"/>
      <c r="E10" s="127"/>
      <c r="F10" s="127"/>
      <c r="G10" s="128"/>
      <c r="H10" s="18"/>
      <c r="I10" s="123" t="s">
        <v>28</v>
      </c>
      <c r="J10" s="123"/>
      <c r="K10" s="123"/>
      <c r="L10" s="123"/>
      <c r="M10" s="123"/>
      <c r="N10" s="123"/>
      <c r="O10" s="123"/>
      <c r="P10" s="123"/>
      <c r="Q10" s="124"/>
      <c r="S10" s="64"/>
      <c r="T10" s="21" t="s">
        <v>124</v>
      </c>
      <c r="U10" s="62"/>
    </row>
    <row r="11" spans="19:21" ht="12.75">
      <c r="S11" s="65"/>
      <c r="T11" s="65"/>
      <c r="U11" s="65"/>
    </row>
    <row r="12" spans="1:17" ht="15" customHeight="1">
      <c r="A12" s="117" t="s">
        <v>36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ht="35.25" customHeight="1">
      <c r="A13" s="37" t="s">
        <v>4</v>
      </c>
      <c r="B13" s="37" t="s">
        <v>5</v>
      </c>
      <c r="C13" s="43" t="s">
        <v>117</v>
      </c>
      <c r="D13" s="43" t="s">
        <v>113</v>
      </c>
      <c r="E13" s="43" t="s">
        <v>114</v>
      </c>
      <c r="F13" s="43" t="s">
        <v>71</v>
      </c>
      <c r="G13" s="43" t="s">
        <v>72</v>
      </c>
      <c r="H13" s="43" t="s">
        <v>115</v>
      </c>
      <c r="I13" s="43" t="s">
        <v>6</v>
      </c>
      <c r="J13" s="43" t="s">
        <v>116</v>
      </c>
      <c r="K13" s="43" t="s">
        <v>62</v>
      </c>
      <c r="L13" s="43" t="s">
        <v>63</v>
      </c>
      <c r="M13" s="27" t="s">
        <v>64</v>
      </c>
      <c r="N13" s="37" t="s">
        <v>7</v>
      </c>
      <c r="O13" s="38" t="s">
        <v>121</v>
      </c>
      <c r="P13" s="37" t="s">
        <v>44</v>
      </c>
      <c r="Q13" s="37" t="s">
        <v>46</v>
      </c>
    </row>
    <row r="14" spans="1:17" s="165" customFormat="1" ht="12.75" customHeight="1">
      <c r="A14" s="161" t="s">
        <v>162</v>
      </c>
      <c r="B14" s="162" t="s">
        <v>125</v>
      </c>
      <c r="C14" s="163">
        <f>ROUND((D14+E14+H14)*$I14/48,0)</f>
        <v>4</v>
      </c>
      <c r="D14" s="161">
        <v>4</v>
      </c>
      <c r="E14" s="161">
        <v>0</v>
      </c>
      <c r="F14" s="164">
        <v>2</v>
      </c>
      <c r="G14" s="164">
        <v>0</v>
      </c>
      <c r="H14" s="163">
        <f>ROUND((D14*F14)+(E14*G14),0)</f>
        <v>8</v>
      </c>
      <c r="I14" s="163">
        <v>16</v>
      </c>
      <c r="J14" s="163">
        <f>D14+E14+H14</f>
        <v>12</v>
      </c>
      <c r="K14" s="163">
        <f>+D14*$I14</f>
        <v>64</v>
      </c>
      <c r="L14" s="163">
        <f>+E14*I14</f>
        <v>0</v>
      </c>
      <c r="M14" s="163">
        <f>+K14+L14</f>
        <v>64</v>
      </c>
      <c r="N14" s="163"/>
      <c r="O14" s="161" t="s">
        <v>8</v>
      </c>
      <c r="P14" s="161" t="s">
        <v>45</v>
      </c>
      <c r="Q14" s="161" t="s">
        <v>47</v>
      </c>
    </row>
    <row r="15" spans="1:23" s="61" customFormat="1" ht="12.75" customHeight="1">
      <c r="A15" s="44" t="s">
        <v>163</v>
      </c>
      <c r="B15" s="66" t="s">
        <v>29</v>
      </c>
      <c r="C15" s="52">
        <f>ROUND((D15+E15+H15)*$I15/48,0)</f>
        <v>3</v>
      </c>
      <c r="D15" s="44">
        <v>4</v>
      </c>
      <c r="E15" s="44">
        <v>0</v>
      </c>
      <c r="F15" s="67">
        <v>1</v>
      </c>
      <c r="G15" s="67">
        <v>0</v>
      </c>
      <c r="H15" s="52">
        <f>ROUND((D15*F15)+(E15*G15),0)</f>
        <v>4</v>
      </c>
      <c r="I15" s="44">
        <v>16</v>
      </c>
      <c r="J15" s="52">
        <f>D15+E15+H15</f>
        <v>8</v>
      </c>
      <c r="K15" s="52">
        <f>+D15*$I15</f>
        <v>64</v>
      </c>
      <c r="L15" s="52">
        <f>+E15*I15</f>
        <v>0</v>
      </c>
      <c r="M15" s="52">
        <f>+K15+L15</f>
        <v>64</v>
      </c>
      <c r="N15" s="52"/>
      <c r="O15" s="44" t="s">
        <v>8</v>
      </c>
      <c r="P15" s="44" t="s">
        <v>45</v>
      </c>
      <c r="Q15" s="44" t="s">
        <v>47</v>
      </c>
      <c r="R15" s="4"/>
      <c r="S15" s="4"/>
      <c r="T15" s="4"/>
      <c r="U15" s="4"/>
      <c r="V15" s="4"/>
      <c r="W15" s="4"/>
    </row>
    <row r="16" spans="1:23" s="61" customFormat="1" ht="12.75" customHeight="1">
      <c r="A16" s="44" t="s">
        <v>164</v>
      </c>
      <c r="B16" s="66" t="s">
        <v>41</v>
      </c>
      <c r="C16" s="52">
        <f>ROUND((D16+E16+H16)*$I16/48,0)</f>
        <v>1</v>
      </c>
      <c r="D16" s="44">
        <v>2</v>
      </c>
      <c r="E16" s="44">
        <v>0</v>
      </c>
      <c r="F16" s="67">
        <v>1</v>
      </c>
      <c r="G16" s="67">
        <v>1</v>
      </c>
      <c r="H16" s="52">
        <f>ROUND((D16*F16)+(E16*G16),0)</f>
        <v>2</v>
      </c>
      <c r="I16" s="44">
        <v>16</v>
      </c>
      <c r="J16" s="52">
        <f>D16+E16+H16</f>
        <v>4</v>
      </c>
      <c r="K16" s="52">
        <f>+D16*$I16</f>
        <v>32</v>
      </c>
      <c r="L16" s="52">
        <f>+E16*I16</f>
        <v>0</v>
      </c>
      <c r="M16" s="52">
        <f>+K16+L16</f>
        <v>32</v>
      </c>
      <c r="N16" s="52"/>
      <c r="O16" s="44" t="s">
        <v>8</v>
      </c>
      <c r="P16" s="44" t="s">
        <v>45</v>
      </c>
      <c r="Q16" s="44" t="s">
        <v>47</v>
      </c>
      <c r="R16" s="4"/>
      <c r="S16" s="4"/>
      <c r="T16" s="4"/>
      <c r="U16" s="4"/>
      <c r="V16" s="4"/>
      <c r="W16" s="4"/>
    </row>
    <row r="17" spans="1:17" s="149" customFormat="1" ht="12.75" customHeight="1">
      <c r="A17" s="145" t="s">
        <v>165</v>
      </c>
      <c r="B17" s="146" t="s">
        <v>146</v>
      </c>
      <c r="C17" s="147">
        <f>ROUND((D17+E17+H17)*$I17/48,0)</f>
        <v>3</v>
      </c>
      <c r="D17" s="145">
        <v>2</v>
      </c>
      <c r="E17" s="145">
        <v>2</v>
      </c>
      <c r="F17" s="148">
        <v>1</v>
      </c>
      <c r="G17" s="148">
        <v>1</v>
      </c>
      <c r="H17" s="147">
        <f>ROUND((D17*F17)+(E17*G17),0)</f>
        <v>4</v>
      </c>
      <c r="I17" s="145">
        <v>16</v>
      </c>
      <c r="J17" s="147">
        <f>D17+E17+H17</f>
        <v>8</v>
      </c>
      <c r="K17" s="147">
        <f>+D17*$I17</f>
        <v>32</v>
      </c>
      <c r="L17" s="147">
        <f>+E17*I17</f>
        <v>32</v>
      </c>
      <c r="M17" s="147">
        <f>+K17+L17</f>
        <v>64</v>
      </c>
      <c r="N17" s="147"/>
      <c r="O17" s="145" t="s">
        <v>147</v>
      </c>
      <c r="P17" s="145" t="s">
        <v>45</v>
      </c>
      <c r="Q17" s="145" t="s">
        <v>47</v>
      </c>
    </row>
    <row r="18" spans="1:23" ht="12.75" customHeight="1">
      <c r="A18" s="44" t="s">
        <v>166</v>
      </c>
      <c r="B18" s="66" t="s">
        <v>126</v>
      </c>
      <c r="C18" s="52">
        <f>ROUND((D18+E18+H18)*$I18/48,0)</f>
        <v>3</v>
      </c>
      <c r="D18" s="44">
        <v>4</v>
      </c>
      <c r="E18" s="44">
        <v>0</v>
      </c>
      <c r="F18" s="67">
        <v>1</v>
      </c>
      <c r="G18" s="67">
        <v>0</v>
      </c>
      <c r="H18" s="52">
        <f>ROUND((D18*F18)+(E18*G18),0)</f>
        <v>4</v>
      </c>
      <c r="I18" s="52">
        <v>16</v>
      </c>
      <c r="J18" s="52">
        <f>D18+E18+H18</f>
        <v>8</v>
      </c>
      <c r="K18" s="52">
        <f>+D18*$I18</f>
        <v>64</v>
      </c>
      <c r="L18" s="52">
        <f>+E18*I18</f>
        <v>0</v>
      </c>
      <c r="M18" s="52">
        <f>+K18+L18</f>
        <v>64</v>
      </c>
      <c r="N18" s="52"/>
      <c r="O18" s="44" t="s">
        <v>8</v>
      </c>
      <c r="P18" s="44" t="s">
        <v>45</v>
      </c>
      <c r="Q18" s="44" t="s">
        <v>47</v>
      </c>
      <c r="R18" s="4"/>
      <c r="S18" s="4"/>
      <c r="T18" s="4"/>
      <c r="U18" s="4"/>
      <c r="V18" s="4"/>
      <c r="W18" s="4"/>
    </row>
    <row r="19" spans="1:17" ht="12.75" customHeight="1">
      <c r="A19" s="87" t="s">
        <v>9</v>
      </c>
      <c r="B19" s="87"/>
      <c r="C19" s="28">
        <f>SUM(C14:C18)</f>
        <v>14</v>
      </c>
      <c r="D19" s="29">
        <f>SUM(D14:D18)</f>
        <v>16</v>
      </c>
      <c r="E19" s="28">
        <f>SUM(E14:E18)</f>
        <v>2</v>
      </c>
      <c r="F19" s="88"/>
      <c r="G19" s="89"/>
      <c r="H19" s="28">
        <f>SUM(H14:H18)</f>
        <v>22</v>
      </c>
      <c r="I19" s="32"/>
      <c r="J19" s="33">
        <f>SUM(J14:J18)</f>
        <v>40</v>
      </c>
      <c r="K19" s="2">
        <f>SUM(K14:K18)</f>
        <v>256</v>
      </c>
      <c r="L19" s="34">
        <f>SUM(L14:L18)</f>
        <v>32</v>
      </c>
      <c r="M19" s="28">
        <f>SUM(M14:M18)</f>
        <v>288</v>
      </c>
      <c r="N19" s="121"/>
      <c r="O19" s="122"/>
      <c r="P19" s="30" t="s">
        <v>65</v>
      </c>
      <c r="Q19" s="31">
        <v>4</v>
      </c>
    </row>
    <row r="21" spans="1:17" ht="15" customHeight="1">
      <c r="A21" s="117" t="s">
        <v>10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1:17" ht="35.25" customHeight="1">
      <c r="A22" s="37" t="s">
        <v>4</v>
      </c>
      <c r="B22" s="37" t="s">
        <v>5</v>
      </c>
      <c r="C22" s="43" t="s">
        <v>117</v>
      </c>
      <c r="D22" s="43" t="s">
        <v>113</v>
      </c>
      <c r="E22" s="43" t="s">
        <v>114</v>
      </c>
      <c r="F22" s="43" t="s">
        <v>71</v>
      </c>
      <c r="G22" s="43" t="s">
        <v>72</v>
      </c>
      <c r="H22" s="43" t="s">
        <v>115</v>
      </c>
      <c r="I22" s="43" t="s">
        <v>6</v>
      </c>
      <c r="J22" s="43" t="s">
        <v>116</v>
      </c>
      <c r="K22" s="43" t="s">
        <v>62</v>
      </c>
      <c r="L22" s="43" t="s">
        <v>63</v>
      </c>
      <c r="M22" s="27" t="s">
        <v>64</v>
      </c>
      <c r="N22" s="37" t="s">
        <v>7</v>
      </c>
      <c r="O22" s="38" t="s">
        <v>121</v>
      </c>
      <c r="P22" s="37" t="s">
        <v>44</v>
      </c>
      <c r="Q22" s="37" t="s">
        <v>46</v>
      </c>
    </row>
    <row r="23" spans="1:17" s="165" customFormat="1" ht="12.75" customHeight="1">
      <c r="A23" s="161" t="s">
        <v>167</v>
      </c>
      <c r="B23" s="162" t="s">
        <v>128</v>
      </c>
      <c r="C23" s="163">
        <f>ROUND((D23+E23+H23)*$I23/48,0)</f>
        <v>4</v>
      </c>
      <c r="D23" s="161">
        <v>4</v>
      </c>
      <c r="E23" s="161">
        <v>0</v>
      </c>
      <c r="F23" s="164">
        <v>2</v>
      </c>
      <c r="G23" s="164">
        <v>0</v>
      </c>
      <c r="H23" s="163">
        <f>ROUND((D23*F23)+(E23*G23),0)</f>
        <v>8</v>
      </c>
      <c r="I23" s="163">
        <v>16</v>
      </c>
      <c r="J23" s="163">
        <f>D23+E23+H23</f>
        <v>12</v>
      </c>
      <c r="K23" s="163">
        <f>+D23*$I23</f>
        <v>64</v>
      </c>
      <c r="L23" s="163">
        <f>+E23*I23</f>
        <v>0</v>
      </c>
      <c r="M23" s="163">
        <f>K23+L23</f>
        <v>64</v>
      </c>
      <c r="N23" s="163"/>
      <c r="O23" s="161" t="s">
        <v>8</v>
      </c>
      <c r="P23" s="161" t="s">
        <v>45</v>
      </c>
      <c r="Q23" s="161" t="s">
        <v>47</v>
      </c>
    </row>
    <row r="24" spans="1:17" s="165" customFormat="1" ht="12.75" customHeight="1">
      <c r="A24" s="161" t="s">
        <v>168</v>
      </c>
      <c r="B24" s="162" t="s">
        <v>127</v>
      </c>
      <c r="C24" s="163">
        <f>ROUND((D24+E24+H24)*$I24/48,0)</f>
        <v>4</v>
      </c>
      <c r="D24" s="161">
        <v>4</v>
      </c>
      <c r="E24" s="161">
        <v>0</v>
      </c>
      <c r="F24" s="164">
        <v>2</v>
      </c>
      <c r="G24" s="161">
        <v>0</v>
      </c>
      <c r="H24" s="163">
        <f>ROUND((D24*F24)+(E24*G24),0)</f>
        <v>8</v>
      </c>
      <c r="I24" s="163">
        <v>16</v>
      </c>
      <c r="J24" s="163">
        <f>D24+E24+H24</f>
        <v>12</v>
      </c>
      <c r="K24" s="163">
        <f>+D24*$I24</f>
        <v>64</v>
      </c>
      <c r="L24" s="163">
        <f>+E24*I24</f>
        <v>0</v>
      </c>
      <c r="M24" s="163">
        <f>K24+L24</f>
        <v>64</v>
      </c>
      <c r="N24" s="163"/>
      <c r="O24" s="161" t="s">
        <v>8</v>
      </c>
      <c r="P24" s="161" t="s">
        <v>45</v>
      </c>
      <c r="Q24" s="161" t="s">
        <v>47</v>
      </c>
    </row>
    <row r="25" spans="1:17" s="154" customFormat="1" ht="12.75" customHeight="1">
      <c r="A25" s="145" t="s">
        <v>169</v>
      </c>
      <c r="B25" s="146" t="s">
        <v>129</v>
      </c>
      <c r="C25" s="150">
        <f>ROUND((D25+E25+H25)*$I25/48,0)</f>
        <v>4</v>
      </c>
      <c r="D25" s="151">
        <v>2</v>
      </c>
      <c r="E25" s="151">
        <v>2</v>
      </c>
      <c r="F25" s="152">
        <v>2</v>
      </c>
      <c r="G25" s="151">
        <v>2</v>
      </c>
      <c r="H25" s="151">
        <f>ROUND((D25*F25)+(E25*G25),0)</f>
        <v>8</v>
      </c>
      <c r="I25" s="151">
        <v>16</v>
      </c>
      <c r="J25" s="151">
        <f>D25+E25+H25</f>
        <v>12</v>
      </c>
      <c r="K25" s="147">
        <f>+D25*$I25</f>
        <v>32</v>
      </c>
      <c r="L25" s="147">
        <f>+E25*I25</f>
        <v>32</v>
      </c>
      <c r="M25" s="147">
        <f>K25+L25</f>
        <v>64</v>
      </c>
      <c r="N25" s="153"/>
      <c r="O25" s="145" t="s">
        <v>147</v>
      </c>
      <c r="P25" s="151" t="s">
        <v>45</v>
      </c>
      <c r="Q25" s="151" t="s">
        <v>47</v>
      </c>
    </row>
    <row r="26" spans="1:17" s="26" customFormat="1" ht="12.75" customHeight="1">
      <c r="A26" s="44" t="s">
        <v>170</v>
      </c>
      <c r="B26" s="66" t="s">
        <v>148</v>
      </c>
      <c r="C26" s="68">
        <f>ROUND((D26+E26+H26)*$I26/48,0)</f>
        <v>3</v>
      </c>
      <c r="D26" s="69">
        <v>4</v>
      </c>
      <c r="E26" s="69">
        <v>0</v>
      </c>
      <c r="F26" s="70">
        <v>1</v>
      </c>
      <c r="G26" s="69">
        <v>0</v>
      </c>
      <c r="H26" s="69">
        <f>ROUND((D26*F26)+(E26*G26),0)</f>
        <v>4</v>
      </c>
      <c r="I26" s="69">
        <v>16</v>
      </c>
      <c r="J26" s="69">
        <f>D26+E26+H26</f>
        <v>8</v>
      </c>
      <c r="K26" s="52">
        <f>+D26*$I26</f>
        <v>64</v>
      </c>
      <c r="L26" s="52">
        <f>+E26*I26</f>
        <v>0</v>
      </c>
      <c r="M26" s="52">
        <f>K26+L26</f>
        <v>64</v>
      </c>
      <c r="N26" s="71"/>
      <c r="O26" s="44" t="s">
        <v>8</v>
      </c>
      <c r="P26" s="69" t="s">
        <v>45</v>
      </c>
      <c r="Q26" s="69" t="s">
        <v>47</v>
      </c>
    </row>
    <row r="27" spans="1:17" s="61" customFormat="1" ht="12.75" customHeight="1">
      <c r="A27" s="44" t="s">
        <v>42</v>
      </c>
      <c r="B27" s="66" t="s">
        <v>31</v>
      </c>
      <c r="C27" s="52">
        <f>ROUND((D27+E27+H27)*$I27/48,0)</f>
        <v>3</v>
      </c>
      <c r="D27" s="44">
        <v>4</v>
      </c>
      <c r="E27" s="44">
        <v>0</v>
      </c>
      <c r="F27" s="67">
        <v>1</v>
      </c>
      <c r="G27" s="44">
        <v>0</v>
      </c>
      <c r="H27" s="44">
        <f>ROUND((D27*F27)+(E27*G27),0)</f>
        <v>4</v>
      </c>
      <c r="I27" s="44">
        <v>16</v>
      </c>
      <c r="J27" s="44">
        <f>D27+E27+H27</f>
        <v>8</v>
      </c>
      <c r="K27" s="52">
        <f>+D27*$I27</f>
        <v>64</v>
      </c>
      <c r="L27" s="44">
        <f>+E27*$I27</f>
        <v>0</v>
      </c>
      <c r="M27" s="44">
        <f>+K27+L27</f>
        <v>64</v>
      </c>
      <c r="N27" s="52"/>
      <c r="O27" s="44" t="s">
        <v>8</v>
      </c>
      <c r="P27" s="44" t="s">
        <v>45</v>
      </c>
      <c r="Q27" s="44" t="s">
        <v>47</v>
      </c>
    </row>
    <row r="28" spans="1:17" ht="12.75" customHeight="1">
      <c r="A28" s="87" t="s">
        <v>9</v>
      </c>
      <c r="B28" s="87"/>
      <c r="C28" s="28">
        <f>SUM(C23:C27)</f>
        <v>18</v>
      </c>
      <c r="D28" s="28">
        <f>SUM(D23:D27)</f>
        <v>18</v>
      </c>
      <c r="E28" s="28">
        <f>SUM(E23:E27)</f>
        <v>2</v>
      </c>
      <c r="F28" s="88"/>
      <c r="G28" s="89"/>
      <c r="H28" s="28">
        <f>SUM(H23:H27)</f>
        <v>32</v>
      </c>
      <c r="I28" s="32"/>
      <c r="J28" s="28">
        <f>SUM(J23:J27)</f>
        <v>52</v>
      </c>
      <c r="K28" s="28">
        <f>SUM(K23:K27)</f>
        <v>288</v>
      </c>
      <c r="L28" s="28">
        <f>SUM(L23:L27)</f>
        <v>32</v>
      </c>
      <c r="M28" s="28">
        <f>SUM(M23:M27)</f>
        <v>320</v>
      </c>
      <c r="N28" s="96"/>
      <c r="O28" s="96"/>
      <c r="P28" s="30" t="s">
        <v>65</v>
      </c>
      <c r="Q28" s="31">
        <v>5</v>
      </c>
    </row>
    <row r="29" spans="1:17" s="4" customFormat="1" ht="12.75">
      <c r="A29" s="6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0"/>
      <c r="O29" s="13"/>
      <c r="Q29" s="35"/>
    </row>
    <row r="30" spans="1:17" ht="15" customHeight="1">
      <c r="A30" s="117" t="s">
        <v>11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  <row r="31" spans="1:17" ht="35.25" customHeight="1">
      <c r="A31" s="37" t="s">
        <v>4</v>
      </c>
      <c r="B31" s="37" t="s">
        <v>5</v>
      </c>
      <c r="C31" s="43" t="s">
        <v>117</v>
      </c>
      <c r="D31" s="43" t="s">
        <v>113</v>
      </c>
      <c r="E31" s="43" t="s">
        <v>114</v>
      </c>
      <c r="F31" s="43" t="s">
        <v>71</v>
      </c>
      <c r="G31" s="43" t="s">
        <v>72</v>
      </c>
      <c r="H31" s="43" t="s">
        <v>115</v>
      </c>
      <c r="I31" s="43" t="s">
        <v>6</v>
      </c>
      <c r="J31" s="43" t="s">
        <v>116</v>
      </c>
      <c r="K31" s="43" t="s">
        <v>62</v>
      </c>
      <c r="L31" s="43" t="s">
        <v>63</v>
      </c>
      <c r="M31" s="27" t="s">
        <v>64</v>
      </c>
      <c r="N31" s="37" t="s">
        <v>7</v>
      </c>
      <c r="O31" s="38" t="s">
        <v>121</v>
      </c>
      <c r="P31" s="37" t="s">
        <v>44</v>
      </c>
      <c r="Q31" s="37" t="s">
        <v>46</v>
      </c>
    </row>
    <row r="32" spans="1:17" s="139" customFormat="1" ht="12.75" customHeight="1">
      <c r="A32" s="135" t="s">
        <v>171</v>
      </c>
      <c r="B32" s="136" t="s">
        <v>130</v>
      </c>
      <c r="C32" s="137">
        <f>ROUND((D32+E32+H32)*$I32/48,0)</f>
        <v>4</v>
      </c>
      <c r="D32" s="135">
        <v>2</v>
      </c>
      <c r="E32" s="135">
        <v>2</v>
      </c>
      <c r="F32" s="138">
        <v>2</v>
      </c>
      <c r="G32" s="135">
        <v>2</v>
      </c>
      <c r="H32" s="135">
        <f>ROUND((D32*F32)+(E32*G32),0)</f>
        <v>8</v>
      </c>
      <c r="I32" s="135">
        <v>16</v>
      </c>
      <c r="J32" s="135">
        <f>D32+E32+H32</f>
        <v>12</v>
      </c>
      <c r="K32" s="137">
        <f aca="true" t="shared" si="0" ref="K32:L35">+D32*$I32</f>
        <v>32</v>
      </c>
      <c r="L32" s="135">
        <f t="shared" si="0"/>
        <v>32</v>
      </c>
      <c r="M32" s="135">
        <f>+K32+L32</f>
        <v>64</v>
      </c>
      <c r="N32" s="137"/>
      <c r="O32" s="135" t="s">
        <v>147</v>
      </c>
      <c r="P32" s="135" t="s">
        <v>45</v>
      </c>
      <c r="Q32" s="135" t="s">
        <v>47</v>
      </c>
    </row>
    <row r="33" spans="1:17" s="144" customFormat="1" ht="12.75" customHeight="1">
      <c r="A33" s="140" t="s">
        <v>172</v>
      </c>
      <c r="B33" s="141" t="s">
        <v>54</v>
      </c>
      <c r="C33" s="142">
        <f>ROUND((D33+E33+H33)*$I33/48,0)</f>
        <v>4</v>
      </c>
      <c r="D33" s="140">
        <v>2</v>
      </c>
      <c r="E33" s="140">
        <v>2</v>
      </c>
      <c r="F33" s="143">
        <v>2</v>
      </c>
      <c r="G33" s="140">
        <v>2</v>
      </c>
      <c r="H33" s="140">
        <f>ROUND((D33*F33)+(E33*G33),0)</f>
        <v>8</v>
      </c>
      <c r="I33" s="140">
        <v>16</v>
      </c>
      <c r="J33" s="140">
        <f>D33+E33+H33</f>
        <v>12</v>
      </c>
      <c r="K33" s="142">
        <f t="shared" si="0"/>
        <v>32</v>
      </c>
      <c r="L33" s="140">
        <f t="shared" si="0"/>
        <v>32</v>
      </c>
      <c r="M33" s="140">
        <f>+K33+L33</f>
        <v>64</v>
      </c>
      <c r="N33" s="142"/>
      <c r="O33" s="140" t="s">
        <v>147</v>
      </c>
      <c r="P33" s="140" t="s">
        <v>45</v>
      </c>
      <c r="Q33" s="140" t="s">
        <v>47</v>
      </c>
    </row>
    <row r="34" spans="1:17" ht="12.75" customHeight="1">
      <c r="A34" s="44" t="s">
        <v>173</v>
      </c>
      <c r="B34" s="66" t="s">
        <v>131</v>
      </c>
      <c r="C34" s="52">
        <f>ROUND((D34+E34+H34)*$I34/48,0)</f>
        <v>3</v>
      </c>
      <c r="D34" s="44">
        <v>4</v>
      </c>
      <c r="E34" s="44">
        <v>0</v>
      </c>
      <c r="F34" s="67">
        <v>1</v>
      </c>
      <c r="G34" s="44">
        <v>0</v>
      </c>
      <c r="H34" s="44">
        <f>ROUND((D34*F34)+(E34*G34),0)</f>
        <v>4</v>
      </c>
      <c r="I34" s="44">
        <v>16</v>
      </c>
      <c r="J34" s="44">
        <f>D34+E34+H34</f>
        <v>8</v>
      </c>
      <c r="K34" s="44">
        <f>+D34*$I34</f>
        <v>64</v>
      </c>
      <c r="L34" s="44">
        <f>E34*$I34</f>
        <v>0</v>
      </c>
      <c r="M34" s="44">
        <f>+K34+L34</f>
        <v>64</v>
      </c>
      <c r="N34" s="72"/>
      <c r="O34" s="44" t="s">
        <v>8</v>
      </c>
      <c r="P34" s="44" t="s">
        <v>45</v>
      </c>
      <c r="Q34" s="44" t="s">
        <v>47</v>
      </c>
    </row>
    <row r="35" spans="1:17" s="61" customFormat="1" ht="12.75" customHeight="1">
      <c r="A35" s="44" t="s">
        <v>39</v>
      </c>
      <c r="B35" s="66" t="s">
        <v>30</v>
      </c>
      <c r="C35" s="52">
        <f>ROUND((D35+E35+H35)*$I35/48,0)</f>
        <v>4</v>
      </c>
      <c r="D35" s="44">
        <v>4</v>
      </c>
      <c r="E35" s="44">
        <v>0</v>
      </c>
      <c r="F35" s="67">
        <v>2</v>
      </c>
      <c r="G35" s="44">
        <v>0</v>
      </c>
      <c r="H35" s="44">
        <f>ROUND((D35*F35)+(E35*G35),0)</f>
        <v>8</v>
      </c>
      <c r="I35" s="44">
        <v>16</v>
      </c>
      <c r="J35" s="44">
        <f>D35+E35+H35</f>
        <v>12</v>
      </c>
      <c r="K35" s="52">
        <f t="shared" si="0"/>
        <v>64</v>
      </c>
      <c r="L35" s="44">
        <f t="shared" si="0"/>
        <v>0</v>
      </c>
      <c r="M35" s="44">
        <f>+K35+L35</f>
        <v>64</v>
      </c>
      <c r="N35" s="52"/>
      <c r="O35" s="44" t="s">
        <v>8</v>
      </c>
      <c r="P35" s="44" t="s">
        <v>45</v>
      </c>
      <c r="Q35" s="44" t="s">
        <v>47</v>
      </c>
    </row>
    <row r="36" spans="1:17" ht="12.75" customHeight="1">
      <c r="A36" s="87" t="s">
        <v>9</v>
      </c>
      <c r="B36" s="87"/>
      <c r="C36" s="28">
        <f>SUM(C32:C35)</f>
        <v>15</v>
      </c>
      <c r="D36" s="28">
        <f>SUM(D32:D35)</f>
        <v>12</v>
      </c>
      <c r="E36" s="28">
        <f>SUM(E32:E35)</f>
        <v>4</v>
      </c>
      <c r="F36" s="88"/>
      <c r="G36" s="89"/>
      <c r="H36" s="28">
        <f>SUM(H32:H35)</f>
        <v>28</v>
      </c>
      <c r="I36" s="32"/>
      <c r="J36" s="28">
        <f>SUM(J32:J35)</f>
        <v>44</v>
      </c>
      <c r="K36" s="28">
        <f>SUM(K32:K35)</f>
        <v>192</v>
      </c>
      <c r="L36" s="28">
        <f>SUM(L32:L35)</f>
        <v>64</v>
      </c>
      <c r="M36" s="28">
        <f>SUM(M32:M35)</f>
        <v>256</v>
      </c>
      <c r="N36" s="96"/>
      <c r="O36" s="96"/>
      <c r="P36" s="30" t="s">
        <v>65</v>
      </c>
      <c r="Q36" s="31">
        <v>4</v>
      </c>
    </row>
    <row r="38" spans="1:17" ht="15" customHeight="1">
      <c r="A38" s="117" t="s">
        <v>12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1:17" ht="35.25" customHeight="1">
      <c r="A39" s="37" t="s">
        <v>4</v>
      </c>
      <c r="B39" s="37" t="s">
        <v>5</v>
      </c>
      <c r="C39" s="43" t="s">
        <v>117</v>
      </c>
      <c r="D39" s="43" t="s">
        <v>113</v>
      </c>
      <c r="E39" s="43" t="s">
        <v>114</v>
      </c>
      <c r="F39" s="43" t="s">
        <v>71</v>
      </c>
      <c r="G39" s="43" t="s">
        <v>72</v>
      </c>
      <c r="H39" s="43" t="s">
        <v>115</v>
      </c>
      <c r="I39" s="43" t="s">
        <v>6</v>
      </c>
      <c r="J39" s="43" t="s">
        <v>116</v>
      </c>
      <c r="K39" s="43" t="s">
        <v>62</v>
      </c>
      <c r="L39" s="43" t="s">
        <v>63</v>
      </c>
      <c r="M39" s="27" t="s">
        <v>64</v>
      </c>
      <c r="N39" s="37" t="s">
        <v>7</v>
      </c>
      <c r="O39" s="38" t="s">
        <v>121</v>
      </c>
      <c r="P39" s="37" t="s">
        <v>44</v>
      </c>
      <c r="Q39" s="37" t="s">
        <v>46</v>
      </c>
    </row>
    <row r="40" spans="1:17" s="139" customFormat="1" ht="25.5">
      <c r="A40" s="135" t="s">
        <v>174</v>
      </c>
      <c r="B40" s="136" t="s">
        <v>149</v>
      </c>
      <c r="C40" s="137">
        <f>ROUND((D40+E40+H40)*$I40/48,0)</f>
        <v>4</v>
      </c>
      <c r="D40" s="135">
        <v>2</v>
      </c>
      <c r="E40" s="135">
        <v>2</v>
      </c>
      <c r="F40" s="138">
        <v>2</v>
      </c>
      <c r="G40" s="135">
        <v>2</v>
      </c>
      <c r="H40" s="135">
        <f>ROUND((D40*F40)+(E40*G40),0)</f>
        <v>8</v>
      </c>
      <c r="I40" s="135">
        <v>16</v>
      </c>
      <c r="J40" s="135">
        <f>D40+E40+H40</f>
        <v>12</v>
      </c>
      <c r="K40" s="135">
        <f>+D40*$I40</f>
        <v>32</v>
      </c>
      <c r="L40" s="135">
        <f>E40*$I40</f>
        <v>32</v>
      </c>
      <c r="M40" s="135">
        <f>+K40+L40</f>
        <v>64</v>
      </c>
      <c r="N40" s="137" t="s">
        <v>130</v>
      </c>
      <c r="O40" s="135" t="s">
        <v>147</v>
      </c>
      <c r="P40" s="135" t="s">
        <v>45</v>
      </c>
      <c r="Q40" s="135" t="s">
        <v>47</v>
      </c>
    </row>
    <row r="41" spans="1:17" s="144" customFormat="1" ht="12.75" customHeight="1">
      <c r="A41" s="140" t="s">
        <v>175</v>
      </c>
      <c r="B41" s="141" t="s">
        <v>66</v>
      </c>
      <c r="C41" s="142">
        <f>ROUND((D41+E41+H41)*$I41/48,0)</f>
        <v>4</v>
      </c>
      <c r="D41" s="140">
        <v>2</v>
      </c>
      <c r="E41" s="140">
        <v>2</v>
      </c>
      <c r="F41" s="143">
        <v>2</v>
      </c>
      <c r="G41" s="140">
        <v>2</v>
      </c>
      <c r="H41" s="140">
        <f>ROUND((D41*F41)+(E41*G41),0)</f>
        <v>8</v>
      </c>
      <c r="I41" s="140">
        <v>16</v>
      </c>
      <c r="J41" s="140">
        <f>D41+E41+H41</f>
        <v>12</v>
      </c>
      <c r="K41" s="140">
        <f>+D41*$I41</f>
        <v>32</v>
      </c>
      <c r="L41" s="140">
        <f>E41*$I41</f>
        <v>32</v>
      </c>
      <c r="M41" s="140">
        <f>+K41+L41</f>
        <v>64</v>
      </c>
      <c r="N41" s="142" t="s">
        <v>150</v>
      </c>
      <c r="O41" s="140" t="s">
        <v>147</v>
      </c>
      <c r="P41" s="140" t="s">
        <v>45</v>
      </c>
      <c r="Q41" s="140" t="s">
        <v>47</v>
      </c>
    </row>
    <row r="42" spans="1:17" s="4" customFormat="1" ht="12.75" customHeight="1">
      <c r="A42" s="44" t="s">
        <v>176</v>
      </c>
      <c r="B42" s="61" t="s">
        <v>151</v>
      </c>
      <c r="C42" s="52">
        <f>ROUND((D42+E42+H42)*$I42/48,0)</f>
        <v>3</v>
      </c>
      <c r="D42" s="44">
        <v>4</v>
      </c>
      <c r="E42" s="44">
        <v>0</v>
      </c>
      <c r="F42" s="67">
        <v>1</v>
      </c>
      <c r="G42" s="44">
        <v>0</v>
      </c>
      <c r="H42" s="44">
        <f>ROUND((D42*F42)+(E42*G42),0)</f>
        <v>4</v>
      </c>
      <c r="I42" s="44">
        <v>16</v>
      </c>
      <c r="J42" s="44">
        <f>D42+E42+H42</f>
        <v>8</v>
      </c>
      <c r="K42" s="44">
        <f>+D42*$I42</f>
        <v>64</v>
      </c>
      <c r="L42" s="44">
        <f>E42*$I42</f>
        <v>0</v>
      </c>
      <c r="M42" s="44">
        <f>+K42+L42</f>
        <v>64</v>
      </c>
      <c r="N42" s="52"/>
      <c r="O42" s="44" t="s">
        <v>8</v>
      </c>
      <c r="P42" s="44" t="s">
        <v>45</v>
      </c>
      <c r="Q42" s="44" t="s">
        <v>47</v>
      </c>
    </row>
    <row r="43" spans="1:17" s="26" customFormat="1" ht="12.75" customHeight="1">
      <c r="A43" s="44" t="s">
        <v>177</v>
      </c>
      <c r="B43" s="66" t="s">
        <v>132</v>
      </c>
      <c r="C43" s="68">
        <f>ROUND((D43+E43+H43)*$I43/48,0)</f>
        <v>3</v>
      </c>
      <c r="D43" s="69">
        <v>4</v>
      </c>
      <c r="E43" s="69">
        <v>0</v>
      </c>
      <c r="F43" s="70">
        <v>1</v>
      </c>
      <c r="G43" s="69">
        <v>0</v>
      </c>
      <c r="H43" s="69">
        <f>ROUND((D43*F43)+(E43*G43),0)</f>
        <v>4</v>
      </c>
      <c r="I43" s="69">
        <v>16</v>
      </c>
      <c r="J43" s="69">
        <f>D43+E43+H43</f>
        <v>8</v>
      </c>
      <c r="K43" s="44">
        <f>+D43*$I43</f>
        <v>64</v>
      </c>
      <c r="L43" s="44">
        <f>E43*$I43</f>
        <v>0</v>
      </c>
      <c r="M43" s="44">
        <f>+K43+L43</f>
        <v>64</v>
      </c>
      <c r="N43" s="71"/>
      <c r="O43" s="69" t="s">
        <v>8</v>
      </c>
      <c r="P43" s="69" t="s">
        <v>45</v>
      </c>
      <c r="Q43" s="69" t="s">
        <v>47</v>
      </c>
    </row>
    <row r="44" spans="1:17" s="26" customFormat="1" ht="12.75" customHeight="1">
      <c r="A44" s="44" t="s">
        <v>178</v>
      </c>
      <c r="B44" s="66" t="s">
        <v>179</v>
      </c>
      <c r="C44" s="68">
        <f>ROUND((D44+E44+H44)*$I44/48,0)</f>
        <v>4</v>
      </c>
      <c r="D44" s="69">
        <v>4</v>
      </c>
      <c r="E44" s="69">
        <v>0</v>
      </c>
      <c r="F44" s="70">
        <v>2</v>
      </c>
      <c r="G44" s="69">
        <v>0</v>
      </c>
      <c r="H44" s="69">
        <f>ROUND((D44*F44)+(E44*G44),0)</f>
        <v>8</v>
      </c>
      <c r="I44" s="69">
        <v>16</v>
      </c>
      <c r="J44" s="69">
        <f>D44+E44+H44</f>
        <v>12</v>
      </c>
      <c r="K44" s="44">
        <f>+D44*$I44</f>
        <v>64</v>
      </c>
      <c r="L44" s="44">
        <f>E44*$I44</f>
        <v>0</v>
      </c>
      <c r="M44" s="44">
        <f>+K44+L44</f>
        <v>64</v>
      </c>
      <c r="N44" s="52" t="s">
        <v>152</v>
      </c>
      <c r="O44" s="78" t="s">
        <v>8</v>
      </c>
      <c r="P44" s="69" t="s">
        <v>45</v>
      </c>
      <c r="Q44" s="69" t="s">
        <v>47</v>
      </c>
    </row>
    <row r="45" spans="1:17" ht="12.75" customHeight="1">
      <c r="A45" s="87" t="s">
        <v>9</v>
      </c>
      <c r="B45" s="87"/>
      <c r="C45" s="28">
        <f>SUM(C40:C44)</f>
        <v>18</v>
      </c>
      <c r="D45" s="28">
        <f>SUM(D40:D44)</f>
        <v>16</v>
      </c>
      <c r="E45" s="28">
        <f>SUM(E40:E44)</f>
        <v>4</v>
      </c>
      <c r="F45" s="88"/>
      <c r="G45" s="89"/>
      <c r="H45" s="28">
        <f>SUM(H40:H43)</f>
        <v>24</v>
      </c>
      <c r="I45" s="32"/>
      <c r="J45" s="28">
        <f>SUM(J40:J43)</f>
        <v>40</v>
      </c>
      <c r="K45" s="28">
        <f>SUM(K40:K43)</f>
        <v>192</v>
      </c>
      <c r="L45" s="28">
        <f>SUM(L40:L43)</f>
        <v>64</v>
      </c>
      <c r="M45" s="28">
        <f>SUM(M40:M43)</f>
        <v>256</v>
      </c>
      <c r="N45" s="96"/>
      <c r="O45" s="96"/>
      <c r="P45" s="30" t="s">
        <v>65</v>
      </c>
      <c r="Q45" s="31">
        <v>5</v>
      </c>
    </row>
    <row r="47" spans="1:17" ht="15" customHeight="1">
      <c r="A47" s="117" t="s">
        <v>37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</row>
    <row r="48" spans="1:17" ht="35.25" customHeight="1">
      <c r="A48" s="37" t="s">
        <v>4</v>
      </c>
      <c r="B48" s="37" t="s">
        <v>5</v>
      </c>
      <c r="C48" s="43" t="s">
        <v>117</v>
      </c>
      <c r="D48" s="43" t="s">
        <v>113</v>
      </c>
      <c r="E48" s="43" t="s">
        <v>114</v>
      </c>
      <c r="F48" s="43" t="s">
        <v>71</v>
      </c>
      <c r="G48" s="43" t="s">
        <v>72</v>
      </c>
      <c r="H48" s="43" t="s">
        <v>115</v>
      </c>
      <c r="I48" s="43" t="s">
        <v>6</v>
      </c>
      <c r="J48" s="43" t="s">
        <v>116</v>
      </c>
      <c r="K48" s="43" t="s">
        <v>62</v>
      </c>
      <c r="L48" s="43" t="s">
        <v>63</v>
      </c>
      <c r="M48" s="27" t="s">
        <v>64</v>
      </c>
      <c r="N48" s="37" t="s">
        <v>7</v>
      </c>
      <c r="O48" s="38" t="s">
        <v>121</v>
      </c>
      <c r="P48" s="37" t="s">
        <v>44</v>
      </c>
      <c r="Q48" s="37" t="s">
        <v>46</v>
      </c>
    </row>
    <row r="49" spans="1:17" s="149" customFormat="1" ht="25.5">
      <c r="A49" s="145" t="s">
        <v>181</v>
      </c>
      <c r="B49" s="146" t="s">
        <v>133</v>
      </c>
      <c r="C49" s="147">
        <f>ROUND((D49+E49+H49)*$I49/48,0)</f>
        <v>5</v>
      </c>
      <c r="D49" s="147">
        <v>4</v>
      </c>
      <c r="E49" s="145">
        <v>4</v>
      </c>
      <c r="F49" s="148">
        <v>1</v>
      </c>
      <c r="G49" s="148">
        <v>1</v>
      </c>
      <c r="H49" s="145">
        <f>ROUND((D49*F49)+(E49*G49),0)</f>
        <v>8</v>
      </c>
      <c r="I49" s="145">
        <v>16</v>
      </c>
      <c r="J49" s="145">
        <f>D49+E49+H49</f>
        <v>16</v>
      </c>
      <c r="K49" s="145">
        <f>+D49*I49</f>
        <v>64</v>
      </c>
      <c r="L49" s="145">
        <f>+E49*I49</f>
        <v>64</v>
      </c>
      <c r="M49" s="145">
        <f>+K49+L49</f>
        <v>128</v>
      </c>
      <c r="N49" s="147" t="s">
        <v>149</v>
      </c>
      <c r="O49" s="145" t="s">
        <v>147</v>
      </c>
      <c r="P49" s="145" t="s">
        <v>45</v>
      </c>
      <c r="Q49" s="145" t="s">
        <v>47</v>
      </c>
    </row>
    <row r="50" spans="1:17" ht="12.75" customHeight="1">
      <c r="A50" s="44" t="s">
        <v>135</v>
      </c>
      <c r="B50" s="66" t="s">
        <v>180</v>
      </c>
      <c r="C50" s="52">
        <f>ROUND((D50+E50+H50)*$I50/48,0)</f>
        <v>4</v>
      </c>
      <c r="D50" s="44">
        <v>4</v>
      </c>
      <c r="E50" s="44">
        <v>0</v>
      </c>
      <c r="F50" s="67">
        <v>2</v>
      </c>
      <c r="G50" s="67">
        <v>0</v>
      </c>
      <c r="H50" s="44">
        <f>ROUND((D50*F50)+(E50*G50),0)</f>
        <v>8</v>
      </c>
      <c r="I50" s="44">
        <v>16</v>
      </c>
      <c r="J50" s="44">
        <f>D50+E50+H50</f>
        <v>12</v>
      </c>
      <c r="K50" s="44">
        <f>+D50*I50</f>
        <v>64</v>
      </c>
      <c r="L50" s="44">
        <f>+E50*I50</f>
        <v>0</v>
      </c>
      <c r="M50" s="44">
        <f>+K50+L50</f>
        <v>64</v>
      </c>
      <c r="N50" s="52"/>
      <c r="O50" s="44" t="s">
        <v>8</v>
      </c>
      <c r="P50" s="44" t="s">
        <v>45</v>
      </c>
      <c r="Q50" s="44" t="s">
        <v>47</v>
      </c>
    </row>
    <row r="51" spans="1:17" s="149" customFormat="1" ht="12.75" customHeight="1">
      <c r="A51" s="145" t="s">
        <v>182</v>
      </c>
      <c r="B51" s="146" t="s">
        <v>69</v>
      </c>
      <c r="C51" s="147">
        <f>ROUND((D51+E51+H51)*$I51/48,0)</f>
        <v>4</v>
      </c>
      <c r="D51" s="145">
        <v>2</v>
      </c>
      <c r="E51" s="145">
        <v>2</v>
      </c>
      <c r="F51" s="148">
        <v>2</v>
      </c>
      <c r="G51" s="148">
        <v>2</v>
      </c>
      <c r="H51" s="145">
        <f>ROUND((D51*F51)+(E51*G51),0)</f>
        <v>8</v>
      </c>
      <c r="I51" s="145">
        <v>16</v>
      </c>
      <c r="J51" s="145">
        <f>D51+E51+H51</f>
        <v>12</v>
      </c>
      <c r="K51" s="145">
        <f>+D51*I51</f>
        <v>32</v>
      </c>
      <c r="L51" s="145">
        <f>+E51*I51</f>
        <v>32</v>
      </c>
      <c r="M51" s="145">
        <f>+K51+L51</f>
        <v>64</v>
      </c>
      <c r="N51" s="147"/>
      <c r="O51" s="145" t="s">
        <v>147</v>
      </c>
      <c r="P51" s="145" t="s">
        <v>45</v>
      </c>
      <c r="Q51" s="145" t="s">
        <v>47</v>
      </c>
    </row>
    <row r="52" spans="1:17" s="170" customFormat="1" ht="12.75" customHeight="1">
      <c r="A52" s="161" t="s">
        <v>183</v>
      </c>
      <c r="B52" s="165" t="s">
        <v>134</v>
      </c>
      <c r="C52" s="166">
        <f>ROUND((D52+E52+H52)*$I52/48,0)</f>
        <v>4</v>
      </c>
      <c r="D52" s="167">
        <v>4</v>
      </c>
      <c r="E52" s="167">
        <v>0</v>
      </c>
      <c r="F52" s="168">
        <v>2</v>
      </c>
      <c r="G52" s="167">
        <v>0</v>
      </c>
      <c r="H52" s="167">
        <f>ROUND((D52*F52)+(E52*G52),0)</f>
        <v>8</v>
      </c>
      <c r="I52" s="167">
        <v>16</v>
      </c>
      <c r="J52" s="167">
        <f>D52+E52+H52</f>
        <v>12</v>
      </c>
      <c r="K52" s="161">
        <f>+D52*I52</f>
        <v>64</v>
      </c>
      <c r="L52" s="161">
        <f>+E52*I52</f>
        <v>0</v>
      </c>
      <c r="M52" s="161">
        <f>+K52+L52</f>
        <v>64</v>
      </c>
      <c r="N52" s="169"/>
      <c r="O52" s="167" t="s">
        <v>8</v>
      </c>
      <c r="P52" s="167" t="s">
        <v>45</v>
      </c>
      <c r="Q52" s="167" t="s">
        <v>47</v>
      </c>
    </row>
    <row r="53" spans="1:17" ht="12.75" customHeight="1">
      <c r="A53" s="87" t="s">
        <v>9</v>
      </c>
      <c r="B53" s="87"/>
      <c r="C53" s="28">
        <f>SUM(C49:C52)</f>
        <v>17</v>
      </c>
      <c r="D53" s="28">
        <f>SUM(D49:D52)</f>
        <v>14</v>
      </c>
      <c r="E53" s="28">
        <f>SUM(E49:E52)</f>
        <v>6</v>
      </c>
      <c r="F53" s="88"/>
      <c r="G53" s="89"/>
      <c r="H53" s="28">
        <f>SUM(H49:H52)</f>
        <v>32</v>
      </c>
      <c r="I53" s="32"/>
      <c r="J53" s="28">
        <f>SUM(J49:J52)</f>
        <v>52</v>
      </c>
      <c r="K53" s="28">
        <f>SUM(K49:K52)</f>
        <v>224</v>
      </c>
      <c r="L53" s="28">
        <f>SUM(L49:L52)</f>
        <v>96</v>
      </c>
      <c r="M53" s="28">
        <f>SUM(M49:M52)</f>
        <v>320</v>
      </c>
      <c r="N53" s="96"/>
      <c r="O53" s="96"/>
      <c r="P53" s="30" t="s">
        <v>65</v>
      </c>
      <c r="Q53" s="31">
        <v>4</v>
      </c>
    </row>
    <row r="55" spans="1:17" ht="15" customHeight="1">
      <c r="A55" s="117" t="s">
        <v>13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</row>
    <row r="56" spans="1:17" ht="35.25" customHeight="1">
      <c r="A56" s="37" t="s">
        <v>4</v>
      </c>
      <c r="B56" s="37" t="s">
        <v>5</v>
      </c>
      <c r="C56" s="43" t="s">
        <v>117</v>
      </c>
      <c r="D56" s="43" t="s">
        <v>113</v>
      </c>
      <c r="E56" s="43" t="s">
        <v>114</v>
      </c>
      <c r="F56" s="43" t="s">
        <v>71</v>
      </c>
      <c r="G56" s="43" t="s">
        <v>72</v>
      </c>
      <c r="H56" s="43" t="s">
        <v>115</v>
      </c>
      <c r="I56" s="43" t="s">
        <v>6</v>
      </c>
      <c r="J56" s="43" t="s">
        <v>116</v>
      </c>
      <c r="K56" s="43" t="s">
        <v>62</v>
      </c>
      <c r="L56" s="43" t="s">
        <v>63</v>
      </c>
      <c r="M56" s="27" t="s">
        <v>64</v>
      </c>
      <c r="N56" s="37" t="s">
        <v>7</v>
      </c>
      <c r="O56" s="38" t="s">
        <v>121</v>
      </c>
      <c r="P56" s="37" t="s">
        <v>44</v>
      </c>
      <c r="Q56" s="37" t="s">
        <v>46</v>
      </c>
    </row>
    <row r="57" spans="1:17" s="149" customFormat="1" ht="38.25">
      <c r="A57" s="145" t="s">
        <v>185</v>
      </c>
      <c r="B57" s="146" t="s">
        <v>136</v>
      </c>
      <c r="C57" s="147">
        <f>ROUND((D57+E57+H57)*$I57/48,0)</f>
        <v>5</v>
      </c>
      <c r="D57" s="145">
        <v>4</v>
      </c>
      <c r="E57" s="145">
        <v>4</v>
      </c>
      <c r="F57" s="148">
        <v>2</v>
      </c>
      <c r="G57" s="148">
        <v>0</v>
      </c>
      <c r="H57" s="145">
        <f>ROUND((D57*F57)+(E57*G57),0)</f>
        <v>8</v>
      </c>
      <c r="I57" s="145">
        <v>16</v>
      </c>
      <c r="J57" s="145">
        <f>D57+E57+H57</f>
        <v>16</v>
      </c>
      <c r="K57" s="145">
        <f>+D57*$I57</f>
        <v>64</v>
      </c>
      <c r="L57" s="145">
        <f>+E57*I57</f>
        <v>64</v>
      </c>
      <c r="M57" s="145">
        <f>+K57+L57</f>
        <v>128</v>
      </c>
      <c r="N57" s="147" t="s">
        <v>153</v>
      </c>
      <c r="O57" s="145" t="s">
        <v>147</v>
      </c>
      <c r="P57" s="145" t="s">
        <v>45</v>
      </c>
      <c r="Q57" s="145" t="s">
        <v>47</v>
      </c>
    </row>
    <row r="58" spans="1:17" s="61" customFormat="1" ht="12.75" customHeight="1">
      <c r="A58" s="44" t="s">
        <v>43</v>
      </c>
      <c r="B58" s="66" t="s">
        <v>70</v>
      </c>
      <c r="C58" s="52">
        <f>ROUND((D58+E58+H58)*$I58/48,0)</f>
        <v>4</v>
      </c>
      <c r="D58" s="44">
        <v>4</v>
      </c>
      <c r="E58" s="44">
        <v>0</v>
      </c>
      <c r="F58" s="67">
        <v>2</v>
      </c>
      <c r="G58" s="67">
        <v>0</v>
      </c>
      <c r="H58" s="44">
        <f>ROUND((D58*F58)+(E58*G58),0)</f>
        <v>8</v>
      </c>
      <c r="I58" s="44">
        <v>16</v>
      </c>
      <c r="J58" s="44">
        <f>D58+E58+H58</f>
        <v>12</v>
      </c>
      <c r="K58" s="44">
        <f>+D58*$I58</f>
        <v>64</v>
      </c>
      <c r="L58" s="44">
        <f>+E58*I58</f>
        <v>0</v>
      </c>
      <c r="M58" s="44" t="s">
        <v>137</v>
      </c>
      <c r="N58" s="52"/>
      <c r="O58" s="44" t="s">
        <v>8</v>
      </c>
      <c r="P58" s="44" t="s">
        <v>45</v>
      </c>
      <c r="Q58" s="44" t="s">
        <v>47</v>
      </c>
    </row>
    <row r="59" spans="1:17" ht="12.75" customHeight="1">
      <c r="A59" s="44" t="s">
        <v>186</v>
      </c>
      <c r="B59" s="66" t="s">
        <v>138</v>
      </c>
      <c r="C59" s="52">
        <f>ROUND((D59+E59+H59)*$I59/48,0)</f>
        <v>4</v>
      </c>
      <c r="D59" s="44">
        <v>4</v>
      </c>
      <c r="E59" s="44">
        <v>0</v>
      </c>
      <c r="F59" s="67">
        <v>2</v>
      </c>
      <c r="G59" s="67">
        <v>0</v>
      </c>
      <c r="H59" s="44">
        <f>ROUND((D59*F59)+(E59*G59),0)</f>
        <v>8</v>
      </c>
      <c r="I59" s="44">
        <v>16</v>
      </c>
      <c r="J59" s="44">
        <f>D59+E59+H59</f>
        <v>12</v>
      </c>
      <c r="K59" s="44">
        <f>+D59*$I59</f>
        <v>64</v>
      </c>
      <c r="L59" s="44">
        <f>+E59*I59</f>
        <v>0</v>
      </c>
      <c r="M59" s="44">
        <f>+K59+L59</f>
        <v>64</v>
      </c>
      <c r="N59" s="52" t="s">
        <v>134</v>
      </c>
      <c r="O59" s="44" t="s">
        <v>8</v>
      </c>
      <c r="P59" s="44" t="s">
        <v>45</v>
      </c>
      <c r="Q59" s="44" t="s">
        <v>47</v>
      </c>
    </row>
    <row r="60" spans="1:17" ht="12.75" customHeight="1">
      <c r="A60" s="44" t="s">
        <v>187</v>
      </c>
      <c r="B60" s="66" t="s">
        <v>60</v>
      </c>
      <c r="C60" s="68">
        <f>ROUND((D60+E60+H60)*$I60/48,0)</f>
        <v>3</v>
      </c>
      <c r="D60" s="69">
        <v>4</v>
      </c>
      <c r="E60" s="69">
        <v>0</v>
      </c>
      <c r="F60" s="70">
        <v>1</v>
      </c>
      <c r="G60" s="69">
        <v>0</v>
      </c>
      <c r="H60" s="69">
        <f>ROUND((D60*F60)+(E60*G60),0)</f>
        <v>4</v>
      </c>
      <c r="I60" s="69">
        <v>16</v>
      </c>
      <c r="J60" s="69">
        <f>D60+E60+H60</f>
        <v>8</v>
      </c>
      <c r="K60" s="44">
        <f>+D60*$I60</f>
        <v>64</v>
      </c>
      <c r="L60" s="44">
        <f>+E60*I60</f>
        <v>0</v>
      </c>
      <c r="M60" s="44">
        <f>+K60+L60</f>
        <v>64</v>
      </c>
      <c r="N60" s="71"/>
      <c r="O60" s="69" t="s">
        <v>8</v>
      </c>
      <c r="P60" s="69" t="s">
        <v>45</v>
      </c>
      <c r="Q60" s="69" t="s">
        <v>47</v>
      </c>
    </row>
    <row r="61" spans="1:17" s="26" customFormat="1" ht="12.75" customHeight="1">
      <c r="A61" s="44" t="s">
        <v>192</v>
      </c>
      <c r="B61" s="79" t="s">
        <v>184</v>
      </c>
      <c r="C61" s="68">
        <f>ROUND((D61+E61+H61)*$I61/48,0)</f>
        <v>4</v>
      </c>
      <c r="D61" s="44">
        <v>4</v>
      </c>
      <c r="E61" s="44">
        <v>0</v>
      </c>
      <c r="F61" s="44">
        <v>2</v>
      </c>
      <c r="G61" s="44">
        <v>0</v>
      </c>
      <c r="H61" s="44">
        <v>8</v>
      </c>
      <c r="I61" s="44">
        <v>16</v>
      </c>
      <c r="J61" s="44">
        <f>D61+E61+H61</f>
        <v>12</v>
      </c>
      <c r="K61" s="44">
        <f>+D61*$I61</f>
        <v>64</v>
      </c>
      <c r="L61" s="44">
        <f>+E61*I61</f>
        <v>0</v>
      </c>
      <c r="M61" s="44">
        <f>+K61+L61</f>
        <v>64</v>
      </c>
      <c r="N61" s="44"/>
      <c r="O61" s="69" t="s">
        <v>8</v>
      </c>
      <c r="P61" s="69" t="s">
        <v>45</v>
      </c>
      <c r="Q61" s="69" t="s">
        <v>47</v>
      </c>
    </row>
    <row r="62" spans="1:17" ht="12.75" customHeight="1">
      <c r="A62" s="87" t="s">
        <v>9</v>
      </c>
      <c r="B62" s="87"/>
      <c r="C62" s="28">
        <f>SUM(C57:C61)</f>
        <v>20</v>
      </c>
      <c r="D62" s="28">
        <f>SUM(D57:D61)</f>
        <v>20</v>
      </c>
      <c r="E62" s="28">
        <f>SUM(E57:E61)</f>
        <v>4</v>
      </c>
      <c r="F62" s="88"/>
      <c r="G62" s="89"/>
      <c r="H62" s="28">
        <f>SUM(H57:H61)</f>
        <v>36</v>
      </c>
      <c r="I62" s="32"/>
      <c r="J62" s="28">
        <f>SUM(J57:J61)</f>
        <v>60</v>
      </c>
      <c r="K62" s="28">
        <f>SUM(K57:K61)</f>
        <v>320</v>
      </c>
      <c r="L62" s="28">
        <f>SUM(L57:L61)</f>
        <v>64</v>
      </c>
      <c r="M62" s="28">
        <f>SUM(M57:M60)</f>
        <v>256</v>
      </c>
      <c r="N62" s="96"/>
      <c r="O62" s="96"/>
      <c r="P62" s="30" t="s">
        <v>65</v>
      </c>
      <c r="Q62" s="31">
        <v>5</v>
      </c>
    </row>
    <row r="64" spans="1:17" ht="15" customHeight="1">
      <c r="A64" s="117" t="s">
        <v>14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</row>
    <row r="65" spans="1:17" ht="35.25" customHeight="1">
      <c r="A65" s="37" t="s">
        <v>4</v>
      </c>
      <c r="B65" s="37" t="s">
        <v>5</v>
      </c>
      <c r="C65" s="43" t="s">
        <v>117</v>
      </c>
      <c r="D65" s="43" t="s">
        <v>113</v>
      </c>
      <c r="E65" s="43" t="s">
        <v>114</v>
      </c>
      <c r="F65" s="43" t="s">
        <v>71</v>
      </c>
      <c r="G65" s="43" t="s">
        <v>72</v>
      </c>
      <c r="H65" s="43" t="s">
        <v>115</v>
      </c>
      <c r="I65" s="43" t="s">
        <v>6</v>
      </c>
      <c r="J65" s="43" t="s">
        <v>116</v>
      </c>
      <c r="K65" s="43" t="s">
        <v>62</v>
      </c>
      <c r="L65" s="43" t="s">
        <v>63</v>
      </c>
      <c r="M65" s="27" t="s">
        <v>64</v>
      </c>
      <c r="N65" s="37" t="s">
        <v>7</v>
      </c>
      <c r="O65" s="38" t="s">
        <v>121</v>
      </c>
      <c r="P65" s="37" t="s">
        <v>44</v>
      </c>
      <c r="Q65" s="37" t="s">
        <v>46</v>
      </c>
    </row>
    <row r="66" spans="1:17" s="165" customFormat="1" ht="12.75" customHeight="1">
      <c r="A66" s="161" t="s">
        <v>189</v>
      </c>
      <c r="B66" s="162" t="s">
        <v>139</v>
      </c>
      <c r="C66" s="163">
        <f>ROUND((D66+E66+H66)*$I66/48,0)</f>
        <v>4</v>
      </c>
      <c r="D66" s="161">
        <v>4</v>
      </c>
      <c r="E66" s="161">
        <v>0</v>
      </c>
      <c r="F66" s="164">
        <v>2</v>
      </c>
      <c r="G66" s="164">
        <v>0</v>
      </c>
      <c r="H66" s="161">
        <f>ROUND((D66*F66)+(E66*G66),0)</f>
        <v>8</v>
      </c>
      <c r="I66" s="161">
        <v>16</v>
      </c>
      <c r="J66" s="161">
        <f>D66+E66+H66</f>
        <v>12</v>
      </c>
      <c r="K66" s="161">
        <f aca="true" t="shared" si="1" ref="K66:L70">+D66*$I66</f>
        <v>64</v>
      </c>
      <c r="L66" s="161">
        <f t="shared" si="1"/>
        <v>0</v>
      </c>
      <c r="M66" s="161">
        <f>+K66+L66</f>
        <v>64</v>
      </c>
      <c r="N66" s="163" t="s">
        <v>134</v>
      </c>
      <c r="O66" s="161" t="s">
        <v>8</v>
      </c>
      <c r="P66" s="161" t="s">
        <v>45</v>
      </c>
      <c r="Q66" s="161" t="s">
        <v>47</v>
      </c>
    </row>
    <row r="67" spans="1:17" ht="12.75" customHeight="1">
      <c r="A67" s="44" t="s">
        <v>190</v>
      </c>
      <c r="B67" s="66" t="s">
        <v>140</v>
      </c>
      <c r="C67" s="52">
        <f>ROUND((D67+E67+H67)*$I67/48,0)</f>
        <v>3</v>
      </c>
      <c r="D67" s="44">
        <v>4</v>
      </c>
      <c r="E67" s="44">
        <v>0</v>
      </c>
      <c r="F67" s="67">
        <v>1</v>
      </c>
      <c r="G67" s="67">
        <v>0</v>
      </c>
      <c r="H67" s="44">
        <f>ROUND((D67*F67)+(E67*G67),0)</f>
        <v>4</v>
      </c>
      <c r="I67" s="44">
        <v>16</v>
      </c>
      <c r="J67" s="44">
        <f>D67+E67+H67</f>
        <v>8</v>
      </c>
      <c r="K67" s="44">
        <f t="shared" si="1"/>
        <v>64</v>
      </c>
      <c r="L67" s="44">
        <f t="shared" si="1"/>
        <v>0</v>
      </c>
      <c r="M67" s="44">
        <f>+K67+L67</f>
        <v>64</v>
      </c>
      <c r="N67" s="52"/>
      <c r="O67" s="44" t="s">
        <v>8</v>
      </c>
      <c r="P67" s="44" t="s">
        <v>45</v>
      </c>
      <c r="Q67" s="44" t="s">
        <v>47</v>
      </c>
    </row>
    <row r="68" spans="1:17" s="61" customFormat="1" ht="12.75" customHeight="1">
      <c r="A68" s="44" t="s">
        <v>67</v>
      </c>
      <c r="B68" s="66" t="s">
        <v>68</v>
      </c>
      <c r="C68" s="52">
        <f>ROUND((D68+E68+H68)*$I68/48,0)</f>
        <v>4</v>
      </c>
      <c r="D68" s="44">
        <v>4</v>
      </c>
      <c r="E68" s="44">
        <v>0</v>
      </c>
      <c r="F68" s="67">
        <v>2</v>
      </c>
      <c r="G68" s="67">
        <v>0</v>
      </c>
      <c r="H68" s="44">
        <f>ROUND((D68*F68)+(E68*G68),0)</f>
        <v>8</v>
      </c>
      <c r="I68" s="44">
        <v>16</v>
      </c>
      <c r="J68" s="44">
        <f>D68+E68+H68</f>
        <v>12</v>
      </c>
      <c r="K68" s="44">
        <f t="shared" si="1"/>
        <v>64</v>
      </c>
      <c r="L68" s="44">
        <f t="shared" si="1"/>
        <v>0</v>
      </c>
      <c r="M68" s="44">
        <f>+K68+L68</f>
        <v>64</v>
      </c>
      <c r="N68" s="52" t="s">
        <v>134</v>
      </c>
      <c r="O68" s="44" t="s">
        <v>8</v>
      </c>
      <c r="P68" s="44" t="s">
        <v>45</v>
      </c>
      <c r="Q68" s="44" t="s">
        <v>47</v>
      </c>
    </row>
    <row r="69" spans="1:17" s="61" customFormat="1" ht="12.75" customHeight="1">
      <c r="A69" s="44" t="s">
        <v>42</v>
      </c>
      <c r="B69" s="66" t="s">
        <v>33</v>
      </c>
      <c r="C69" s="52">
        <f>ROUND((D69+E69+H69)*$I69/48,0)</f>
        <v>4</v>
      </c>
      <c r="D69" s="44">
        <v>4</v>
      </c>
      <c r="E69" s="44">
        <v>0</v>
      </c>
      <c r="F69" s="67">
        <v>2</v>
      </c>
      <c r="G69" s="67">
        <v>0</v>
      </c>
      <c r="H69" s="44">
        <f>ROUND((D69*F69)+(E69*G69),0)</f>
        <v>8</v>
      </c>
      <c r="I69" s="44">
        <v>16</v>
      </c>
      <c r="J69" s="44">
        <f>D69+E69+H69</f>
        <v>12</v>
      </c>
      <c r="K69" s="44">
        <f t="shared" si="1"/>
        <v>64</v>
      </c>
      <c r="L69" s="44">
        <f t="shared" si="1"/>
        <v>0</v>
      </c>
      <c r="M69" s="44">
        <f>+K69+L69</f>
        <v>64</v>
      </c>
      <c r="N69" s="159"/>
      <c r="O69" s="44" t="s">
        <v>8</v>
      </c>
      <c r="P69" s="44" t="s">
        <v>45</v>
      </c>
      <c r="Q69" s="44" t="s">
        <v>47</v>
      </c>
    </row>
    <row r="70" spans="1:17" s="26" customFormat="1" ht="12.75" customHeight="1">
      <c r="A70" s="44" t="s">
        <v>191</v>
      </c>
      <c r="B70" s="66" t="s">
        <v>188</v>
      </c>
      <c r="C70" s="68">
        <f>ROUND((D70+E70+H70)*$I70/48,0)</f>
        <v>4</v>
      </c>
      <c r="D70" s="69">
        <v>4</v>
      </c>
      <c r="E70" s="69">
        <v>0</v>
      </c>
      <c r="F70" s="70">
        <v>2</v>
      </c>
      <c r="G70" s="69">
        <v>0</v>
      </c>
      <c r="H70" s="69">
        <f>ROUND((D70*F70)+(E70*G70),0)</f>
        <v>8</v>
      </c>
      <c r="I70" s="69">
        <v>16</v>
      </c>
      <c r="J70" s="69">
        <f>D70+E70+H70</f>
        <v>12</v>
      </c>
      <c r="K70" s="44">
        <f t="shared" si="1"/>
        <v>64</v>
      </c>
      <c r="L70" s="44">
        <f t="shared" si="1"/>
        <v>0</v>
      </c>
      <c r="M70" s="44">
        <f>+K70+L70</f>
        <v>64</v>
      </c>
      <c r="N70" s="71"/>
      <c r="O70" s="69" t="s">
        <v>8</v>
      </c>
      <c r="P70" s="69" t="s">
        <v>45</v>
      </c>
      <c r="Q70" s="69" t="s">
        <v>47</v>
      </c>
    </row>
    <row r="71" spans="1:18" ht="12.75" customHeight="1">
      <c r="A71" s="87" t="s">
        <v>9</v>
      </c>
      <c r="B71" s="87"/>
      <c r="C71" s="28">
        <f>SUM(C66:C70)</f>
        <v>19</v>
      </c>
      <c r="D71" s="28">
        <f>SUM(D66:D70)</f>
        <v>20</v>
      </c>
      <c r="E71" s="28">
        <f>SUM(E66:E70)</f>
        <v>0</v>
      </c>
      <c r="F71" s="88"/>
      <c r="G71" s="89"/>
      <c r="H71" s="28">
        <f>SUM(H66:H70)</f>
        <v>36</v>
      </c>
      <c r="I71" s="32"/>
      <c r="J71" s="28">
        <f>SUM(J66:J70)</f>
        <v>56</v>
      </c>
      <c r="K71" s="28">
        <f>SUM(K66:K70)</f>
        <v>320</v>
      </c>
      <c r="L71" s="28">
        <f>SUM(L66:L70)</f>
        <v>0</v>
      </c>
      <c r="M71" s="28">
        <f>SUM(M66:M70)</f>
        <v>320</v>
      </c>
      <c r="N71" s="96"/>
      <c r="O71" s="96"/>
      <c r="P71" s="30" t="s">
        <v>65</v>
      </c>
      <c r="Q71" s="31">
        <v>5</v>
      </c>
      <c r="R71" s="10"/>
    </row>
    <row r="72" spans="17:18" ht="12.75">
      <c r="Q72" s="36"/>
      <c r="R72" s="10"/>
    </row>
    <row r="73" spans="1:17" ht="15" customHeight="1">
      <c r="A73" s="117" t="s">
        <v>15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</row>
    <row r="74" spans="1:18" ht="35.25" customHeight="1">
      <c r="A74" s="37" t="s">
        <v>4</v>
      </c>
      <c r="B74" s="37" t="s">
        <v>5</v>
      </c>
      <c r="C74" s="43" t="s">
        <v>117</v>
      </c>
      <c r="D74" s="43" t="s">
        <v>113</v>
      </c>
      <c r="E74" s="43" t="s">
        <v>114</v>
      </c>
      <c r="F74" s="43" t="s">
        <v>71</v>
      </c>
      <c r="G74" s="43" t="s">
        <v>72</v>
      </c>
      <c r="H74" s="43" t="s">
        <v>115</v>
      </c>
      <c r="I74" s="43" t="s">
        <v>6</v>
      </c>
      <c r="J74" s="43" t="s">
        <v>116</v>
      </c>
      <c r="K74" s="43" t="s">
        <v>62</v>
      </c>
      <c r="L74" s="43" t="s">
        <v>63</v>
      </c>
      <c r="M74" s="27" t="s">
        <v>64</v>
      </c>
      <c r="N74" s="37" t="s">
        <v>7</v>
      </c>
      <c r="O74" s="38" t="s">
        <v>121</v>
      </c>
      <c r="P74" s="37" t="s">
        <v>44</v>
      </c>
      <c r="Q74" s="37" t="s">
        <v>46</v>
      </c>
      <c r="R74" s="10"/>
    </row>
    <row r="75" spans="1:18" s="149" customFormat="1" ht="25.5">
      <c r="A75" s="145" t="s">
        <v>195</v>
      </c>
      <c r="B75" s="146" t="s">
        <v>141</v>
      </c>
      <c r="C75" s="147">
        <f>ROUND((D75+E75+H75)*$I75/48,0)</f>
        <v>5</v>
      </c>
      <c r="D75" s="145">
        <v>4</v>
      </c>
      <c r="E75" s="145">
        <v>4</v>
      </c>
      <c r="F75" s="148">
        <v>1</v>
      </c>
      <c r="G75" s="145">
        <v>1</v>
      </c>
      <c r="H75" s="145">
        <f>ROUND((D75*F75)+(E75*G75),0)</f>
        <v>8</v>
      </c>
      <c r="I75" s="145">
        <v>16</v>
      </c>
      <c r="J75" s="145">
        <f>D75+E75+H75</f>
        <v>16</v>
      </c>
      <c r="K75" s="145">
        <f aca="true" t="shared" si="2" ref="K75:L77">+D75*$I75</f>
        <v>64</v>
      </c>
      <c r="L75" s="145">
        <f t="shared" si="2"/>
        <v>64</v>
      </c>
      <c r="M75" s="145">
        <f>+K75+L75</f>
        <v>128</v>
      </c>
      <c r="N75" s="147" t="s">
        <v>154</v>
      </c>
      <c r="O75" s="145" t="s">
        <v>147</v>
      </c>
      <c r="P75" s="145" t="s">
        <v>45</v>
      </c>
      <c r="Q75" s="145" t="s">
        <v>47</v>
      </c>
      <c r="R75" s="155"/>
    </row>
    <row r="76" spans="1:18" s="4" customFormat="1" ht="12.75" customHeight="1">
      <c r="A76" s="44" t="s">
        <v>196</v>
      </c>
      <c r="B76" s="66" t="s">
        <v>142</v>
      </c>
      <c r="C76" s="52">
        <f>ROUND((D76+E76+H76)*$I76/48,0)</f>
        <v>4</v>
      </c>
      <c r="D76" s="44">
        <v>4</v>
      </c>
      <c r="E76" s="44">
        <v>0</v>
      </c>
      <c r="F76" s="44">
        <v>2</v>
      </c>
      <c r="G76" s="44">
        <v>0</v>
      </c>
      <c r="H76" s="44">
        <f>ROUND((D76*F76)+(E76*G76),0)</f>
        <v>8</v>
      </c>
      <c r="I76" s="44">
        <v>16</v>
      </c>
      <c r="J76" s="44">
        <f>D76+E76+H76</f>
        <v>12</v>
      </c>
      <c r="K76" s="44">
        <f t="shared" si="2"/>
        <v>64</v>
      </c>
      <c r="L76" s="44">
        <f t="shared" si="2"/>
        <v>0</v>
      </c>
      <c r="M76" s="44">
        <f>+K76+L76</f>
        <v>64</v>
      </c>
      <c r="N76" s="75" t="s">
        <v>139</v>
      </c>
      <c r="O76" s="44" t="s">
        <v>8</v>
      </c>
      <c r="P76" s="44" t="s">
        <v>45</v>
      </c>
      <c r="Q76" s="44" t="s">
        <v>47</v>
      </c>
      <c r="R76" s="11"/>
    </row>
    <row r="77" spans="1:18" ht="12.75" customHeight="1">
      <c r="A77" s="44" t="s">
        <v>197</v>
      </c>
      <c r="B77" s="66" t="s">
        <v>143</v>
      </c>
      <c r="C77" s="52">
        <f>ROUND((D77+E77+H77)*$I77/48,0)</f>
        <v>4</v>
      </c>
      <c r="D77" s="44">
        <v>4</v>
      </c>
      <c r="E77" s="44">
        <v>0</v>
      </c>
      <c r="F77" s="44">
        <v>2</v>
      </c>
      <c r="G77" s="44">
        <v>0</v>
      </c>
      <c r="H77" s="44">
        <f>ROUND((D77*F77)+(E77*G77),0)</f>
        <v>8</v>
      </c>
      <c r="I77" s="44">
        <v>16</v>
      </c>
      <c r="J77" s="44">
        <f>D77+E77+H77</f>
        <v>12</v>
      </c>
      <c r="K77" s="44">
        <f t="shared" si="2"/>
        <v>64</v>
      </c>
      <c r="L77" s="44">
        <f t="shared" si="2"/>
        <v>0</v>
      </c>
      <c r="M77" s="44">
        <f>+K77+L77</f>
        <v>64</v>
      </c>
      <c r="N77" s="52" t="s">
        <v>128</v>
      </c>
      <c r="O77" s="44" t="s">
        <v>8</v>
      </c>
      <c r="P77" s="44" t="s">
        <v>45</v>
      </c>
      <c r="Q77" s="44" t="s">
        <v>47</v>
      </c>
      <c r="R77" s="10"/>
    </row>
    <row r="78" spans="1:18" s="61" customFormat="1" ht="12.75" customHeight="1">
      <c r="A78" s="44" t="s">
        <v>40</v>
      </c>
      <c r="B78" s="66" t="s">
        <v>34</v>
      </c>
      <c r="C78" s="52">
        <f>ROUND((D78+E78+H78)*$I78/48,0)</f>
        <v>4</v>
      </c>
      <c r="D78" s="44">
        <v>4</v>
      </c>
      <c r="E78" s="44">
        <v>0</v>
      </c>
      <c r="F78" s="67">
        <v>2</v>
      </c>
      <c r="G78" s="44">
        <v>0</v>
      </c>
      <c r="H78" s="44">
        <f>ROUND((D78*F78)+(E78*G78),0)</f>
        <v>8</v>
      </c>
      <c r="I78" s="44">
        <v>16</v>
      </c>
      <c r="J78" s="44">
        <f>D78+E78+H78</f>
        <v>12</v>
      </c>
      <c r="K78" s="44">
        <f>+D78*$I78</f>
        <v>64</v>
      </c>
      <c r="L78" s="44">
        <f>+E78*$I78</f>
        <v>0</v>
      </c>
      <c r="M78" s="44">
        <f>+K78+L78</f>
        <v>64</v>
      </c>
      <c r="N78" s="159"/>
      <c r="O78" s="44" t="s">
        <v>8</v>
      </c>
      <c r="P78" s="44" t="s">
        <v>45</v>
      </c>
      <c r="Q78" s="44" t="s">
        <v>47</v>
      </c>
      <c r="R78" s="160"/>
    </row>
    <row r="79" spans="1:18" s="149" customFormat="1" ht="12.75" customHeight="1">
      <c r="A79" s="145" t="s">
        <v>193</v>
      </c>
      <c r="B79" s="156" t="s">
        <v>194</v>
      </c>
      <c r="C79" s="147">
        <f>ROUND((D79+E79+H79)*$I79/48,0)</f>
        <v>4</v>
      </c>
      <c r="D79" s="145">
        <v>4</v>
      </c>
      <c r="E79" s="145">
        <v>0</v>
      </c>
      <c r="F79" s="145">
        <v>2</v>
      </c>
      <c r="G79" s="145">
        <v>0</v>
      </c>
      <c r="H79" s="145">
        <f>ROUND((D79*F79)+(E79*G79),0)</f>
        <v>8</v>
      </c>
      <c r="I79" s="145">
        <v>16</v>
      </c>
      <c r="J79" s="145">
        <f>D79+E79+H79</f>
        <v>12</v>
      </c>
      <c r="K79" s="145">
        <f>+D79*$I79</f>
        <v>64</v>
      </c>
      <c r="L79" s="145">
        <f>+E79*$I79</f>
        <v>0</v>
      </c>
      <c r="M79" s="145">
        <f>+K79+L79</f>
        <v>64</v>
      </c>
      <c r="N79" s="145"/>
      <c r="O79" s="145" t="s">
        <v>8</v>
      </c>
      <c r="P79" s="145" t="s">
        <v>45</v>
      </c>
      <c r="Q79" s="145" t="s">
        <v>47</v>
      </c>
      <c r="R79" s="155"/>
    </row>
    <row r="80" spans="1:18" ht="12.75" customHeight="1">
      <c r="A80" s="87" t="s">
        <v>9</v>
      </c>
      <c r="B80" s="87"/>
      <c r="C80" s="28">
        <f>SUM(C75:C79)</f>
        <v>21</v>
      </c>
      <c r="D80" s="28">
        <f>SUM(D75:D79)</f>
        <v>20</v>
      </c>
      <c r="E80" s="28">
        <f>SUM(E75:E79)</f>
        <v>4</v>
      </c>
      <c r="F80" s="88"/>
      <c r="G80" s="89"/>
      <c r="H80" s="28">
        <f>SUM(H75:H78)</f>
        <v>32</v>
      </c>
      <c r="I80" s="32"/>
      <c r="J80" s="28">
        <f>SUM(J75:J78)</f>
        <v>52</v>
      </c>
      <c r="K80" s="28">
        <f>SUM(K75:K78)</f>
        <v>256</v>
      </c>
      <c r="L80" s="28">
        <f>SUM(L75:L78)</f>
        <v>64</v>
      </c>
      <c r="M80" s="28">
        <f>SUM(M75:M78)</f>
        <v>320</v>
      </c>
      <c r="N80" s="96"/>
      <c r="O80" s="96"/>
      <c r="P80" s="30" t="s">
        <v>65</v>
      </c>
      <c r="Q80" s="31">
        <v>5</v>
      </c>
      <c r="R80" s="10"/>
    </row>
    <row r="82" spans="1:17" ht="15" customHeight="1">
      <c r="A82" s="117" t="s">
        <v>16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</row>
    <row r="83" spans="1:17" ht="35.25" customHeight="1">
      <c r="A83" s="37" t="s">
        <v>4</v>
      </c>
      <c r="B83" s="37" t="s">
        <v>5</v>
      </c>
      <c r="C83" s="43" t="s">
        <v>117</v>
      </c>
      <c r="D83" s="43" t="s">
        <v>113</v>
      </c>
      <c r="E83" s="43" t="s">
        <v>114</v>
      </c>
      <c r="F83" s="43" t="s">
        <v>71</v>
      </c>
      <c r="G83" s="43" t="s">
        <v>72</v>
      </c>
      <c r="H83" s="43" t="s">
        <v>115</v>
      </c>
      <c r="I83" s="43" t="s">
        <v>6</v>
      </c>
      <c r="J83" s="43" t="s">
        <v>116</v>
      </c>
      <c r="K83" s="43" t="s">
        <v>62</v>
      </c>
      <c r="L83" s="43" t="s">
        <v>63</v>
      </c>
      <c r="M83" s="27" t="s">
        <v>64</v>
      </c>
      <c r="N83" s="37" t="s">
        <v>7</v>
      </c>
      <c r="O83" s="38" t="s">
        <v>121</v>
      </c>
      <c r="P83" s="37" t="s">
        <v>44</v>
      </c>
      <c r="Q83" s="37" t="s">
        <v>46</v>
      </c>
    </row>
    <row r="84" spans="1:17" s="149" customFormat="1" ht="25.5">
      <c r="A84" s="145" t="s">
        <v>199</v>
      </c>
      <c r="B84" s="146" t="s">
        <v>144</v>
      </c>
      <c r="C84" s="147">
        <f>ROUND((D84+E84+H84)*$I84/48,0)</f>
        <v>5</v>
      </c>
      <c r="D84" s="145">
        <v>4</v>
      </c>
      <c r="E84" s="145">
        <v>4</v>
      </c>
      <c r="F84" s="148">
        <v>2</v>
      </c>
      <c r="G84" s="148">
        <v>0</v>
      </c>
      <c r="H84" s="145">
        <f>ROUND((D84*F84)+(E84*G84),0)</f>
        <v>8</v>
      </c>
      <c r="I84" s="145">
        <v>16</v>
      </c>
      <c r="J84" s="145">
        <f>D84+E84+H84</f>
        <v>16</v>
      </c>
      <c r="K84" s="145">
        <f aca="true" t="shared" si="3" ref="K84:L86">+D84*$I84</f>
        <v>64</v>
      </c>
      <c r="L84" s="145">
        <f t="shared" si="3"/>
        <v>64</v>
      </c>
      <c r="M84" s="145">
        <f>+K84+L84</f>
        <v>128</v>
      </c>
      <c r="N84" s="157" t="s">
        <v>155</v>
      </c>
      <c r="O84" s="145" t="s">
        <v>147</v>
      </c>
      <c r="P84" s="145" t="s">
        <v>45</v>
      </c>
      <c r="Q84" s="145" t="s">
        <v>47</v>
      </c>
    </row>
    <row r="85" spans="1:17" s="26" customFormat="1" ht="12.75" customHeight="1">
      <c r="A85" s="44" t="s">
        <v>200</v>
      </c>
      <c r="B85" s="66" t="s">
        <v>32</v>
      </c>
      <c r="C85" s="68">
        <f>ROUND((D85+E85+H85)*$I85/48,0)</f>
        <v>3</v>
      </c>
      <c r="D85" s="69">
        <v>4</v>
      </c>
      <c r="E85" s="69">
        <v>0</v>
      </c>
      <c r="F85" s="70">
        <v>1</v>
      </c>
      <c r="G85" s="69">
        <v>0</v>
      </c>
      <c r="H85" s="69">
        <f>ROUND((D85*F85)+(E85*G85),0)</f>
        <v>4</v>
      </c>
      <c r="I85" s="69">
        <v>16</v>
      </c>
      <c r="J85" s="69">
        <f>D85+E85+H85</f>
        <v>8</v>
      </c>
      <c r="K85" s="44">
        <f t="shared" si="3"/>
        <v>64</v>
      </c>
      <c r="L85" s="44">
        <f t="shared" si="3"/>
        <v>0</v>
      </c>
      <c r="M85" s="44">
        <f>+K85+L85</f>
        <v>64</v>
      </c>
      <c r="N85" s="52" t="s">
        <v>29</v>
      </c>
      <c r="O85" s="69" t="s">
        <v>8</v>
      </c>
      <c r="P85" s="69" t="s">
        <v>45</v>
      </c>
      <c r="Q85" s="69" t="s">
        <v>47</v>
      </c>
    </row>
    <row r="86" spans="1:17" s="26" customFormat="1" ht="25.5">
      <c r="A86" s="44" t="s">
        <v>198</v>
      </c>
      <c r="B86" s="66" t="s">
        <v>145</v>
      </c>
      <c r="C86" s="68">
        <f>ROUND((D86+E86+H86)*$I86/48,0)</f>
        <v>4</v>
      </c>
      <c r="D86" s="69">
        <v>4</v>
      </c>
      <c r="E86" s="69">
        <v>0</v>
      </c>
      <c r="F86" s="70">
        <v>2</v>
      </c>
      <c r="G86" s="69">
        <v>0</v>
      </c>
      <c r="H86" s="69">
        <f>ROUND((D86*F86)+(E86*G86),0)</f>
        <v>8</v>
      </c>
      <c r="I86" s="69">
        <v>16</v>
      </c>
      <c r="J86" s="69">
        <f>D86+E86+H86</f>
        <v>12</v>
      </c>
      <c r="K86" s="44">
        <f t="shared" si="3"/>
        <v>64</v>
      </c>
      <c r="L86" s="44">
        <f t="shared" si="3"/>
        <v>0</v>
      </c>
      <c r="M86" s="44">
        <f>+K86+L86</f>
        <v>64</v>
      </c>
      <c r="N86" s="52" t="s">
        <v>70</v>
      </c>
      <c r="O86" s="69" t="s">
        <v>8</v>
      </c>
      <c r="P86" s="69" t="s">
        <v>45</v>
      </c>
      <c r="Q86" s="69" t="s">
        <v>47</v>
      </c>
    </row>
    <row r="87" spans="1:17" ht="12.75" customHeight="1">
      <c r="A87" s="115" t="s">
        <v>9</v>
      </c>
      <c r="B87" s="116"/>
      <c r="C87" s="28">
        <f>SUM(C84:C86)</f>
        <v>12</v>
      </c>
      <c r="D87" s="28">
        <f>SUM(D84:D86)</f>
        <v>12</v>
      </c>
      <c r="E87" s="28">
        <f>SUM(E84:E86)</f>
        <v>4</v>
      </c>
      <c r="F87" s="88"/>
      <c r="G87" s="89"/>
      <c r="H87" s="28">
        <f>SUM(H84:H86)</f>
        <v>20</v>
      </c>
      <c r="I87" s="32"/>
      <c r="J87" s="28">
        <f>SUM(J84:J86)</f>
        <v>36</v>
      </c>
      <c r="K87" s="28">
        <f>SUM(K84:K86)</f>
        <v>192</v>
      </c>
      <c r="L87" s="28">
        <f>SUM(L84:L86)</f>
        <v>64</v>
      </c>
      <c r="M87" s="28">
        <f>SUM(M84:M86)</f>
        <v>256</v>
      </c>
      <c r="N87" s="96"/>
      <c r="O87" s="96"/>
      <c r="P87" s="30" t="s">
        <v>65</v>
      </c>
      <c r="Q87" s="31">
        <v>4</v>
      </c>
    </row>
    <row r="89" spans="1:17" ht="15" customHeight="1">
      <c r="A89" s="117" t="s">
        <v>17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</row>
    <row r="90" spans="1:17" ht="35.25" customHeight="1">
      <c r="A90" s="37" t="s">
        <v>4</v>
      </c>
      <c r="B90" s="37" t="s">
        <v>5</v>
      </c>
      <c r="C90" s="43" t="s">
        <v>117</v>
      </c>
      <c r="D90" s="43" t="s">
        <v>113</v>
      </c>
      <c r="E90" s="43" t="s">
        <v>114</v>
      </c>
      <c r="F90" s="43" t="s">
        <v>71</v>
      </c>
      <c r="G90" s="43" t="s">
        <v>72</v>
      </c>
      <c r="H90" s="43" t="s">
        <v>115</v>
      </c>
      <c r="I90" s="43" t="s">
        <v>6</v>
      </c>
      <c r="J90" s="43" t="s">
        <v>116</v>
      </c>
      <c r="K90" s="43" t="s">
        <v>62</v>
      </c>
      <c r="L90" s="43" t="s">
        <v>63</v>
      </c>
      <c r="M90" s="27" t="s">
        <v>64</v>
      </c>
      <c r="N90" s="37" t="s">
        <v>7</v>
      </c>
      <c r="O90" s="38" t="s">
        <v>121</v>
      </c>
      <c r="P90" s="37" t="s">
        <v>44</v>
      </c>
      <c r="Q90" s="37" t="s">
        <v>46</v>
      </c>
    </row>
    <row r="91" spans="1:17" ht="12.75" customHeight="1">
      <c r="A91" s="44" t="s">
        <v>201</v>
      </c>
      <c r="B91" s="76" t="s">
        <v>156</v>
      </c>
      <c r="C91" s="91">
        <f>ROUND((D91+E91+H91)*$I91/48,0)</f>
        <v>8</v>
      </c>
      <c r="D91" s="91">
        <v>4</v>
      </c>
      <c r="E91" s="91">
        <v>4</v>
      </c>
      <c r="F91" s="129">
        <v>2</v>
      </c>
      <c r="G91" s="129">
        <v>2</v>
      </c>
      <c r="H91" s="129">
        <f>ROUND((D91*F91)+(E91*G91),0)</f>
        <v>16</v>
      </c>
      <c r="I91" s="129">
        <v>16</v>
      </c>
      <c r="J91" s="129">
        <f>D91+E91+H91</f>
        <v>24</v>
      </c>
      <c r="K91" s="129">
        <f>+D91*$I91</f>
        <v>64</v>
      </c>
      <c r="L91" s="129">
        <f>+E91*$I91</f>
        <v>64</v>
      </c>
      <c r="M91" s="129">
        <f>+K91+L91</f>
        <v>128</v>
      </c>
      <c r="N91" s="91" t="s">
        <v>144</v>
      </c>
      <c r="O91" s="132" t="s">
        <v>157</v>
      </c>
      <c r="P91" s="132" t="s">
        <v>45</v>
      </c>
      <c r="Q91" s="132" t="s">
        <v>47</v>
      </c>
    </row>
    <row r="92" spans="1:17" ht="12.75" customHeight="1">
      <c r="A92" s="44" t="s">
        <v>202</v>
      </c>
      <c r="B92" s="76" t="s">
        <v>158</v>
      </c>
      <c r="C92" s="92"/>
      <c r="D92" s="92"/>
      <c r="E92" s="92"/>
      <c r="F92" s="130"/>
      <c r="G92" s="130"/>
      <c r="H92" s="130"/>
      <c r="I92" s="130"/>
      <c r="J92" s="130"/>
      <c r="K92" s="130"/>
      <c r="L92" s="130"/>
      <c r="M92" s="130"/>
      <c r="N92" s="92"/>
      <c r="O92" s="133"/>
      <c r="P92" s="133"/>
      <c r="Q92" s="133"/>
    </row>
    <row r="93" spans="1:17" ht="12.75" customHeight="1">
      <c r="A93" s="44" t="s">
        <v>203</v>
      </c>
      <c r="B93" s="76" t="s">
        <v>159</v>
      </c>
      <c r="C93" s="92"/>
      <c r="D93" s="92"/>
      <c r="E93" s="92"/>
      <c r="F93" s="130"/>
      <c r="G93" s="130"/>
      <c r="H93" s="130"/>
      <c r="I93" s="130"/>
      <c r="J93" s="130"/>
      <c r="K93" s="130"/>
      <c r="L93" s="130"/>
      <c r="M93" s="130"/>
      <c r="N93" s="92"/>
      <c r="O93" s="133"/>
      <c r="P93" s="133"/>
      <c r="Q93" s="133"/>
    </row>
    <row r="94" spans="1:17" s="149" customFormat="1" ht="12.75" customHeight="1">
      <c r="A94" s="145" t="s">
        <v>204</v>
      </c>
      <c r="B94" s="158" t="s">
        <v>160</v>
      </c>
      <c r="C94" s="93"/>
      <c r="D94" s="93"/>
      <c r="E94" s="93"/>
      <c r="F94" s="131"/>
      <c r="G94" s="131"/>
      <c r="H94" s="131"/>
      <c r="I94" s="131"/>
      <c r="J94" s="131"/>
      <c r="K94" s="131"/>
      <c r="L94" s="131"/>
      <c r="M94" s="131"/>
      <c r="N94" s="93"/>
      <c r="O94" s="134"/>
      <c r="P94" s="134"/>
      <c r="Q94" s="134"/>
    </row>
    <row r="95" spans="1:17" ht="12.75" customHeight="1">
      <c r="A95" s="118" t="s">
        <v>9</v>
      </c>
      <c r="B95" s="118"/>
      <c r="C95" s="1">
        <f>SUM(C91)</f>
        <v>8</v>
      </c>
      <c r="D95" s="1">
        <f>SUM(D91)</f>
        <v>4</v>
      </c>
      <c r="E95" s="1">
        <f>SUM(E91)</f>
        <v>4</v>
      </c>
      <c r="F95" s="90"/>
      <c r="G95" s="90"/>
      <c r="H95" s="8">
        <f>SUM(H91)</f>
        <v>16</v>
      </c>
      <c r="I95" s="14"/>
      <c r="J95" s="15">
        <f>SUM(J91)</f>
        <v>24</v>
      </c>
      <c r="K95" s="15">
        <f>SUM(K91)</f>
        <v>64</v>
      </c>
      <c r="L95" s="15">
        <f>SUM(L91)</f>
        <v>64</v>
      </c>
      <c r="M95" s="15">
        <f>SUM(M91)</f>
        <v>128</v>
      </c>
      <c r="N95" s="94"/>
      <c r="O95" s="94"/>
      <c r="P95" s="30" t="s">
        <v>65</v>
      </c>
      <c r="Q95" s="31">
        <v>1</v>
      </c>
    </row>
    <row r="96" spans="1:17" s="11" customFormat="1" ht="12.75">
      <c r="A96" s="6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20"/>
      <c r="O96" s="7"/>
      <c r="Q96" s="5"/>
    </row>
    <row r="97" spans="1:17" ht="15" customHeight="1" thickBot="1">
      <c r="A97" s="6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20"/>
      <c r="O97" s="7"/>
      <c r="P97" s="4"/>
      <c r="Q97" s="35"/>
    </row>
    <row r="98" spans="1:17" ht="35.25" customHeight="1">
      <c r="A98" s="4"/>
      <c r="B98" s="4"/>
      <c r="C98" s="4"/>
      <c r="D98" s="4"/>
      <c r="E98" s="5"/>
      <c r="F98" s="5"/>
      <c r="G98" s="53" t="s">
        <v>53</v>
      </c>
      <c r="H98" s="53" t="s">
        <v>118</v>
      </c>
      <c r="I98" s="53" t="s">
        <v>120</v>
      </c>
      <c r="J98" s="100"/>
      <c r="K98" s="101"/>
      <c r="L98" s="85" t="s">
        <v>50</v>
      </c>
      <c r="M98" s="86"/>
      <c r="N98" s="20"/>
      <c r="O98" s="84"/>
      <c r="P98" s="84"/>
      <c r="Q98" s="84"/>
    </row>
    <row r="99" spans="1:17" ht="12.75" customHeight="1">
      <c r="A99" s="80" t="s">
        <v>51</v>
      </c>
      <c r="B99" s="81"/>
      <c r="C99" s="15">
        <f>+D19+D28+D36+D45+D53+D62+D71+D80+D87+D95</f>
        <v>152</v>
      </c>
      <c r="D99" s="5"/>
      <c r="E99" s="5"/>
      <c r="F99" s="5"/>
      <c r="G99" s="45" t="s">
        <v>48</v>
      </c>
      <c r="H99" s="54">
        <f>+C19</f>
        <v>14</v>
      </c>
      <c r="I99" s="54">
        <f>+H99</f>
        <v>14</v>
      </c>
      <c r="J99" s="46">
        <v>0</v>
      </c>
      <c r="K99" s="55">
        <f>(J99+I99/2)</f>
        <v>7</v>
      </c>
      <c r="L99" s="47">
        <f>ROUNDDOWN(J99,0)</f>
        <v>0</v>
      </c>
      <c r="M99" s="48">
        <f>ROUNDDOWN(K99,0)</f>
        <v>7</v>
      </c>
      <c r="N99" s="21"/>
      <c r="O99" s="56"/>
      <c r="P99" s="84"/>
      <c r="Q99" s="84"/>
    </row>
    <row r="100" spans="1:17" ht="12.75" customHeight="1">
      <c r="A100" s="80" t="s">
        <v>52</v>
      </c>
      <c r="B100" s="81"/>
      <c r="C100" s="15">
        <f>+E19+E28+E36+E45+E53+E62+E71+E80+E87+E95</f>
        <v>34</v>
      </c>
      <c r="D100" s="5"/>
      <c r="E100" s="5"/>
      <c r="F100" s="5"/>
      <c r="G100" s="45" t="s">
        <v>49</v>
      </c>
      <c r="H100" s="54">
        <f>+C28</f>
        <v>18</v>
      </c>
      <c r="I100" s="54">
        <f>+I99+H100</f>
        <v>32</v>
      </c>
      <c r="J100" s="46">
        <f>+K99+1</f>
        <v>8</v>
      </c>
      <c r="K100" s="55">
        <f>(I99+H100/2)</f>
        <v>23</v>
      </c>
      <c r="L100" s="47">
        <f aca="true" t="shared" si="4" ref="L100:M108">ROUNDDOWN(J100,0)</f>
        <v>8</v>
      </c>
      <c r="M100" s="48">
        <f t="shared" si="4"/>
        <v>23</v>
      </c>
      <c r="N100" s="21"/>
      <c r="O100" s="5"/>
      <c r="P100" s="5"/>
      <c r="Q100" s="5"/>
    </row>
    <row r="101" spans="1:17" s="11" customFormat="1" ht="12.75">
      <c r="A101" s="80" t="s">
        <v>109</v>
      </c>
      <c r="B101" s="81"/>
      <c r="C101" s="40">
        <f>+C99+C100</f>
        <v>186</v>
      </c>
      <c r="D101" s="3"/>
      <c r="E101" s="3"/>
      <c r="F101" s="3"/>
      <c r="G101" s="45" t="s">
        <v>18</v>
      </c>
      <c r="H101" s="54">
        <f>+C36</f>
        <v>15</v>
      </c>
      <c r="I101" s="54">
        <f aca="true" t="shared" si="5" ref="I101:I108">+I100+H101</f>
        <v>47</v>
      </c>
      <c r="J101" s="46">
        <f aca="true" t="shared" si="6" ref="J101:J108">+K100+1</f>
        <v>24</v>
      </c>
      <c r="K101" s="55">
        <f aca="true" t="shared" si="7" ref="K101:K108">(I100+H101/2)</f>
        <v>39.5</v>
      </c>
      <c r="L101" s="47">
        <f t="shared" si="4"/>
        <v>24</v>
      </c>
      <c r="M101" s="48">
        <f t="shared" si="4"/>
        <v>39</v>
      </c>
      <c r="N101" s="19"/>
      <c r="O101" s="5"/>
      <c r="P101" s="5"/>
      <c r="Q101" s="5"/>
    </row>
    <row r="102" spans="1:17" s="10" customFormat="1" ht="15" customHeight="1">
      <c r="A102" s="80" t="s">
        <v>110</v>
      </c>
      <c r="B102" s="81"/>
      <c r="C102" s="42">
        <f>+K19+K28+K36+K45+K53+K62+K71+K80+K87+K95</f>
        <v>2304</v>
      </c>
      <c r="D102" s="3"/>
      <c r="E102" s="3"/>
      <c r="F102" s="3"/>
      <c r="G102" s="45" t="s">
        <v>19</v>
      </c>
      <c r="H102" s="54">
        <f>+C45</f>
        <v>18</v>
      </c>
      <c r="I102" s="54">
        <f t="shared" si="5"/>
        <v>65</v>
      </c>
      <c r="J102" s="46">
        <f t="shared" si="6"/>
        <v>40.5</v>
      </c>
      <c r="K102" s="55">
        <f t="shared" si="7"/>
        <v>56</v>
      </c>
      <c r="L102" s="47">
        <f t="shared" si="4"/>
        <v>40</v>
      </c>
      <c r="M102" s="48">
        <f t="shared" si="4"/>
        <v>56</v>
      </c>
      <c r="N102" s="19"/>
      <c r="O102" s="5"/>
      <c r="P102" s="5"/>
      <c r="Q102" s="5"/>
    </row>
    <row r="103" spans="1:17" ht="12.75">
      <c r="A103" s="80" t="s">
        <v>111</v>
      </c>
      <c r="B103" s="81"/>
      <c r="C103" s="42">
        <f>+L19+L28+L36+L45+L53+L62+L71+L80+L87+L95</f>
        <v>544</v>
      </c>
      <c r="G103" s="45" t="s">
        <v>20</v>
      </c>
      <c r="H103" s="54">
        <f>+C53</f>
        <v>17</v>
      </c>
      <c r="I103" s="54">
        <f t="shared" si="5"/>
        <v>82</v>
      </c>
      <c r="J103" s="46">
        <f t="shared" si="6"/>
        <v>57</v>
      </c>
      <c r="K103" s="55">
        <f t="shared" si="7"/>
        <v>73.5</v>
      </c>
      <c r="L103" s="47">
        <f t="shared" si="4"/>
        <v>57</v>
      </c>
      <c r="M103" s="48">
        <f t="shared" si="4"/>
        <v>73</v>
      </c>
      <c r="O103" s="5"/>
      <c r="P103" s="5"/>
      <c r="Q103" s="5"/>
    </row>
    <row r="104" spans="1:17" s="4" customFormat="1" ht="12.75" customHeight="1">
      <c r="A104" s="80" t="s">
        <v>38</v>
      </c>
      <c r="B104" s="81"/>
      <c r="C104" s="40">
        <f>+C102+C103</f>
        <v>2848</v>
      </c>
      <c r="D104" s="3"/>
      <c r="E104" s="3"/>
      <c r="F104" s="3"/>
      <c r="G104" s="45" t="s">
        <v>21</v>
      </c>
      <c r="H104" s="54">
        <f>+C62</f>
        <v>20</v>
      </c>
      <c r="I104" s="54">
        <f t="shared" si="5"/>
        <v>102</v>
      </c>
      <c r="J104" s="46">
        <f t="shared" si="6"/>
        <v>74.5</v>
      </c>
      <c r="K104" s="55">
        <f t="shared" si="7"/>
        <v>92</v>
      </c>
      <c r="L104" s="47">
        <f t="shared" si="4"/>
        <v>74</v>
      </c>
      <c r="M104" s="48">
        <f t="shared" si="4"/>
        <v>92</v>
      </c>
      <c r="N104" s="19"/>
      <c r="O104" s="5"/>
      <c r="P104" s="5"/>
      <c r="Q104" s="5"/>
    </row>
    <row r="105" spans="1:17" s="4" customFormat="1" ht="12.75" customHeight="1">
      <c r="A105" s="11"/>
      <c r="B105" s="5"/>
      <c r="C105" s="41"/>
      <c r="D105" s="3"/>
      <c r="E105" s="3"/>
      <c r="F105" s="3"/>
      <c r="G105" s="45" t="s">
        <v>22</v>
      </c>
      <c r="H105" s="54">
        <f>+C71</f>
        <v>19</v>
      </c>
      <c r="I105" s="54">
        <f t="shared" si="5"/>
        <v>121</v>
      </c>
      <c r="J105" s="46">
        <f t="shared" si="6"/>
        <v>93</v>
      </c>
      <c r="K105" s="55">
        <f t="shared" si="7"/>
        <v>111.5</v>
      </c>
      <c r="L105" s="47">
        <f t="shared" si="4"/>
        <v>93</v>
      </c>
      <c r="M105" s="48">
        <f t="shared" si="4"/>
        <v>111</v>
      </c>
      <c r="N105" s="19"/>
      <c r="O105" s="5"/>
      <c r="P105" s="5"/>
      <c r="Q105" s="5"/>
    </row>
    <row r="106" spans="1:17" s="4" customFormat="1" ht="12.75" customHeight="1">
      <c r="A106" s="80" t="s">
        <v>26</v>
      </c>
      <c r="B106" s="81"/>
      <c r="C106" s="9">
        <f>+C19+C28+C36+C45+C53+C62+C71+C80+C87+C95</f>
        <v>162</v>
      </c>
      <c r="D106" s="3"/>
      <c r="E106" s="3"/>
      <c r="F106" s="3"/>
      <c r="G106" s="45" t="s">
        <v>23</v>
      </c>
      <c r="H106" s="54">
        <f>+C80</f>
        <v>21</v>
      </c>
      <c r="I106" s="54">
        <f t="shared" si="5"/>
        <v>142</v>
      </c>
      <c r="J106" s="46">
        <f t="shared" si="6"/>
        <v>112.5</v>
      </c>
      <c r="K106" s="55">
        <f t="shared" si="7"/>
        <v>131.5</v>
      </c>
      <c r="L106" s="47">
        <f t="shared" si="4"/>
        <v>112</v>
      </c>
      <c r="M106" s="48">
        <f t="shared" si="4"/>
        <v>131</v>
      </c>
      <c r="N106" s="19"/>
      <c r="O106" s="5"/>
      <c r="P106" s="5"/>
      <c r="Q106" s="5"/>
    </row>
    <row r="107" spans="1:17" s="4" customFormat="1" ht="12.75" customHeight="1">
      <c r="A107" s="80" t="s">
        <v>112</v>
      </c>
      <c r="B107" s="81"/>
      <c r="C107" s="40">
        <f>+Q19+Q28+Q36+Q45+Q53+Q62+Q71+Q80+Q87+Q95</f>
        <v>42</v>
      </c>
      <c r="D107" s="3"/>
      <c r="E107" s="3"/>
      <c r="F107" s="3"/>
      <c r="G107" s="45" t="s">
        <v>24</v>
      </c>
      <c r="H107" s="49">
        <f>+C87</f>
        <v>12</v>
      </c>
      <c r="I107" s="54">
        <f t="shared" si="5"/>
        <v>154</v>
      </c>
      <c r="J107" s="46">
        <f t="shared" si="6"/>
        <v>132.5</v>
      </c>
      <c r="K107" s="55">
        <f t="shared" si="7"/>
        <v>148</v>
      </c>
      <c r="L107" s="47">
        <f t="shared" si="4"/>
        <v>132</v>
      </c>
      <c r="M107" s="48">
        <f t="shared" si="4"/>
        <v>148</v>
      </c>
      <c r="N107" s="19"/>
      <c r="O107" s="57"/>
      <c r="P107" s="5"/>
      <c r="Q107" s="5"/>
    </row>
    <row r="108" spans="1:17" ht="12.75" customHeight="1">
      <c r="A108" s="10"/>
      <c r="B108" s="10"/>
      <c r="C108" s="10"/>
      <c r="G108" s="45" t="s">
        <v>25</v>
      </c>
      <c r="H108" s="49">
        <f>+C95</f>
        <v>8</v>
      </c>
      <c r="I108" s="54">
        <f t="shared" si="5"/>
        <v>162</v>
      </c>
      <c r="J108" s="46">
        <f t="shared" si="6"/>
        <v>149</v>
      </c>
      <c r="K108" s="55">
        <f t="shared" si="7"/>
        <v>158</v>
      </c>
      <c r="L108" s="47">
        <f t="shared" si="4"/>
        <v>149</v>
      </c>
      <c r="M108" s="48">
        <f t="shared" si="4"/>
        <v>158</v>
      </c>
      <c r="O108" s="5"/>
      <c r="P108" s="5"/>
      <c r="Q108" s="5"/>
    </row>
    <row r="109" spans="1:17" s="4" customFormat="1" ht="32.25" customHeight="1" thickBot="1">
      <c r="A109" s="3"/>
      <c r="B109" s="3"/>
      <c r="C109" s="3"/>
      <c r="D109" s="3"/>
      <c r="E109" s="3"/>
      <c r="F109" s="3"/>
      <c r="G109" s="97" t="s">
        <v>119</v>
      </c>
      <c r="H109" s="98"/>
      <c r="I109" s="99"/>
      <c r="J109" s="46">
        <f>+J108+1</f>
        <v>150</v>
      </c>
      <c r="K109" s="55">
        <f>(I108+H107/2)</f>
        <v>168</v>
      </c>
      <c r="L109" s="50">
        <f>ROUNDDOWN(J109,0)</f>
        <v>150</v>
      </c>
      <c r="M109" s="51">
        <f>ROUNDDOWN(K109,0)</f>
        <v>168</v>
      </c>
      <c r="N109" s="19"/>
      <c r="O109" s="5"/>
      <c r="P109" s="5"/>
      <c r="Q109" s="5"/>
    </row>
    <row r="110" spans="1:17" s="4" customFormat="1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9"/>
      <c r="O110" s="36"/>
      <c r="P110" s="36"/>
      <c r="Q110" s="36"/>
    </row>
    <row r="111" spans="1:17" s="4" customFormat="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9"/>
      <c r="O111" s="36"/>
      <c r="P111" s="36"/>
      <c r="Q111" s="36"/>
    </row>
    <row r="112" spans="1:17" ht="13.5" customHeight="1">
      <c r="A112" s="95" t="s">
        <v>103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15:17" ht="13.5" customHeight="1">
      <c r="O113" s="36"/>
      <c r="P113" s="36"/>
      <c r="Q113" s="36"/>
    </row>
    <row r="114" spans="1:17" ht="34.5" customHeight="1">
      <c r="A114" s="58" t="s">
        <v>4</v>
      </c>
      <c r="B114" s="58" t="s">
        <v>5</v>
      </c>
      <c r="C114" s="59" t="s">
        <v>117</v>
      </c>
      <c r="D114" s="59" t="s">
        <v>113</v>
      </c>
      <c r="E114" s="59" t="s">
        <v>114</v>
      </c>
      <c r="F114" s="59" t="s">
        <v>71</v>
      </c>
      <c r="G114" s="59" t="s">
        <v>72</v>
      </c>
      <c r="H114" s="59" t="s">
        <v>115</v>
      </c>
      <c r="I114" s="59" t="s">
        <v>6</v>
      </c>
      <c r="J114" s="59" t="s">
        <v>116</v>
      </c>
      <c r="K114" s="59" t="s">
        <v>62</v>
      </c>
      <c r="L114" s="59" t="s">
        <v>63</v>
      </c>
      <c r="M114" s="59" t="s">
        <v>64</v>
      </c>
      <c r="N114" s="58" t="s">
        <v>7</v>
      </c>
      <c r="O114" s="58" t="s">
        <v>73</v>
      </c>
      <c r="P114" s="58" t="s">
        <v>44</v>
      </c>
      <c r="Q114" s="58" t="s">
        <v>46</v>
      </c>
    </row>
    <row r="115" spans="1:17" ht="13.5" customHeight="1">
      <c r="A115" s="82" t="s">
        <v>102</v>
      </c>
      <c r="B115" s="82"/>
      <c r="C115" s="74" t="s">
        <v>178</v>
      </c>
      <c r="D115" s="83" t="s">
        <v>104</v>
      </c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</row>
    <row r="116" spans="1:17" ht="13.5" customHeight="1">
      <c r="A116" s="39" t="s">
        <v>74</v>
      </c>
      <c r="B116" s="39" t="s">
        <v>79</v>
      </c>
      <c r="C116" s="22">
        <f>ROUND((D116+E116+H116)*$I116/48,0)</f>
        <v>4</v>
      </c>
      <c r="D116" s="23">
        <v>4</v>
      </c>
      <c r="E116" s="23">
        <v>0</v>
      </c>
      <c r="F116" s="24">
        <v>2</v>
      </c>
      <c r="G116" s="23">
        <v>0</v>
      </c>
      <c r="H116" s="23">
        <f>ROUND((D116*F116)+(E116*G116),0)</f>
        <v>8</v>
      </c>
      <c r="I116" s="23">
        <v>16</v>
      </c>
      <c r="J116" s="23">
        <f>D116+E116+H116</f>
        <v>12</v>
      </c>
      <c r="K116" s="1">
        <f>+D116*$I116</f>
        <v>64</v>
      </c>
      <c r="L116" s="1">
        <f>E116*$I116</f>
        <v>0</v>
      </c>
      <c r="M116" s="1">
        <f>+K116+L116</f>
        <v>64</v>
      </c>
      <c r="N116" s="25"/>
      <c r="O116" s="23" t="s">
        <v>8</v>
      </c>
      <c r="P116" s="23" t="s">
        <v>45</v>
      </c>
      <c r="Q116" s="23" t="s">
        <v>47</v>
      </c>
    </row>
    <row r="117" spans="1:17" ht="13.5" customHeight="1">
      <c r="A117" s="39" t="s">
        <v>75</v>
      </c>
      <c r="B117" s="39" t="s">
        <v>79</v>
      </c>
      <c r="C117" s="22">
        <f>ROUND((D117+E117+H117)*$I117/48,0)</f>
        <v>4</v>
      </c>
      <c r="D117" s="23">
        <v>4</v>
      </c>
      <c r="E117" s="23">
        <v>0</v>
      </c>
      <c r="F117" s="24">
        <v>2</v>
      </c>
      <c r="G117" s="23">
        <v>0</v>
      </c>
      <c r="H117" s="23">
        <f>ROUND((D117*F117)+(E117*G117),0)</f>
        <v>8</v>
      </c>
      <c r="I117" s="23">
        <v>16</v>
      </c>
      <c r="J117" s="23">
        <f>D117+E117+H117</f>
        <v>12</v>
      </c>
      <c r="K117" s="1">
        <f>+D117*$I117</f>
        <v>64</v>
      </c>
      <c r="L117" s="1">
        <f>E117*$I117</f>
        <v>0</v>
      </c>
      <c r="M117" s="1">
        <f>+K117+L117</f>
        <v>64</v>
      </c>
      <c r="N117" s="25"/>
      <c r="O117" s="23" t="s">
        <v>8</v>
      </c>
      <c r="P117" s="23" t="s">
        <v>45</v>
      </c>
      <c r="Q117" s="23" t="s">
        <v>47</v>
      </c>
    </row>
    <row r="118" spans="1:17" ht="13.5" customHeight="1">
      <c r="A118" s="39" t="s">
        <v>76</v>
      </c>
      <c r="B118" s="39" t="s">
        <v>79</v>
      </c>
      <c r="C118" s="22">
        <f>ROUND((D118+E118+H118)*$I118/48,0)</f>
        <v>4</v>
      </c>
      <c r="D118" s="23">
        <v>4</v>
      </c>
      <c r="E118" s="23">
        <v>0</v>
      </c>
      <c r="F118" s="24">
        <v>2</v>
      </c>
      <c r="G118" s="23">
        <v>0</v>
      </c>
      <c r="H118" s="23">
        <f>ROUND((D118*F118)+(E118*G118),0)</f>
        <v>8</v>
      </c>
      <c r="I118" s="23">
        <v>16</v>
      </c>
      <c r="J118" s="23">
        <f>D118+E118+H118</f>
        <v>12</v>
      </c>
      <c r="K118" s="1">
        <f>+D118*$I118</f>
        <v>64</v>
      </c>
      <c r="L118" s="1">
        <f>E118*$I118</f>
        <v>0</v>
      </c>
      <c r="M118" s="1">
        <f>+K118+L118</f>
        <v>64</v>
      </c>
      <c r="N118" s="25"/>
      <c r="O118" s="23" t="s">
        <v>8</v>
      </c>
      <c r="P118" s="23" t="s">
        <v>45</v>
      </c>
      <c r="Q118" s="23" t="s">
        <v>47</v>
      </c>
    </row>
    <row r="119" spans="1:17" ht="13.5" customHeight="1">
      <c r="A119" s="39" t="s">
        <v>77</v>
      </c>
      <c r="B119" s="39" t="s">
        <v>79</v>
      </c>
      <c r="C119" s="22">
        <f>ROUND((D119+E119+H119)*$I119/48,0)</f>
        <v>4</v>
      </c>
      <c r="D119" s="23">
        <v>4</v>
      </c>
      <c r="E119" s="23">
        <v>0</v>
      </c>
      <c r="F119" s="24">
        <v>2</v>
      </c>
      <c r="G119" s="23">
        <v>0</v>
      </c>
      <c r="H119" s="23">
        <f>ROUND((D119*F119)+(E119*G119),0)</f>
        <v>8</v>
      </c>
      <c r="I119" s="23">
        <v>16</v>
      </c>
      <c r="J119" s="23">
        <f>D119+E119+H119</f>
        <v>12</v>
      </c>
      <c r="K119" s="1">
        <f>+D119*$I119</f>
        <v>64</v>
      </c>
      <c r="L119" s="1">
        <f>E119*$I119</f>
        <v>0</v>
      </c>
      <c r="M119" s="1">
        <f>+K119+L119</f>
        <v>64</v>
      </c>
      <c r="N119" s="25"/>
      <c r="O119" s="23" t="s">
        <v>8</v>
      </c>
      <c r="P119" s="23" t="s">
        <v>45</v>
      </c>
      <c r="Q119" s="23" t="s">
        <v>47</v>
      </c>
    </row>
    <row r="120" spans="1:17" ht="13.5" customHeight="1">
      <c r="A120" s="39" t="s">
        <v>78</v>
      </c>
      <c r="B120" s="39" t="s">
        <v>79</v>
      </c>
      <c r="C120" s="22">
        <f>ROUND((D120+E120+H120)*$I120/48,0)</f>
        <v>4</v>
      </c>
      <c r="D120" s="23">
        <v>4</v>
      </c>
      <c r="E120" s="23">
        <v>0</v>
      </c>
      <c r="F120" s="24">
        <v>2</v>
      </c>
      <c r="G120" s="23">
        <v>0</v>
      </c>
      <c r="H120" s="23">
        <f>ROUND((D120*F120)+(E120*G120),0)</f>
        <v>8</v>
      </c>
      <c r="I120" s="23">
        <v>16</v>
      </c>
      <c r="J120" s="23">
        <f>D120+E120+H120</f>
        <v>12</v>
      </c>
      <c r="K120" s="1">
        <f>+D120*$I120</f>
        <v>64</v>
      </c>
      <c r="L120" s="1">
        <f>E120*$I120</f>
        <v>0</v>
      </c>
      <c r="M120" s="1">
        <f>+K120+L120</f>
        <v>64</v>
      </c>
      <c r="N120" s="25"/>
      <c r="O120" s="23" t="s">
        <v>8</v>
      </c>
      <c r="P120" s="23" t="s">
        <v>45</v>
      </c>
      <c r="Q120" s="23" t="s">
        <v>47</v>
      </c>
    </row>
    <row r="121" spans="1:17" ht="13.5" customHeight="1">
      <c r="A121" s="82" t="s">
        <v>102</v>
      </c>
      <c r="B121" s="82"/>
      <c r="C121" s="74" t="s">
        <v>135</v>
      </c>
      <c r="D121" s="83" t="s">
        <v>105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</row>
    <row r="122" spans="1:17" ht="12.75">
      <c r="A122" s="39" t="s">
        <v>80</v>
      </c>
      <c r="B122" s="73" t="s">
        <v>205</v>
      </c>
      <c r="C122" s="22">
        <f>ROUND((D122+E122+H122)*$I122/48,0)</f>
        <v>4</v>
      </c>
      <c r="D122" s="23">
        <v>4</v>
      </c>
      <c r="E122" s="23">
        <v>0</v>
      </c>
      <c r="F122" s="24">
        <v>2</v>
      </c>
      <c r="G122" s="23">
        <v>0</v>
      </c>
      <c r="H122" s="23">
        <f>ROUND((D122*F122)+(E122*G122),0)</f>
        <v>8</v>
      </c>
      <c r="I122" s="23">
        <v>16</v>
      </c>
      <c r="J122" s="23">
        <f>D122+E122+H122</f>
        <v>12</v>
      </c>
      <c r="K122" s="1">
        <f>+D122*I122</f>
        <v>64</v>
      </c>
      <c r="L122" s="1">
        <f>+E122*I122</f>
        <v>0</v>
      </c>
      <c r="M122" s="1">
        <f>+K122+L122</f>
        <v>64</v>
      </c>
      <c r="N122" s="25"/>
      <c r="O122" s="23" t="s">
        <v>8</v>
      </c>
      <c r="P122" s="23" t="s">
        <v>45</v>
      </c>
      <c r="Q122" s="23" t="s">
        <v>47</v>
      </c>
    </row>
    <row r="123" spans="1:17" ht="12.75">
      <c r="A123" s="39" t="s">
        <v>81</v>
      </c>
      <c r="B123" s="73" t="s">
        <v>205</v>
      </c>
      <c r="C123" s="22">
        <f>ROUND((D123+E123+H123)*$I123/48,0)</f>
        <v>4</v>
      </c>
      <c r="D123" s="23">
        <v>4</v>
      </c>
      <c r="E123" s="23">
        <v>0</v>
      </c>
      <c r="F123" s="24">
        <v>2</v>
      </c>
      <c r="G123" s="23">
        <v>0</v>
      </c>
      <c r="H123" s="23">
        <f>ROUND((D123*F123)+(E123*G123),0)</f>
        <v>8</v>
      </c>
      <c r="I123" s="23">
        <v>16</v>
      </c>
      <c r="J123" s="23">
        <f>D123+E123+H123</f>
        <v>12</v>
      </c>
      <c r="K123" s="1">
        <f>+D123*I123</f>
        <v>64</v>
      </c>
      <c r="L123" s="1">
        <f>+E123*I123</f>
        <v>0</v>
      </c>
      <c r="M123" s="1">
        <f>+K123+L123</f>
        <v>64</v>
      </c>
      <c r="N123" s="25"/>
      <c r="O123" s="23" t="s">
        <v>8</v>
      </c>
      <c r="P123" s="23" t="s">
        <v>45</v>
      </c>
      <c r="Q123" s="23" t="s">
        <v>47</v>
      </c>
    </row>
    <row r="124" spans="1:17" ht="12.75">
      <c r="A124" s="39" t="s">
        <v>82</v>
      </c>
      <c r="B124" s="73" t="s">
        <v>205</v>
      </c>
      <c r="C124" s="22">
        <f>ROUND((D124+E124+H124)*$I124/48,0)</f>
        <v>4</v>
      </c>
      <c r="D124" s="23">
        <v>4</v>
      </c>
      <c r="E124" s="23">
        <v>0</v>
      </c>
      <c r="F124" s="24">
        <v>2</v>
      </c>
      <c r="G124" s="23">
        <v>0</v>
      </c>
      <c r="H124" s="23">
        <f>ROUND((D124*F124)+(E124*G124),0)</f>
        <v>8</v>
      </c>
      <c r="I124" s="23">
        <v>16</v>
      </c>
      <c r="J124" s="23">
        <f>D124+E124+H124</f>
        <v>12</v>
      </c>
      <c r="K124" s="1">
        <f>+D124*I124</f>
        <v>64</v>
      </c>
      <c r="L124" s="1">
        <f>+E124*I124</f>
        <v>0</v>
      </c>
      <c r="M124" s="1">
        <f>+K124+L124</f>
        <v>64</v>
      </c>
      <c r="N124" s="25"/>
      <c r="O124" s="23" t="s">
        <v>8</v>
      </c>
      <c r="P124" s="23" t="s">
        <v>45</v>
      </c>
      <c r="Q124" s="23" t="s">
        <v>47</v>
      </c>
    </row>
    <row r="125" spans="1:17" ht="12.75">
      <c r="A125" s="39" t="s">
        <v>83</v>
      </c>
      <c r="B125" s="73" t="s">
        <v>205</v>
      </c>
      <c r="C125" s="22">
        <f>ROUND((D125+E125+H125)*$I125/48,0)</f>
        <v>4</v>
      </c>
      <c r="D125" s="23">
        <v>4</v>
      </c>
      <c r="E125" s="23">
        <v>0</v>
      </c>
      <c r="F125" s="24">
        <v>2</v>
      </c>
      <c r="G125" s="23">
        <v>0</v>
      </c>
      <c r="H125" s="23">
        <f>ROUND((D125*F125)+(E125*G125),0)</f>
        <v>8</v>
      </c>
      <c r="I125" s="23">
        <v>16</v>
      </c>
      <c r="J125" s="23">
        <f>D125+E125+H125</f>
        <v>12</v>
      </c>
      <c r="K125" s="1">
        <f>+D125*I125</f>
        <v>64</v>
      </c>
      <c r="L125" s="1">
        <f>+E125*I125</f>
        <v>0</v>
      </c>
      <c r="M125" s="1">
        <f>+K125+L125</f>
        <v>64</v>
      </c>
      <c r="N125" s="25"/>
      <c r="O125" s="23" t="s">
        <v>8</v>
      </c>
      <c r="P125" s="23" t="s">
        <v>45</v>
      </c>
      <c r="Q125" s="23" t="s">
        <v>47</v>
      </c>
    </row>
    <row r="126" spans="1:17" ht="12.75">
      <c r="A126" s="39" t="s">
        <v>84</v>
      </c>
      <c r="B126" s="73" t="s">
        <v>205</v>
      </c>
      <c r="C126" s="22">
        <f>ROUND((D126+E126+H126)*$I126/48,0)</f>
        <v>4</v>
      </c>
      <c r="D126" s="23">
        <v>4</v>
      </c>
      <c r="E126" s="23">
        <v>0</v>
      </c>
      <c r="F126" s="24">
        <v>2</v>
      </c>
      <c r="G126" s="23">
        <v>0</v>
      </c>
      <c r="H126" s="23">
        <f>ROUND((D126*F126)+(E126*G126),0)</f>
        <v>8</v>
      </c>
      <c r="I126" s="23">
        <v>16</v>
      </c>
      <c r="J126" s="23">
        <f>D126+E126+H126</f>
        <v>12</v>
      </c>
      <c r="K126" s="1">
        <f>+D126*I126</f>
        <v>64</v>
      </c>
      <c r="L126" s="1">
        <f>+E126*I126</f>
        <v>0</v>
      </c>
      <c r="M126" s="1">
        <f>+K126+L126</f>
        <v>64</v>
      </c>
      <c r="N126" s="25"/>
      <c r="O126" s="23" t="s">
        <v>8</v>
      </c>
      <c r="P126" s="23" t="s">
        <v>45</v>
      </c>
      <c r="Q126" s="23" t="s">
        <v>47</v>
      </c>
    </row>
    <row r="127" spans="1:17" ht="12.75">
      <c r="A127" s="82" t="s">
        <v>102</v>
      </c>
      <c r="B127" s="82"/>
      <c r="C127" s="74" t="s">
        <v>192</v>
      </c>
      <c r="D127" s="83" t="s">
        <v>106</v>
      </c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</row>
    <row r="128" spans="1:17" ht="12.75">
      <c r="A128" s="39" t="s">
        <v>85</v>
      </c>
      <c r="B128" s="73" t="s">
        <v>90</v>
      </c>
      <c r="C128" s="22">
        <f>ROUND((D128+E128+H128)*$I128/48,0)</f>
        <v>4</v>
      </c>
      <c r="D128" s="23">
        <v>4</v>
      </c>
      <c r="E128" s="23">
        <v>0</v>
      </c>
      <c r="F128" s="24">
        <v>2</v>
      </c>
      <c r="G128" s="23">
        <v>0</v>
      </c>
      <c r="H128" s="23">
        <f>ROUND((D128*F128)+(E128*G128),0)</f>
        <v>8</v>
      </c>
      <c r="I128" s="23">
        <v>16</v>
      </c>
      <c r="J128" s="23">
        <f>D128+E128+H128</f>
        <v>12</v>
      </c>
      <c r="K128" s="1">
        <f>+D128*I128</f>
        <v>64</v>
      </c>
      <c r="L128" s="1">
        <f>+E128*I128</f>
        <v>0</v>
      </c>
      <c r="M128" s="1">
        <f>+K128+L128</f>
        <v>64</v>
      </c>
      <c r="N128" s="25"/>
      <c r="O128" s="23" t="s">
        <v>8</v>
      </c>
      <c r="P128" s="23" t="s">
        <v>45</v>
      </c>
      <c r="Q128" s="23" t="s">
        <v>47</v>
      </c>
    </row>
    <row r="129" spans="1:17" ht="12.75">
      <c r="A129" s="39" t="s">
        <v>86</v>
      </c>
      <c r="B129" s="73" t="s">
        <v>90</v>
      </c>
      <c r="C129" s="22">
        <f>ROUND((D129+E129+H129)*$I129/48,0)</f>
        <v>4</v>
      </c>
      <c r="D129" s="23">
        <v>4</v>
      </c>
      <c r="E129" s="23">
        <v>0</v>
      </c>
      <c r="F129" s="24">
        <v>2</v>
      </c>
      <c r="G129" s="23">
        <v>0</v>
      </c>
      <c r="H129" s="23">
        <f>ROUND((D129*F129)+(E129*G129),0)</f>
        <v>8</v>
      </c>
      <c r="I129" s="23">
        <v>16</v>
      </c>
      <c r="J129" s="23">
        <f>D129+E129+H129</f>
        <v>12</v>
      </c>
      <c r="K129" s="1">
        <f>+D129*I129</f>
        <v>64</v>
      </c>
      <c r="L129" s="1">
        <f>+E129*I129</f>
        <v>0</v>
      </c>
      <c r="M129" s="1">
        <f>+K129+L129</f>
        <v>64</v>
      </c>
      <c r="N129" s="25"/>
      <c r="O129" s="23" t="s">
        <v>8</v>
      </c>
      <c r="P129" s="23" t="s">
        <v>45</v>
      </c>
      <c r="Q129" s="23" t="s">
        <v>47</v>
      </c>
    </row>
    <row r="130" spans="1:17" ht="12.75">
      <c r="A130" s="39" t="s">
        <v>87</v>
      </c>
      <c r="B130" s="73" t="s">
        <v>90</v>
      </c>
      <c r="C130" s="22">
        <f>ROUND((D130+E130+H130)*$I130/48,0)</f>
        <v>4</v>
      </c>
      <c r="D130" s="23">
        <v>4</v>
      </c>
      <c r="E130" s="23">
        <v>0</v>
      </c>
      <c r="F130" s="24">
        <v>2</v>
      </c>
      <c r="G130" s="23">
        <v>0</v>
      </c>
      <c r="H130" s="23">
        <f>ROUND((D130*F130)+(E130*G130),0)</f>
        <v>8</v>
      </c>
      <c r="I130" s="23">
        <v>16</v>
      </c>
      <c r="J130" s="23">
        <f>D130+E130+H130</f>
        <v>12</v>
      </c>
      <c r="K130" s="1">
        <f>+D130*I130</f>
        <v>64</v>
      </c>
      <c r="L130" s="1">
        <f>+E130*I130</f>
        <v>0</v>
      </c>
      <c r="M130" s="1">
        <f>+K130+L130</f>
        <v>64</v>
      </c>
      <c r="N130" s="25"/>
      <c r="O130" s="23" t="s">
        <v>8</v>
      </c>
      <c r="P130" s="23" t="s">
        <v>45</v>
      </c>
      <c r="Q130" s="23" t="s">
        <v>47</v>
      </c>
    </row>
    <row r="131" spans="1:17" ht="12.75">
      <c r="A131" s="39" t="s">
        <v>88</v>
      </c>
      <c r="B131" s="73" t="s">
        <v>90</v>
      </c>
      <c r="C131" s="22">
        <f>ROUND((D131+E131+H131)*$I131/48,0)</f>
        <v>4</v>
      </c>
      <c r="D131" s="23">
        <v>4</v>
      </c>
      <c r="E131" s="23">
        <v>0</v>
      </c>
      <c r="F131" s="24">
        <v>2</v>
      </c>
      <c r="G131" s="23">
        <v>0</v>
      </c>
      <c r="H131" s="23">
        <f>ROUND((D131*F131)+(E131*G131),0)</f>
        <v>8</v>
      </c>
      <c r="I131" s="23">
        <v>16</v>
      </c>
      <c r="J131" s="23">
        <f>D131+E131+H131</f>
        <v>12</v>
      </c>
      <c r="K131" s="1">
        <f>+D131*I131</f>
        <v>64</v>
      </c>
      <c r="L131" s="1">
        <f>+E131*I131</f>
        <v>0</v>
      </c>
      <c r="M131" s="1">
        <f>+K131+L131</f>
        <v>64</v>
      </c>
      <c r="N131" s="25"/>
      <c r="O131" s="23" t="s">
        <v>8</v>
      </c>
      <c r="P131" s="23" t="s">
        <v>45</v>
      </c>
      <c r="Q131" s="23" t="s">
        <v>47</v>
      </c>
    </row>
    <row r="132" spans="1:17" ht="12.75">
      <c r="A132" s="39" t="s">
        <v>89</v>
      </c>
      <c r="B132" s="73" t="s">
        <v>90</v>
      </c>
      <c r="C132" s="22">
        <f>ROUND((D132+E132+H132)*$I132/48,0)</f>
        <v>4</v>
      </c>
      <c r="D132" s="23">
        <v>4</v>
      </c>
      <c r="E132" s="23">
        <v>0</v>
      </c>
      <c r="F132" s="24">
        <v>2</v>
      </c>
      <c r="G132" s="23">
        <v>0</v>
      </c>
      <c r="H132" s="23">
        <f>ROUND((D132*F132)+(E132*G132),0)</f>
        <v>8</v>
      </c>
      <c r="I132" s="23">
        <v>16</v>
      </c>
      <c r="J132" s="23">
        <f>D132+E132+H132</f>
        <v>12</v>
      </c>
      <c r="K132" s="1">
        <f>+D132*I132</f>
        <v>64</v>
      </c>
      <c r="L132" s="1">
        <f>+E132*I132</f>
        <v>0</v>
      </c>
      <c r="M132" s="1">
        <f>+K132+L132</f>
        <v>64</v>
      </c>
      <c r="N132" s="25"/>
      <c r="O132" s="23" t="s">
        <v>8</v>
      </c>
      <c r="P132" s="23" t="s">
        <v>45</v>
      </c>
      <c r="Q132" s="23" t="s">
        <v>47</v>
      </c>
    </row>
    <row r="133" spans="1:17" ht="12.75">
      <c r="A133" s="82" t="s">
        <v>102</v>
      </c>
      <c r="B133" s="82"/>
      <c r="C133" s="74" t="s">
        <v>191</v>
      </c>
      <c r="D133" s="83" t="s">
        <v>107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</row>
    <row r="134" spans="1:17" ht="12.75">
      <c r="A134" s="39" t="s">
        <v>91</v>
      </c>
      <c r="B134" s="39" t="s">
        <v>70</v>
      </c>
      <c r="C134" s="22">
        <f>ROUND((D134+E134+H134)*$I134/48,0)</f>
        <v>4</v>
      </c>
      <c r="D134" s="23">
        <v>4</v>
      </c>
      <c r="E134" s="23">
        <v>0</v>
      </c>
      <c r="F134" s="24">
        <v>2</v>
      </c>
      <c r="G134" s="23">
        <v>0</v>
      </c>
      <c r="H134" s="23">
        <f>ROUND((D134*F134)+(E134*G134),0)</f>
        <v>8</v>
      </c>
      <c r="I134" s="23">
        <v>16</v>
      </c>
      <c r="J134" s="23">
        <f>D134+E134+H134</f>
        <v>12</v>
      </c>
      <c r="K134" s="1">
        <f>+D134*I134</f>
        <v>64</v>
      </c>
      <c r="L134" s="1">
        <f>+E134*I134</f>
        <v>0</v>
      </c>
      <c r="M134" s="1">
        <f>+K134+L134</f>
        <v>64</v>
      </c>
      <c r="N134" s="25"/>
      <c r="O134" s="23" t="s">
        <v>8</v>
      </c>
      <c r="P134" s="23" t="s">
        <v>45</v>
      </c>
      <c r="Q134" s="23" t="s">
        <v>47</v>
      </c>
    </row>
    <row r="135" spans="1:17" ht="12.75">
      <c r="A135" s="39" t="s">
        <v>92</v>
      </c>
      <c r="B135" s="39" t="s">
        <v>70</v>
      </c>
      <c r="C135" s="22">
        <f>ROUND((D135+E135+H135)*$I135/48,0)</f>
        <v>4</v>
      </c>
      <c r="D135" s="23">
        <v>4</v>
      </c>
      <c r="E135" s="23">
        <v>0</v>
      </c>
      <c r="F135" s="24">
        <v>2</v>
      </c>
      <c r="G135" s="23">
        <v>0</v>
      </c>
      <c r="H135" s="23">
        <f>ROUND((D135*F135)+(E135*G135),0)</f>
        <v>8</v>
      </c>
      <c r="I135" s="23">
        <v>16</v>
      </c>
      <c r="J135" s="23">
        <f>D135+E135+H135</f>
        <v>12</v>
      </c>
      <c r="K135" s="1">
        <f>+D135*I135</f>
        <v>64</v>
      </c>
      <c r="L135" s="1">
        <f>+E135*I135</f>
        <v>0</v>
      </c>
      <c r="M135" s="1">
        <f>+K135+L135</f>
        <v>64</v>
      </c>
      <c r="N135" s="25"/>
      <c r="O135" s="23" t="s">
        <v>8</v>
      </c>
      <c r="P135" s="23" t="s">
        <v>45</v>
      </c>
      <c r="Q135" s="23" t="s">
        <v>47</v>
      </c>
    </row>
    <row r="136" spans="1:17" ht="12.75">
      <c r="A136" s="39" t="s">
        <v>93</v>
      </c>
      <c r="B136" s="39" t="s">
        <v>70</v>
      </c>
      <c r="C136" s="22">
        <f>ROUND((D136+E136+H136)*$I136/48,0)</f>
        <v>4</v>
      </c>
      <c r="D136" s="23">
        <v>4</v>
      </c>
      <c r="E136" s="23">
        <v>0</v>
      </c>
      <c r="F136" s="24">
        <v>2</v>
      </c>
      <c r="G136" s="23">
        <v>0</v>
      </c>
      <c r="H136" s="23">
        <f>ROUND((D136*F136)+(E136*G136),0)</f>
        <v>8</v>
      </c>
      <c r="I136" s="23">
        <v>16</v>
      </c>
      <c r="J136" s="23">
        <f>D136+E136+H136</f>
        <v>12</v>
      </c>
      <c r="K136" s="1">
        <f>+D136*I136</f>
        <v>64</v>
      </c>
      <c r="L136" s="1">
        <f>+E136*I136</f>
        <v>0</v>
      </c>
      <c r="M136" s="1">
        <f>+K136+L136</f>
        <v>64</v>
      </c>
      <c r="N136" s="25"/>
      <c r="O136" s="23" t="s">
        <v>8</v>
      </c>
      <c r="P136" s="23" t="s">
        <v>45</v>
      </c>
      <c r="Q136" s="23" t="s">
        <v>47</v>
      </c>
    </row>
    <row r="137" spans="1:17" ht="12.75">
      <c r="A137" s="39" t="s">
        <v>94</v>
      </c>
      <c r="B137" s="39" t="s">
        <v>70</v>
      </c>
      <c r="C137" s="22">
        <f>ROUND((D137+E137+H137)*$I137/48,0)</f>
        <v>4</v>
      </c>
      <c r="D137" s="23">
        <v>4</v>
      </c>
      <c r="E137" s="23">
        <v>0</v>
      </c>
      <c r="F137" s="24">
        <v>2</v>
      </c>
      <c r="G137" s="23">
        <v>0</v>
      </c>
      <c r="H137" s="23">
        <f>ROUND((D137*F137)+(E137*G137),0)</f>
        <v>8</v>
      </c>
      <c r="I137" s="23">
        <v>16</v>
      </c>
      <c r="J137" s="23">
        <f>D137+E137+H137</f>
        <v>12</v>
      </c>
      <c r="K137" s="1">
        <f>+D137*I137</f>
        <v>64</v>
      </c>
      <c r="L137" s="1">
        <f>+E137*I137</f>
        <v>0</v>
      </c>
      <c r="M137" s="1">
        <f>+K137+L137</f>
        <v>64</v>
      </c>
      <c r="N137" s="25"/>
      <c r="O137" s="23" t="s">
        <v>8</v>
      </c>
      <c r="P137" s="23" t="s">
        <v>45</v>
      </c>
      <c r="Q137" s="23" t="s">
        <v>47</v>
      </c>
    </row>
    <row r="138" spans="1:17" ht="12.75">
      <c r="A138" s="39" t="s">
        <v>95</v>
      </c>
      <c r="B138" s="39" t="s">
        <v>70</v>
      </c>
      <c r="C138" s="22">
        <f>ROUND((D138+E138+H138)*$I138/48,0)</f>
        <v>4</v>
      </c>
      <c r="D138" s="23">
        <v>4</v>
      </c>
      <c r="E138" s="23">
        <v>0</v>
      </c>
      <c r="F138" s="24">
        <v>2</v>
      </c>
      <c r="G138" s="23">
        <v>0</v>
      </c>
      <c r="H138" s="23">
        <f>ROUND((D138*F138)+(E138*G138),0)</f>
        <v>8</v>
      </c>
      <c r="I138" s="23">
        <v>16</v>
      </c>
      <c r="J138" s="23">
        <f>D138+E138+H138</f>
        <v>12</v>
      </c>
      <c r="K138" s="1">
        <f>+D138*I138</f>
        <v>64</v>
      </c>
      <c r="L138" s="1">
        <f>+E138*I138</f>
        <v>0</v>
      </c>
      <c r="M138" s="1">
        <f>+K138+L138</f>
        <v>64</v>
      </c>
      <c r="N138" s="25"/>
      <c r="O138" s="23" t="s">
        <v>8</v>
      </c>
      <c r="P138" s="23" t="s">
        <v>45</v>
      </c>
      <c r="Q138" s="23" t="s">
        <v>47</v>
      </c>
    </row>
    <row r="139" spans="1:17" ht="12.75">
      <c r="A139" s="82" t="s">
        <v>102</v>
      </c>
      <c r="B139" s="82"/>
      <c r="C139" s="74" t="s">
        <v>193</v>
      </c>
      <c r="D139" s="83" t="s">
        <v>108</v>
      </c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</row>
    <row r="140" spans="1:17" ht="12.75">
      <c r="A140" s="39" t="s">
        <v>96</v>
      </c>
      <c r="B140" s="39" t="s">
        <v>101</v>
      </c>
      <c r="C140" s="22">
        <f>ROUND((D140+E140+H140)*$I140/48,0)</f>
        <v>4</v>
      </c>
      <c r="D140" s="23">
        <v>4</v>
      </c>
      <c r="E140" s="23">
        <v>0</v>
      </c>
      <c r="F140" s="24">
        <v>2</v>
      </c>
      <c r="G140" s="23">
        <v>0</v>
      </c>
      <c r="H140" s="23">
        <f>ROUND((D140*F140)+(E140*G140),0)</f>
        <v>8</v>
      </c>
      <c r="I140" s="23">
        <v>16</v>
      </c>
      <c r="J140" s="23">
        <f>D140+E140+H140</f>
        <v>12</v>
      </c>
      <c r="K140" s="1">
        <f>+D140*I140</f>
        <v>64</v>
      </c>
      <c r="L140" s="1">
        <f>+E140*I140</f>
        <v>0</v>
      </c>
      <c r="M140" s="1">
        <f>+K140+L140</f>
        <v>64</v>
      </c>
      <c r="N140" s="25"/>
      <c r="O140" s="23" t="s">
        <v>8</v>
      </c>
      <c r="P140" s="23" t="s">
        <v>45</v>
      </c>
      <c r="Q140" s="23" t="s">
        <v>47</v>
      </c>
    </row>
    <row r="141" spans="1:17" ht="12.75">
      <c r="A141" s="39" t="s">
        <v>97</v>
      </c>
      <c r="B141" s="39" t="s">
        <v>101</v>
      </c>
      <c r="C141" s="22">
        <f>ROUND((D141+E141+H141)*$I141/48,0)</f>
        <v>4</v>
      </c>
      <c r="D141" s="23">
        <v>4</v>
      </c>
      <c r="E141" s="23">
        <v>0</v>
      </c>
      <c r="F141" s="24">
        <v>2</v>
      </c>
      <c r="G141" s="23">
        <v>0</v>
      </c>
      <c r="H141" s="23">
        <f>ROUND((D141*F141)+(E141*G141),0)</f>
        <v>8</v>
      </c>
      <c r="I141" s="23">
        <v>16</v>
      </c>
      <c r="J141" s="23">
        <f>D141+E141+H141</f>
        <v>12</v>
      </c>
      <c r="K141" s="1">
        <f>+D141*I141</f>
        <v>64</v>
      </c>
      <c r="L141" s="1">
        <f>+E141*I141</f>
        <v>0</v>
      </c>
      <c r="M141" s="1">
        <f>+K141+L141</f>
        <v>64</v>
      </c>
      <c r="N141" s="25"/>
      <c r="O141" s="23" t="s">
        <v>8</v>
      </c>
      <c r="P141" s="23" t="s">
        <v>45</v>
      </c>
      <c r="Q141" s="23" t="s">
        <v>47</v>
      </c>
    </row>
    <row r="142" spans="1:17" ht="12.75">
      <c r="A142" s="39" t="s">
        <v>98</v>
      </c>
      <c r="B142" s="39" t="s">
        <v>101</v>
      </c>
      <c r="C142" s="22">
        <f>ROUND((D142+E142+H142)*$I142/48,0)</f>
        <v>4</v>
      </c>
      <c r="D142" s="23">
        <v>4</v>
      </c>
      <c r="E142" s="23">
        <v>0</v>
      </c>
      <c r="F142" s="24">
        <v>2</v>
      </c>
      <c r="G142" s="23">
        <v>0</v>
      </c>
      <c r="H142" s="23">
        <f>ROUND((D142*F142)+(E142*G142),0)</f>
        <v>8</v>
      </c>
      <c r="I142" s="23">
        <v>16</v>
      </c>
      <c r="J142" s="23">
        <f>D142+E142+H142</f>
        <v>12</v>
      </c>
      <c r="K142" s="1">
        <f>+D142*I142</f>
        <v>64</v>
      </c>
      <c r="L142" s="1">
        <f>+E142*I142</f>
        <v>0</v>
      </c>
      <c r="M142" s="1">
        <f>+K142+L142</f>
        <v>64</v>
      </c>
      <c r="N142" s="25"/>
      <c r="O142" s="23" t="s">
        <v>8</v>
      </c>
      <c r="P142" s="23" t="s">
        <v>45</v>
      </c>
      <c r="Q142" s="23" t="s">
        <v>47</v>
      </c>
    </row>
    <row r="143" spans="1:17" ht="12.75">
      <c r="A143" s="39" t="s">
        <v>99</v>
      </c>
      <c r="B143" s="39" t="s">
        <v>101</v>
      </c>
      <c r="C143" s="22">
        <f>ROUND((D143+E143+H143)*$I143/48,0)</f>
        <v>4</v>
      </c>
      <c r="D143" s="23">
        <v>4</v>
      </c>
      <c r="E143" s="23">
        <v>0</v>
      </c>
      <c r="F143" s="24">
        <v>2</v>
      </c>
      <c r="G143" s="23">
        <v>0</v>
      </c>
      <c r="H143" s="23">
        <f>ROUND((D143*F143)+(E143*G143),0)</f>
        <v>8</v>
      </c>
      <c r="I143" s="23">
        <v>16</v>
      </c>
      <c r="J143" s="23">
        <f>D143+E143+H143</f>
        <v>12</v>
      </c>
      <c r="K143" s="1">
        <f>+D143*I143</f>
        <v>64</v>
      </c>
      <c r="L143" s="1">
        <f>+E143*I143</f>
        <v>0</v>
      </c>
      <c r="M143" s="1">
        <f>+K143+L143</f>
        <v>64</v>
      </c>
      <c r="N143" s="25"/>
      <c r="O143" s="23" t="s">
        <v>8</v>
      </c>
      <c r="P143" s="23" t="s">
        <v>45</v>
      </c>
      <c r="Q143" s="23" t="s">
        <v>47</v>
      </c>
    </row>
    <row r="144" spans="1:17" ht="12.75">
      <c r="A144" s="39" t="s">
        <v>100</v>
      </c>
      <c r="B144" s="39" t="s">
        <v>101</v>
      </c>
      <c r="C144" s="22">
        <f>ROUND((D144+E144+H144)*$I144/48,0)</f>
        <v>4</v>
      </c>
      <c r="D144" s="23">
        <v>4</v>
      </c>
      <c r="E144" s="23">
        <v>0</v>
      </c>
      <c r="F144" s="24">
        <v>2</v>
      </c>
      <c r="G144" s="23">
        <v>0</v>
      </c>
      <c r="H144" s="23">
        <f>ROUND((D144*F144)+(E144*G144),0)</f>
        <v>8</v>
      </c>
      <c r="I144" s="23">
        <v>16</v>
      </c>
      <c r="J144" s="23">
        <f>D144+E144+H144</f>
        <v>12</v>
      </c>
      <c r="K144" s="1">
        <f>+D144*I144</f>
        <v>64</v>
      </c>
      <c r="L144" s="1">
        <f>+E144*I144</f>
        <v>0</v>
      </c>
      <c r="M144" s="1">
        <f>+K144+L144</f>
        <v>64</v>
      </c>
      <c r="N144" s="25"/>
      <c r="O144" s="23" t="s">
        <v>8</v>
      </c>
      <c r="P144" s="23" t="s">
        <v>45</v>
      </c>
      <c r="Q144" s="23" t="s">
        <v>47</v>
      </c>
    </row>
    <row r="145" spans="15:17" ht="12.75">
      <c r="O145" s="36"/>
      <c r="P145" s="36"/>
      <c r="Q145" s="36"/>
    </row>
    <row r="146" spans="15:17" ht="12.75">
      <c r="O146" s="36"/>
      <c r="P146" s="36"/>
      <c r="Q146" s="36"/>
    </row>
    <row r="147" spans="15:17" ht="12.75">
      <c r="O147" s="36"/>
      <c r="P147" s="36"/>
      <c r="Q147" s="36"/>
    </row>
    <row r="148" spans="15:17" ht="12.75">
      <c r="O148" s="36"/>
      <c r="P148" s="36"/>
      <c r="Q148" s="36"/>
    </row>
    <row r="149" spans="15:17" ht="12.75">
      <c r="O149" s="36"/>
      <c r="P149" s="36"/>
      <c r="Q149" s="36"/>
    </row>
    <row r="150" spans="15:17" ht="12.75">
      <c r="O150" s="36"/>
      <c r="P150" s="36"/>
      <c r="Q150" s="36"/>
    </row>
    <row r="151" spans="15:17" ht="12.75">
      <c r="O151" s="36"/>
      <c r="P151" s="36"/>
      <c r="Q151" s="36"/>
    </row>
    <row r="152" spans="15:17" ht="12.75">
      <c r="O152" s="36"/>
      <c r="P152" s="36"/>
      <c r="Q152" s="36"/>
    </row>
    <row r="153" spans="15:17" ht="12.75">
      <c r="O153" s="36"/>
      <c r="P153" s="36"/>
      <c r="Q153" s="36"/>
    </row>
    <row r="154" spans="15:17" ht="12.75">
      <c r="O154" s="36"/>
      <c r="P154" s="36"/>
      <c r="Q154" s="36"/>
    </row>
    <row r="155" spans="15:17" ht="12.75">
      <c r="O155" s="36"/>
      <c r="P155" s="36"/>
      <c r="Q155" s="36"/>
    </row>
    <row r="156" spans="15:17" ht="12.75">
      <c r="O156" s="36"/>
      <c r="P156" s="36"/>
      <c r="Q156" s="36"/>
    </row>
    <row r="157" spans="15:17" ht="12.75">
      <c r="O157" s="36"/>
      <c r="P157" s="36"/>
      <c r="Q157" s="36"/>
    </row>
    <row r="158" spans="15:17" ht="12.75">
      <c r="O158" s="3"/>
      <c r="Q158" s="3"/>
    </row>
    <row r="668" ht="12.75">
      <c r="K668" s="77" t="s">
        <v>161</v>
      </c>
    </row>
  </sheetData>
  <sheetProtection/>
  <mergeCells count="95">
    <mergeCell ref="L91:L94"/>
    <mergeCell ref="M91:M94"/>
    <mergeCell ref="O91:O94"/>
    <mergeCell ref="P91:P94"/>
    <mergeCell ref="Q91:Q94"/>
    <mergeCell ref="N91:N94"/>
    <mergeCell ref="F91:F94"/>
    <mergeCell ref="G91:G94"/>
    <mergeCell ref="H91:H94"/>
    <mergeCell ref="I91:I94"/>
    <mergeCell ref="J91:J94"/>
    <mergeCell ref="K91:K94"/>
    <mergeCell ref="T8:U8"/>
    <mergeCell ref="A89:Q89"/>
    <mergeCell ref="A82:Q82"/>
    <mergeCell ref="A64:Q64"/>
    <mergeCell ref="N87:O87"/>
    <mergeCell ref="F62:G62"/>
    <mergeCell ref="A36:B36"/>
    <mergeCell ref="A8:G8"/>
    <mergeCell ref="A9:G9"/>
    <mergeCell ref="A10:G10"/>
    <mergeCell ref="A62:B62"/>
    <mergeCell ref="N71:O71"/>
    <mergeCell ref="A21:Q21"/>
    <mergeCell ref="N62:O62"/>
    <mergeCell ref="N45:O45"/>
    <mergeCell ref="A55:Q55"/>
    <mergeCell ref="N28:O28"/>
    <mergeCell ref="A12:Q12"/>
    <mergeCell ref="A28:B28"/>
    <mergeCell ref="A38:Q38"/>
    <mergeCell ref="I10:Q10"/>
    <mergeCell ref="N53:O53"/>
    <mergeCell ref="F19:G19"/>
    <mergeCell ref="A95:B95"/>
    <mergeCell ref="A73:Q73"/>
    <mergeCell ref="F53:G53"/>
    <mergeCell ref="C91:C94"/>
    <mergeCell ref="D91:D94"/>
    <mergeCell ref="I8:Q8"/>
    <mergeCell ref="I9:Q9"/>
    <mergeCell ref="F45:G45"/>
    <mergeCell ref="A45:B45"/>
    <mergeCell ref="F36:G36"/>
    <mergeCell ref="A6:G6"/>
    <mergeCell ref="A80:B80"/>
    <mergeCell ref="A87:B87"/>
    <mergeCell ref="F87:G87"/>
    <mergeCell ref="A53:B53"/>
    <mergeCell ref="F28:G28"/>
    <mergeCell ref="A30:Q30"/>
    <mergeCell ref="A47:Q47"/>
    <mergeCell ref="N36:O36"/>
    <mergeCell ref="N19:O19"/>
    <mergeCell ref="A107:B107"/>
    <mergeCell ref="J98:K98"/>
    <mergeCell ref="A1:Q1"/>
    <mergeCell ref="A2:Q2"/>
    <mergeCell ref="A3:Q3"/>
    <mergeCell ref="I5:Q5"/>
    <mergeCell ref="I6:Q6"/>
    <mergeCell ref="I7:Q7"/>
    <mergeCell ref="A7:G7"/>
    <mergeCell ref="A5:G5"/>
    <mergeCell ref="O98:Q98"/>
    <mergeCell ref="N95:O95"/>
    <mergeCell ref="A112:Q112"/>
    <mergeCell ref="A121:B121"/>
    <mergeCell ref="D121:Q121"/>
    <mergeCell ref="F80:G80"/>
    <mergeCell ref="N80:O80"/>
    <mergeCell ref="A115:B115"/>
    <mergeCell ref="D115:Q115"/>
    <mergeCell ref="G109:I109"/>
    <mergeCell ref="L98:M98"/>
    <mergeCell ref="A99:B99"/>
    <mergeCell ref="A100:B100"/>
    <mergeCell ref="A101:B101"/>
    <mergeCell ref="A102:B102"/>
    <mergeCell ref="A19:B19"/>
    <mergeCell ref="F71:G71"/>
    <mergeCell ref="A71:B71"/>
    <mergeCell ref="F95:G95"/>
    <mergeCell ref="E91:E94"/>
    <mergeCell ref="A103:B103"/>
    <mergeCell ref="A139:B139"/>
    <mergeCell ref="D139:Q139"/>
    <mergeCell ref="A127:B127"/>
    <mergeCell ref="D127:Q127"/>
    <mergeCell ref="P99:Q99"/>
    <mergeCell ref="A133:B133"/>
    <mergeCell ref="D133:Q133"/>
    <mergeCell ref="A104:B104"/>
    <mergeCell ref="A106:B106"/>
  </mergeCells>
  <dataValidations count="4">
    <dataValidation type="list" allowBlank="1" showInputMessage="1" showErrorMessage="1" promptTitle="Área de Conocimiento" sqref="P84:P86 P14:P18 P75:P79 P49:P52 P57:P61 P66:P70 P40:P44 P116:P120 P122:P126 P128:P132 P134:P138 P140:P144 P23:P27 P91 P32:P35">
      <formula1>$R$1:$R$11</formula1>
    </dataValidation>
    <dataValidation type="list" allowBlank="1" showInputMessage="1" showErrorMessage="1" sqref="Q84:Q86 Q32:Q35 Q140:Q144 Q134:Q138 Q128:Q132 Q122:Q126 Q116:Q120 Q49:Q52 Q75:Q79 Q57:Q61 Q66:Q70 Q40:Q44 Q23:Q27 Q14:Q18">
      <formula1>$T$1:$T$62</formula1>
    </dataValidation>
    <dataValidation type="list" allowBlank="1" showInputMessage="1" showErrorMessage="1" sqref="Q121 Q139 Q133 Q127">
      <formula1>$S$1:$S$63</formula1>
    </dataValidation>
    <dataValidation type="list" allowBlank="1" showInputMessage="1" showErrorMessage="1" sqref="Q91">
      <formula1>$T$1:$T$56</formula1>
    </dataValidation>
  </dataValidations>
  <printOptions horizontalCentered="1"/>
  <pageMargins left="0" right="0" top="0.1968503937007874" bottom="0" header="0" footer="0"/>
  <pageSetup horizontalDpi="600" verticalDpi="600" orientation="landscape" paperSize="5" scale="73" r:id="rId2"/>
  <headerFooter alignWithMargins="0">
    <oddFooter>&amp;L&amp;D&amp;C&amp;P&amp;RCARLOS ALFONSO ZULUAGA ARANGO
Director
ADMISIONES REGISTRO Y CONTROL ACADÉMICO</oddFooter>
  </headerFooter>
  <rowBreaks count="4" manualBreakCount="4">
    <brk id="37" max="13" man="1"/>
    <brk id="81" max="13" man="1"/>
    <brk id="111" max="16" man="1"/>
    <brk id="15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utp</dc:creator>
  <cp:keywords/>
  <dc:description/>
  <cp:lastModifiedBy>Usuario UTP</cp:lastModifiedBy>
  <cp:lastPrinted>2016-05-17T18:52:37Z</cp:lastPrinted>
  <dcterms:created xsi:type="dcterms:W3CDTF">2007-11-02T14:30:33Z</dcterms:created>
  <dcterms:modified xsi:type="dcterms:W3CDTF">2017-03-06T16:02:40Z</dcterms:modified>
  <cp:category/>
  <cp:version/>
  <cp:contentType/>
  <cp:contentStatus/>
</cp:coreProperties>
</file>