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DE ESTUDIOS" sheetId="1" r:id="rId1"/>
  </sheets>
  <definedNames>
    <definedName name="_xlnm.Print_Area" localSheetId="0">'PLAN DE ESTUDIOS'!$A$1:$Q$166</definedName>
  </definedNames>
  <calcPr fullCalcOnLoad="1"/>
</workbook>
</file>

<file path=xl/sharedStrings.xml><?xml version="1.0" encoding="utf-8"?>
<sst xmlns="http://schemas.openxmlformats.org/spreadsheetml/2006/main" count="654" uniqueCount="201">
  <si>
    <t>FORMULARIO PARA PLANES DE ESTUDIO</t>
  </si>
  <si>
    <t>CENTRO DE REGISTRO Y CONTROL ACADÉMICO</t>
  </si>
  <si>
    <t>Nombre de la Facultad</t>
  </si>
  <si>
    <t>Nombre del Programa Académico</t>
  </si>
  <si>
    <t>Código</t>
  </si>
  <si>
    <t>Asignatura</t>
  </si>
  <si>
    <t>Semanas</t>
  </si>
  <si>
    <t>Requisitos</t>
  </si>
  <si>
    <t>Teórica</t>
  </si>
  <si>
    <t>Total Créditos</t>
  </si>
  <si>
    <t>SEMESTRE II</t>
  </si>
  <si>
    <t>SEMESTRE III</t>
  </si>
  <si>
    <t>SEMESTRE IV</t>
  </si>
  <si>
    <t>SEMESTRE VI</t>
  </si>
  <si>
    <t>SEMESTRE VII</t>
  </si>
  <si>
    <t>SEMESTRE VIII</t>
  </si>
  <si>
    <t>SEMESTRE IX</t>
  </si>
  <si>
    <t>SEMESTRE X</t>
  </si>
  <si>
    <t>III</t>
  </si>
  <si>
    <t>IV</t>
  </si>
  <si>
    <t>V</t>
  </si>
  <si>
    <t>VI</t>
  </si>
  <si>
    <t>VII</t>
  </si>
  <si>
    <t>VIII</t>
  </si>
  <si>
    <t>IX</t>
  </si>
  <si>
    <t>X</t>
  </si>
  <si>
    <t>TOTAL CREDITOS PROGRAMA</t>
  </si>
  <si>
    <t>FACULTAD DE BELLAS ARTES Y HUMANIDADES</t>
  </si>
  <si>
    <t>LUIS QUILLERMO QUIJANO RESTREPO</t>
  </si>
  <si>
    <t>Lógica</t>
  </si>
  <si>
    <t>Griego II</t>
  </si>
  <si>
    <t>Filosofía Medieval</t>
  </si>
  <si>
    <t>Constitución Política</t>
  </si>
  <si>
    <t xml:space="preserve">Teórica </t>
  </si>
  <si>
    <t>Filosofía Analítica</t>
  </si>
  <si>
    <t>Didáctica de la Filosofía</t>
  </si>
  <si>
    <t>Filosofía Política</t>
  </si>
  <si>
    <t>Práctica Docente</t>
  </si>
  <si>
    <t>Hermenéutica</t>
  </si>
  <si>
    <t>LICENCIATURA EN FILOSOFÍA</t>
  </si>
  <si>
    <t>Teórico - Práctica</t>
  </si>
  <si>
    <t>SEMESTRE I</t>
  </si>
  <si>
    <t>SEMESTRE V</t>
  </si>
  <si>
    <t>INTENSIDAD HORARIA TOTAL</t>
  </si>
  <si>
    <t>FIL16</t>
  </si>
  <si>
    <t>FIL15</t>
  </si>
  <si>
    <t>FIL11</t>
  </si>
  <si>
    <t>FIL24</t>
  </si>
  <si>
    <t>FIL32</t>
  </si>
  <si>
    <t>FIL93</t>
  </si>
  <si>
    <t>Introducción a la Filosofía</t>
  </si>
  <si>
    <t>FIL73</t>
  </si>
  <si>
    <t>FIL34</t>
  </si>
  <si>
    <t>FILB1</t>
  </si>
  <si>
    <t>FILA2</t>
  </si>
  <si>
    <t>FILB2</t>
  </si>
  <si>
    <t>FIL91</t>
  </si>
  <si>
    <t>FILC1</t>
  </si>
  <si>
    <t>FIL21</t>
  </si>
  <si>
    <t>Seminario de Platón Teoría del Conocimiento</t>
  </si>
  <si>
    <t>FIL22</t>
  </si>
  <si>
    <t>FIL31</t>
  </si>
  <si>
    <t>Seminario Aristóteles Metafísica</t>
  </si>
  <si>
    <t>FIL41</t>
  </si>
  <si>
    <t>Seminario de Empirismo</t>
  </si>
  <si>
    <t>FIL42</t>
  </si>
  <si>
    <t>Seminario de Racionalismo</t>
  </si>
  <si>
    <t>FIL53</t>
  </si>
  <si>
    <t>FIL52</t>
  </si>
  <si>
    <t>Seminario Kant Filosofía Moral</t>
  </si>
  <si>
    <t>FIL61</t>
  </si>
  <si>
    <t>FIL64</t>
  </si>
  <si>
    <t>Seminario de Nietzsche</t>
  </si>
  <si>
    <t>FIL71</t>
  </si>
  <si>
    <t>FIL72</t>
  </si>
  <si>
    <t>Seminario de Heidegger</t>
  </si>
  <si>
    <t>FIL94</t>
  </si>
  <si>
    <t>FIl24</t>
  </si>
  <si>
    <t>Área de Conocimiento</t>
  </si>
  <si>
    <t>Ciencias sociales y humanas</t>
  </si>
  <si>
    <t>Núcleo Básico del Conocimiento</t>
  </si>
  <si>
    <t>Filosofía</t>
  </si>
  <si>
    <t>Griego  I</t>
  </si>
  <si>
    <t>Seminario de Investigación Filosófica - Anteproyecto -</t>
  </si>
  <si>
    <t>SEMESTRE XI</t>
  </si>
  <si>
    <t>SEMESTRE XII</t>
  </si>
  <si>
    <t>I</t>
  </si>
  <si>
    <t>II</t>
  </si>
  <si>
    <t>XI</t>
  </si>
  <si>
    <t>XII</t>
  </si>
  <si>
    <t>UBICACIÓN SEMESTRAL</t>
  </si>
  <si>
    <t>Total Horas Teóricas Semanales</t>
  </si>
  <si>
    <t xml:space="preserve">Total Horas Prácticas Semanales </t>
  </si>
  <si>
    <t>SEMESTRE</t>
  </si>
  <si>
    <t>Psicología I (Desarollo Escolar)</t>
  </si>
  <si>
    <t>Seminario de Aristóteles (Ética)</t>
  </si>
  <si>
    <r>
      <t xml:space="preserve">Número del Código SNIES: </t>
    </r>
    <r>
      <rPr>
        <b/>
        <sz val="8"/>
        <color indexed="56"/>
        <rFont val="Calibri"/>
        <family val="2"/>
      </rPr>
      <t>(Sólo para programas académicos en funcionamiento)</t>
    </r>
  </si>
  <si>
    <t>Plan de Estudios No.</t>
  </si>
  <si>
    <t>Nombre del Decano</t>
  </si>
  <si>
    <t xml:space="preserve">Nombre del Director </t>
  </si>
  <si>
    <t>JUAN HUMBERTO GALLEGO RAMÍREZ</t>
  </si>
  <si>
    <t>Estética y Filosofía del Arte</t>
  </si>
  <si>
    <t>FIL95</t>
  </si>
  <si>
    <t>Economía y Sociedad</t>
  </si>
  <si>
    <t xml:space="preserve">Acreditación  Institucional  de Alta Calidad
Resolución 2550 del 30 de junio de 2005 del  M.E.N
1961 – 2008
47 AÑOS
</t>
  </si>
  <si>
    <t>FIL18</t>
  </si>
  <si>
    <t>Horas Teóricas Totales</t>
  </si>
  <si>
    <t>Horas Prácticas Totales</t>
  </si>
  <si>
    <t>Horas 
Totales</t>
  </si>
  <si>
    <t>No. Asignaturas</t>
  </si>
  <si>
    <t>FIL44</t>
  </si>
  <si>
    <t>Estética: Modernidad</t>
  </si>
  <si>
    <t>FILA4</t>
  </si>
  <si>
    <t>Filosofía de las Ciencias</t>
  </si>
  <si>
    <t>FIL116</t>
  </si>
  <si>
    <t>FILE1</t>
  </si>
  <si>
    <t>FIL86</t>
  </si>
  <si>
    <t>FILE2</t>
  </si>
  <si>
    <t>Psicología II (Desarrollo Moral)</t>
  </si>
  <si>
    <t>FIL41 - FIL42</t>
  </si>
  <si>
    <t>FILC4</t>
  </si>
  <si>
    <t>Fenomenología</t>
  </si>
  <si>
    <t>FIL60</t>
  </si>
  <si>
    <t>Curso de Hegel</t>
  </si>
  <si>
    <t>FILE3</t>
  </si>
  <si>
    <t>FILE4</t>
  </si>
  <si>
    <t>FIL84</t>
  </si>
  <si>
    <t>Filosofía de la Educación</t>
  </si>
  <si>
    <t>Filosofía Contemporánea</t>
  </si>
  <si>
    <t>FILE5</t>
  </si>
  <si>
    <t>FIL85</t>
  </si>
  <si>
    <t>Estética Contemporánea</t>
  </si>
  <si>
    <t>Seminario Presocrático</t>
  </si>
  <si>
    <t>Factor Horas Teóricas</t>
  </si>
  <si>
    <t>Factor Horas Prácticas</t>
  </si>
  <si>
    <t>Cáracter de las Asignaturas</t>
  </si>
  <si>
    <t>FILEA1</t>
  </si>
  <si>
    <t>FILEA2</t>
  </si>
  <si>
    <t>FILEA3</t>
  </si>
  <si>
    <t>FILEA4</t>
  </si>
  <si>
    <t>FILEA5</t>
  </si>
  <si>
    <t>FilosofíaAntigua</t>
  </si>
  <si>
    <t>FILEB1</t>
  </si>
  <si>
    <t>FILEB2</t>
  </si>
  <si>
    <t>FILEB3</t>
  </si>
  <si>
    <t>FILEB4</t>
  </si>
  <si>
    <t>FILEB5</t>
  </si>
  <si>
    <t>FILEC1</t>
  </si>
  <si>
    <t>FILEC2</t>
  </si>
  <si>
    <t>FILEC3</t>
  </si>
  <si>
    <t>FILEC4</t>
  </si>
  <si>
    <t>FILEC5</t>
  </si>
  <si>
    <t>Filosofía Moral y Política</t>
  </si>
  <si>
    <t>FILED1</t>
  </si>
  <si>
    <t>FILED2</t>
  </si>
  <si>
    <t>FILED3</t>
  </si>
  <si>
    <t>FILED4</t>
  </si>
  <si>
    <t>FILED5</t>
  </si>
  <si>
    <t>FILEE1</t>
  </si>
  <si>
    <t>FILEE2</t>
  </si>
  <si>
    <t>FILEE3</t>
  </si>
  <si>
    <t>FILEE4</t>
  </si>
  <si>
    <t>FILEE5</t>
  </si>
  <si>
    <t>Psicología y Educación</t>
  </si>
  <si>
    <t>ELECTIVA BASE</t>
  </si>
  <si>
    <t xml:space="preserve">GAMA: OPCIONALES - </t>
  </si>
  <si>
    <t>PROFUNDIZACIÓN I</t>
  </si>
  <si>
    <t>PROFUNDIZACIÓN II</t>
  </si>
  <si>
    <t>PROFUNDIZACIÓN III</t>
  </si>
  <si>
    <t>PROFUNDIZACIÓN IV</t>
  </si>
  <si>
    <t>PROFUNDIZACIÓN V</t>
  </si>
  <si>
    <t>INTENSIDAD HORARIA SEMANAL TOTAL</t>
  </si>
  <si>
    <t>Total Horas Teóricas Totales</t>
  </si>
  <si>
    <t>Total Horas Prácticas Totales</t>
  </si>
  <si>
    <t xml:space="preserve">NÚMERO DE ASIGNATURAS </t>
  </si>
  <si>
    <t>PROFUNDIZACIÓN I: Filosofía Antigua</t>
  </si>
  <si>
    <t>PROFUNDIZACIÓN II: Estética y Filosofía del Arte</t>
  </si>
  <si>
    <t>PROFUNDIZACIÓN III: Filosofía Moral y Política</t>
  </si>
  <si>
    <t>PROFUNDIZACIÓN IV: Filosofía Contemporánea</t>
  </si>
  <si>
    <t>PROFUNDIZACIÓN V: Psicología y Educación</t>
  </si>
  <si>
    <t>Horas Teóricas Seman.</t>
  </si>
  <si>
    <t>Horas Prácticas Seman.</t>
  </si>
  <si>
    <t>Horas Sin Acomp. Seman.</t>
  </si>
  <si>
    <t>Horas Seman Totales</t>
  </si>
  <si>
    <t>Crédito Acad.</t>
  </si>
  <si>
    <t>Estética: Antigüedad y Medioevo</t>
  </si>
  <si>
    <t>Platón (Ética Política)</t>
  </si>
  <si>
    <t>FIL11 - FIL22</t>
  </si>
  <si>
    <t>Seminario Kant Crítica de la Razón Pura</t>
  </si>
  <si>
    <t>CREDITOS</t>
  </si>
  <si>
    <t>(*) Estudiantes que tengan pendientes asignaturas y trabajo de grado para optar su título</t>
  </si>
  <si>
    <t>Formación Propedéutica</t>
  </si>
  <si>
    <t>Seminario Especializado</t>
  </si>
  <si>
    <t>Prácticas de Extensión</t>
  </si>
  <si>
    <t>FIFP2</t>
  </si>
  <si>
    <t>FISE3</t>
  </si>
  <si>
    <t>FIPE4</t>
  </si>
  <si>
    <t>ACUMULAD CRÉDITOS ACADÉMIC</t>
  </si>
  <si>
    <t>Trabajo de Investigación</t>
  </si>
  <si>
    <t>FITI1</t>
  </si>
  <si>
    <t>Carácter de las Asignaturas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</si>
</sst>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2">
    <font>
      <sz val="10"/>
      <name val="Arial"/>
      <family val="0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b/>
      <sz val="8"/>
      <color indexed="56"/>
      <name val="Calibri"/>
      <family val="2"/>
    </font>
    <font>
      <b/>
      <sz val="10"/>
      <color indexed="62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/>
      <bottom style="thin"/>
    </border>
    <border>
      <left style="thin">
        <color indexed="18"/>
      </left>
      <right/>
      <top style="thin"/>
      <bottom style="thin"/>
    </border>
    <border>
      <left>
        <color indexed="63"/>
      </left>
      <right style="thin">
        <color indexed="18"/>
      </right>
      <top style="thin"/>
      <bottom style="thin"/>
    </border>
    <border>
      <left style="thin">
        <color indexed="18"/>
      </left>
      <right style="thin"/>
      <top style="thin"/>
      <bottom style="thin"/>
    </border>
    <border>
      <left style="thin"/>
      <right style="thin">
        <color indexed="18"/>
      </right>
      <top style="thin"/>
      <bottom style="thin"/>
    </border>
    <border>
      <left style="thin">
        <color indexed="18"/>
      </left>
      <right/>
      <top style="thin">
        <color indexed="1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35" borderId="14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vertical="center" wrapText="1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15" fillId="35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right" vertical="center"/>
    </xf>
    <xf numFmtId="0" fontId="12" fillId="34" borderId="21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25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horizontal="left" vertical="center" wrapText="1"/>
    </xf>
    <xf numFmtId="0" fontId="12" fillId="34" borderId="27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0" fontId="14" fillId="33" borderId="0" xfId="0" applyFont="1" applyFill="1" applyAlignment="1">
      <alignment horizontal="right" vertical="center" wrapText="1"/>
    </xf>
    <xf numFmtId="0" fontId="14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left" vertical="center" wrapText="1"/>
    </xf>
    <xf numFmtId="0" fontId="12" fillId="34" borderId="28" xfId="0" applyFont="1" applyFill="1" applyBorder="1" applyAlignment="1">
      <alignment horizontal="left" vertical="center" wrapText="1"/>
    </xf>
    <xf numFmtId="0" fontId="12" fillId="34" borderId="3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>
      <alignment horizontal="right" vertical="center"/>
    </xf>
    <xf numFmtId="0" fontId="8" fillId="33" borderId="3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1" fontId="3" fillId="36" borderId="35" xfId="0" applyNumberFormat="1" applyFont="1" applyFill="1" applyBorder="1" applyAlignment="1">
      <alignment horizontal="center" vertical="center"/>
    </xf>
    <xf numFmtId="1" fontId="3" fillId="36" borderId="36" xfId="0" applyNumberFormat="1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32" xfId="0" applyFont="1" applyFill="1" applyBorder="1" applyAlignment="1" applyProtection="1">
      <alignment horizontal="center" vertical="center" wrapText="1"/>
      <protection locked="0"/>
    </xf>
    <xf numFmtId="0" fontId="11" fillId="33" borderId="38" xfId="0" applyFont="1" applyFill="1" applyBorder="1" applyAlignment="1" applyProtection="1">
      <alignment horizontal="center" vertical="center" wrapText="1"/>
      <protection locked="0"/>
    </xf>
    <xf numFmtId="0" fontId="11" fillId="33" borderId="39" xfId="0" applyFont="1" applyFill="1" applyBorder="1" applyAlignment="1" applyProtection="1">
      <alignment horizontal="center" vertical="center" wrapText="1"/>
      <protection locked="0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1981200</xdr:colOff>
      <xdr:row>3</xdr:row>
      <xdr:rowOff>0</xdr:rowOff>
    </xdr:to>
    <xdr:pic>
      <xdr:nvPicPr>
        <xdr:cNvPr id="1" name="2 Imagen" descr="Escudo Institucional 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102</xdr:row>
      <xdr:rowOff>133350</xdr:rowOff>
    </xdr:from>
    <xdr:to>
      <xdr:col>10</xdr:col>
      <xdr:colOff>514350</xdr:colOff>
      <xdr:row>104</xdr:row>
      <xdr:rowOff>0</xdr:rowOff>
    </xdr:to>
    <xdr:pic>
      <xdr:nvPicPr>
        <xdr:cNvPr id="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21174075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SheetLayoutView="100" workbookViewId="0" topLeftCell="A93">
      <selection activeCell="Q111" sqref="Q111"/>
    </sheetView>
  </sheetViews>
  <sheetFormatPr defaultColWidth="11.421875" defaultRowHeight="12.75"/>
  <cols>
    <col min="1" max="1" width="6.57421875" style="3" customWidth="1"/>
    <col min="2" max="2" width="36.00390625" style="3" customWidth="1"/>
    <col min="3" max="3" width="6.421875" style="3" bestFit="1" customWidth="1"/>
    <col min="4" max="4" width="6.140625" style="3" customWidth="1"/>
    <col min="5" max="5" width="8.00390625" style="3" bestFit="1" customWidth="1"/>
    <col min="6" max="6" width="9.140625" style="3" bestFit="1" customWidth="1"/>
    <col min="7" max="7" width="9.140625" style="3" customWidth="1"/>
    <col min="8" max="8" width="7.7109375" style="3" customWidth="1"/>
    <col min="9" max="9" width="9.00390625" style="3" customWidth="1"/>
    <col min="10" max="13" width="7.8515625" style="3" customWidth="1"/>
    <col min="14" max="14" width="17.140625" style="23" customWidth="1"/>
    <col min="15" max="15" width="15.57421875" style="15" customWidth="1"/>
    <col min="16" max="16" width="24.00390625" style="3" bestFit="1" customWidth="1"/>
    <col min="17" max="17" width="14.7109375" style="15" bestFit="1" customWidth="1"/>
    <col min="18" max="16384" width="11.421875" style="3" customWidth="1"/>
  </cols>
  <sheetData>
    <row r="1" spans="1:17" ht="51.75" customHeight="1">
      <c r="A1" s="100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ht="13.5" thickBot="1"/>
    <row r="5" spans="1:17" ht="15" customHeight="1">
      <c r="A5" s="105" t="s">
        <v>2</v>
      </c>
      <c r="B5" s="106"/>
      <c r="C5" s="106"/>
      <c r="D5" s="106"/>
      <c r="E5" s="106"/>
      <c r="F5" s="106"/>
      <c r="G5" s="107"/>
      <c r="H5" s="20"/>
      <c r="I5" s="103" t="s">
        <v>27</v>
      </c>
      <c r="J5" s="103"/>
      <c r="K5" s="103"/>
      <c r="L5" s="103"/>
      <c r="M5" s="103"/>
      <c r="N5" s="103"/>
      <c r="O5" s="103"/>
      <c r="P5" s="103"/>
      <c r="Q5" s="104"/>
    </row>
    <row r="6" spans="1:17" ht="15" customHeight="1">
      <c r="A6" s="81" t="s">
        <v>3</v>
      </c>
      <c r="B6" s="82"/>
      <c r="C6" s="82"/>
      <c r="D6" s="82"/>
      <c r="E6" s="82"/>
      <c r="F6" s="82"/>
      <c r="G6" s="83"/>
      <c r="H6" s="21"/>
      <c r="I6" s="91" t="s">
        <v>39</v>
      </c>
      <c r="J6" s="91"/>
      <c r="K6" s="91"/>
      <c r="L6" s="91"/>
      <c r="M6" s="91"/>
      <c r="N6" s="91"/>
      <c r="O6" s="91"/>
      <c r="P6" s="91"/>
      <c r="Q6" s="92"/>
    </row>
    <row r="7" spans="1:17" ht="15">
      <c r="A7" s="81" t="s">
        <v>96</v>
      </c>
      <c r="B7" s="82"/>
      <c r="C7" s="82"/>
      <c r="D7" s="82"/>
      <c r="E7" s="82"/>
      <c r="F7" s="82"/>
      <c r="G7" s="83"/>
      <c r="H7" s="21"/>
      <c r="I7" s="91">
        <v>10264</v>
      </c>
      <c r="J7" s="91"/>
      <c r="K7" s="91"/>
      <c r="L7" s="91"/>
      <c r="M7" s="91"/>
      <c r="N7" s="91"/>
      <c r="O7" s="91"/>
      <c r="P7" s="91"/>
      <c r="Q7" s="92"/>
    </row>
    <row r="8" spans="1:17" ht="15">
      <c r="A8" s="81" t="s">
        <v>97</v>
      </c>
      <c r="B8" s="82"/>
      <c r="C8" s="82"/>
      <c r="D8" s="82"/>
      <c r="E8" s="82"/>
      <c r="F8" s="82"/>
      <c r="G8" s="83"/>
      <c r="H8" s="21"/>
      <c r="I8" s="89">
        <v>8</v>
      </c>
      <c r="J8" s="89"/>
      <c r="K8" s="89"/>
      <c r="L8" s="89"/>
      <c r="M8" s="89"/>
      <c r="N8" s="89"/>
      <c r="O8" s="89"/>
      <c r="P8" s="89"/>
      <c r="Q8" s="90"/>
    </row>
    <row r="9" spans="1:17" ht="15" customHeight="1">
      <c r="A9" s="81" t="s">
        <v>98</v>
      </c>
      <c r="B9" s="82"/>
      <c r="C9" s="82"/>
      <c r="D9" s="82"/>
      <c r="E9" s="82"/>
      <c r="F9" s="82"/>
      <c r="G9" s="83"/>
      <c r="H9" s="21"/>
      <c r="I9" s="91" t="s">
        <v>100</v>
      </c>
      <c r="J9" s="91"/>
      <c r="K9" s="91"/>
      <c r="L9" s="91"/>
      <c r="M9" s="91"/>
      <c r="N9" s="91"/>
      <c r="O9" s="91"/>
      <c r="P9" s="91"/>
      <c r="Q9" s="92"/>
    </row>
    <row r="10" spans="1:17" ht="15.75" customHeight="1" thickBot="1">
      <c r="A10" s="84" t="s">
        <v>99</v>
      </c>
      <c r="B10" s="85"/>
      <c r="C10" s="85"/>
      <c r="D10" s="85"/>
      <c r="E10" s="85"/>
      <c r="F10" s="85"/>
      <c r="G10" s="86"/>
      <c r="H10" s="22"/>
      <c r="I10" s="87" t="s">
        <v>28</v>
      </c>
      <c r="J10" s="87"/>
      <c r="K10" s="87"/>
      <c r="L10" s="87"/>
      <c r="M10" s="87"/>
      <c r="N10" s="87"/>
      <c r="O10" s="87"/>
      <c r="P10" s="87"/>
      <c r="Q10" s="88"/>
    </row>
    <row r="12" spans="1:17" ht="15" customHeight="1">
      <c r="A12" s="76" t="s">
        <v>41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35.25" customHeight="1">
      <c r="A13" s="47" t="s">
        <v>4</v>
      </c>
      <c r="B13" s="47" t="s">
        <v>5</v>
      </c>
      <c r="C13" s="55" t="s">
        <v>184</v>
      </c>
      <c r="D13" s="55" t="s">
        <v>180</v>
      </c>
      <c r="E13" s="55" t="s">
        <v>181</v>
      </c>
      <c r="F13" s="55" t="s">
        <v>133</v>
      </c>
      <c r="G13" s="55" t="s">
        <v>134</v>
      </c>
      <c r="H13" s="55" t="s">
        <v>182</v>
      </c>
      <c r="I13" s="55" t="s">
        <v>6</v>
      </c>
      <c r="J13" s="55" t="s">
        <v>183</v>
      </c>
      <c r="K13" s="55" t="s">
        <v>106</v>
      </c>
      <c r="L13" s="55" t="s">
        <v>107</v>
      </c>
      <c r="M13" s="33" t="s">
        <v>108</v>
      </c>
      <c r="N13" s="47" t="s">
        <v>7</v>
      </c>
      <c r="O13" s="48" t="s">
        <v>200</v>
      </c>
      <c r="P13" s="47" t="s">
        <v>78</v>
      </c>
      <c r="Q13" s="47" t="s">
        <v>80</v>
      </c>
    </row>
    <row r="14" spans="1:17" ht="12.75" customHeight="1">
      <c r="A14" s="1" t="s">
        <v>46</v>
      </c>
      <c r="B14" s="6" t="s">
        <v>186</v>
      </c>
      <c r="C14" s="2">
        <f>ROUND((D14+E14+H14)*$I14/48,0)</f>
        <v>4</v>
      </c>
      <c r="D14" s="1">
        <v>4</v>
      </c>
      <c r="E14" s="1">
        <v>0</v>
      </c>
      <c r="F14" s="10">
        <v>2</v>
      </c>
      <c r="G14" s="10">
        <v>0</v>
      </c>
      <c r="H14" s="2">
        <f>ROUND((D14*F14)+(E14*G14),0)</f>
        <v>8</v>
      </c>
      <c r="I14" s="2">
        <v>16</v>
      </c>
      <c r="J14" s="2">
        <f>D14+E14+H14</f>
        <v>12</v>
      </c>
      <c r="K14" s="2">
        <f>+D14*$I14</f>
        <v>64</v>
      </c>
      <c r="L14" s="2">
        <f>+E14*I14</f>
        <v>0</v>
      </c>
      <c r="M14" s="2">
        <f>+K14+L14</f>
        <v>64</v>
      </c>
      <c r="N14" s="2"/>
      <c r="O14" s="1" t="s">
        <v>8</v>
      </c>
      <c r="P14" s="1" t="s">
        <v>79</v>
      </c>
      <c r="Q14" s="1" t="s">
        <v>81</v>
      </c>
    </row>
    <row r="15" spans="1:17" ht="12.75" customHeight="1">
      <c r="A15" s="1" t="s">
        <v>45</v>
      </c>
      <c r="B15" s="6" t="s">
        <v>29</v>
      </c>
      <c r="C15" s="2">
        <f>ROUND((D15+E15+H15)*$I15/48,0)</f>
        <v>4</v>
      </c>
      <c r="D15" s="1">
        <v>4</v>
      </c>
      <c r="E15" s="1">
        <v>0</v>
      </c>
      <c r="F15" s="10">
        <v>2</v>
      </c>
      <c r="G15" s="10">
        <v>0</v>
      </c>
      <c r="H15" s="2">
        <f>ROUND((D15*F15)+(E15*G15),0)</f>
        <v>8</v>
      </c>
      <c r="I15" s="1">
        <v>16</v>
      </c>
      <c r="J15" s="2">
        <f>D15+E15+H15</f>
        <v>12</v>
      </c>
      <c r="K15" s="2">
        <f>+D15*$I15</f>
        <v>64</v>
      </c>
      <c r="L15" s="2">
        <f>+E15*I15</f>
        <v>0</v>
      </c>
      <c r="M15" s="2">
        <f>+K15+L15</f>
        <v>64</v>
      </c>
      <c r="N15" s="2"/>
      <c r="O15" s="1" t="s">
        <v>8</v>
      </c>
      <c r="P15" s="1" t="s">
        <v>79</v>
      </c>
      <c r="Q15" s="1" t="s">
        <v>81</v>
      </c>
    </row>
    <row r="16" spans="1:17" ht="12.75" customHeight="1">
      <c r="A16" s="1" t="s">
        <v>44</v>
      </c>
      <c r="B16" s="6" t="s">
        <v>50</v>
      </c>
      <c r="C16" s="2">
        <f>ROUND((D16+E16+H16)*$I16/48,0)</f>
        <v>3</v>
      </c>
      <c r="D16" s="1">
        <v>4</v>
      </c>
      <c r="E16" s="1">
        <v>0</v>
      </c>
      <c r="F16" s="10">
        <v>1</v>
      </c>
      <c r="G16" s="10">
        <v>0</v>
      </c>
      <c r="H16" s="2">
        <f>ROUND((D16*F16)+(E16*G16),0)</f>
        <v>4</v>
      </c>
      <c r="I16" s="1">
        <v>16</v>
      </c>
      <c r="J16" s="2">
        <f>D16+E16+H16</f>
        <v>8</v>
      </c>
      <c r="K16" s="2">
        <f>+D16*$I16</f>
        <v>64</v>
      </c>
      <c r="L16" s="2">
        <f>+E16*I16</f>
        <v>0</v>
      </c>
      <c r="M16" s="2">
        <f>+K16+L16</f>
        <v>64</v>
      </c>
      <c r="N16" s="2"/>
      <c r="O16" s="1" t="s">
        <v>8</v>
      </c>
      <c r="P16" s="1" t="s">
        <v>79</v>
      </c>
      <c r="Q16" s="1" t="s">
        <v>81</v>
      </c>
    </row>
    <row r="17" spans="1:17" ht="12.75" customHeight="1">
      <c r="A17" s="1" t="s">
        <v>77</v>
      </c>
      <c r="B17" s="6" t="s">
        <v>82</v>
      </c>
      <c r="C17" s="2">
        <f>ROUND((D17+E17+H17)*$I17/48,0)</f>
        <v>4</v>
      </c>
      <c r="D17" s="1">
        <v>4</v>
      </c>
      <c r="E17" s="1">
        <v>0</v>
      </c>
      <c r="F17" s="10">
        <v>2</v>
      </c>
      <c r="G17" s="10">
        <v>0</v>
      </c>
      <c r="H17" s="2">
        <f>ROUND((D17*F17)+(E17*G17),0)</f>
        <v>8</v>
      </c>
      <c r="I17" s="1">
        <v>16</v>
      </c>
      <c r="J17" s="2">
        <f>D17+E17+H17</f>
        <v>12</v>
      </c>
      <c r="K17" s="2">
        <f>+D17*$I17</f>
        <v>64</v>
      </c>
      <c r="L17" s="2">
        <f>+E17*I17</f>
        <v>0</v>
      </c>
      <c r="M17" s="2">
        <f>+K17+L17</f>
        <v>64</v>
      </c>
      <c r="N17" s="2"/>
      <c r="O17" s="1" t="s">
        <v>8</v>
      </c>
      <c r="P17" s="1" t="s">
        <v>79</v>
      </c>
      <c r="Q17" s="1" t="s">
        <v>81</v>
      </c>
    </row>
    <row r="18" spans="1:17" ht="12.75" customHeight="1">
      <c r="A18" s="80" t="s">
        <v>9</v>
      </c>
      <c r="B18" s="80"/>
      <c r="C18" s="34">
        <f>SUM(C14:C17)</f>
        <v>15</v>
      </c>
      <c r="D18" s="35">
        <f>SUM(D14:D17)</f>
        <v>16</v>
      </c>
      <c r="E18" s="34">
        <f>SUM(E14:E17)</f>
        <v>0</v>
      </c>
      <c r="F18" s="78"/>
      <c r="G18" s="79"/>
      <c r="H18" s="34">
        <f>SUM(H14:H17)</f>
        <v>28</v>
      </c>
      <c r="I18" s="38"/>
      <c r="J18" s="39">
        <f>SUM(J14:J17)</f>
        <v>44</v>
      </c>
      <c r="K18" s="2">
        <f>SUM(K14:K17)</f>
        <v>256</v>
      </c>
      <c r="L18" s="40">
        <f>SUM(L14:L17)</f>
        <v>0</v>
      </c>
      <c r="M18" s="34">
        <f>SUM(M14:M17)</f>
        <v>256</v>
      </c>
      <c r="N18" s="93"/>
      <c r="O18" s="94"/>
      <c r="P18" s="36" t="s">
        <v>109</v>
      </c>
      <c r="Q18" s="37">
        <v>4</v>
      </c>
    </row>
    <row r="20" spans="1:17" ht="15" customHeight="1">
      <c r="A20" s="76" t="s">
        <v>10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ht="35.25" customHeight="1">
      <c r="A21" s="47" t="s">
        <v>4</v>
      </c>
      <c r="B21" s="47" t="s">
        <v>5</v>
      </c>
      <c r="C21" s="55" t="s">
        <v>184</v>
      </c>
      <c r="D21" s="55" t="s">
        <v>180</v>
      </c>
      <c r="E21" s="55" t="s">
        <v>181</v>
      </c>
      <c r="F21" s="55" t="s">
        <v>133</v>
      </c>
      <c r="G21" s="55" t="s">
        <v>134</v>
      </c>
      <c r="H21" s="55" t="s">
        <v>182</v>
      </c>
      <c r="I21" s="55" t="s">
        <v>6</v>
      </c>
      <c r="J21" s="55" t="s">
        <v>183</v>
      </c>
      <c r="K21" s="55" t="s">
        <v>106</v>
      </c>
      <c r="L21" s="55" t="s">
        <v>107</v>
      </c>
      <c r="M21" s="33" t="s">
        <v>108</v>
      </c>
      <c r="N21" s="47" t="s">
        <v>7</v>
      </c>
      <c r="O21" s="48" t="s">
        <v>200</v>
      </c>
      <c r="P21" s="47" t="s">
        <v>78</v>
      </c>
      <c r="Q21" s="47" t="s">
        <v>80</v>
      </c>
    </row>
    <row r="22" spans="1:17" ht="12.75" customHeight="1">
      <c r="A22" s="1" t="s">
        <v>58</v>
      </c>
      <c r="B22" s="6" t="s">
        <v>59</v>
      </c>
      <c r="C22" s="2">
        <f>ROUND((D22+E22+H22)*$I22/48,0)</f>
        <v>4</v>
      </c>
      <c r="D22" s="1">
        <v>4</v>
      </c>
      <c r="E22" s="1">
        <v>0</v>
      </c>
      <c r="F22" s="10">
        <v>2</v>
      </c>
      <c r="G22" s="10">
        <v>0</v>
      </c>
      <c r="H22" s="2">
        <f>ROUND((D22*F22)+(E22*G22),0)</f>
        <v>8</v>
      </c>
      <c r="I22" s="2">
        <v>16</v>
      </c>
      <c r="J22" s="2">
        <f>D22+E22+H22</f>
        <v>12</v>
      </c>
      <c r="K22" s="2">
        <f>+D22*$I22</f>
        <v>64</v>
      </c>
      <c r="L22" s="2">
        <f>+E22*I22</f>
        <v>0</v>
      </c>
      <c r="M22" s="2">
        <f>K22+L22</f>
        <v>64</v>
      </c>
      <c r="N22" s="2"/>
      <c r="O22" s="1" t="s">
        <v>8</v>
      </c>
      <c r="P22" s="1" t="s">
        <v>79</v>
      </c>
      <c r="Q22" s="1" t="s">
        <v>81</v>
      </c>
    </row>
    <row r="23" spans="1:17" ht="12.75" customHeight="1">
      <c r="A23" s="1" t="s">
        <v>60</v>
      </c>
      <c r="B23" s="6" t="s">
        <v>95</v>
      </c>
      <c r="C23" s="2">
        <f>ROUND((D23+E23+H23)*$I23/48,0)</f>
        <v>4</v>
      </c>
      <c r="D23" s="1">
        <v>4</v>
      </c>
      <c r="E23" s="1">
        <v>0</v>
      </c>
      <c r="F23" s="10">
        <v>2</v>
      </c>
      <c r="G23" s="1">
        <v>0</v>
      </c>
      <c r="H23" s="2">
        <f>ROUND((D23*F23)+(E23*G23),0)</f>
        <v>8</v>
      </c>
      <c r="I23" s="2">
        <v>16</v>
      </c>
      <c r="J23" s="2">
        <f>D23+E23+H23</f>
        <v>12</v>
      </c>
      <c r="K23" s="2">
        <f>+D23*$I23</f>
        <v>64</v>
      </c>
      <c r="L23" s="2">
        <f>+E23*I23</f>
        <v>0</v>
      </c>
      <c r="M23" s="2">
        <f>K23+L23</f>
        <v>64</v>
      </c>
      <c r="N23" s="2"/>
      <c r="O23" s="1" t="s">
        <v>8</v>
      </c>
      <c r="P23" s="1" t="s">
        <v>79</v>
      </c>
      <c r="Q23" s="1" t="s">
        <v>81</v>
      </c>
    </row>
    <row r="24" spans="1:17" s="32" customFormat="1" ht="12.75" customHeight="1">
      <c r="A24" s="26" t="s">
        <v>105</v>
      </c>
      <c r="B24" s="27" t="s">
        <v>185</v>
      </c>
      <c r="C24" s="28">
        <f>ROUND((D24+E24+H24)*$I24/48,0)</f>
        <v>3</v>
      </c>
      <c r="D24" s="29">
        <v>4</v>
      </c>
      <c r="E24" s="29">
        <v>0</v>
      </c>
      <c r="F24" s="30">
        <v>1</v>
      </c>
      <c r="G24" s="29">
        <v>0</v>
      </c>
      <c r="H24" s="29">
        <f>ROUND((D24*F24)+(E24*G24),0)</f>
        <v>4</v>
      </c>
      <c r="I24" s="29">
        <v>16</v>
      </c>
      <c r="J24" s="29">
        <f>D24+E24+H24</f>
        <v>8</v>
      </c>
      <c r="K24" s="2">
        <f>+D24*$I24</f>
        <v>64</v>
      </c>
      <c r="L24" s="2">
        <f>+E24*I24</f>
        <v>0</v>
      </c>
      <c r="M24" s="2">
        <f>K24+L24</f>
        <v>64</v>
      </c>
      <c r="N24" s="31"/>
      <c r="O24" s="29" t="s">
        <v>8</v>
      </c>
      <c r="P24" s="29" t="s">
        <v>79</v>
      </c>
      <c r="Q24" s="29" t="s">
        <v>81</v>
      </c>
    </row>
    <row r="25" spans="1:17" ht="12.75" customHeight="1">
      <c r="A25" s="1" t="s">
        <v>52</v>
      </c>
      <c r="B25" s="6" t="s">
        <v>30</v>
      </c>
      <c r="C25" s="2">
        <f>ROUND((D25+E25+H25)*$I25/48,0)</f>
        <v>4</v>
      </c>
      <c r="D25" s="1">
        <v>4</v>
      </c>
      <c r="E25" s="1">
        <v>0</v>
      </c>
      <c r="F25" s="10">
        <v>2</v>
      </c>
      <c r="G25" s="1">
        <v>0</v>
      </c>
      <c r="H25" s="2">
        <f>ROUND((D25*F25)+(E25*G25),0)</f>
        <v>8</v>
      </c>
      <c r="I25" s="2">
        <v>16</v>
      </c>
      <c r="J25" s="2">
        <f>D25+E25+H25</f>
        <v>12</v>
      </c>
      <c r="K25" s="2">
        <f>+D25*$I25</f>
        <v>64</v>
      </c>
      <c r="L25" s="2">
        <f>+E25*I25</f>
        <v>0</v>
      </c>
      <c r="M25" s="2">
        <f>K25+L25</f>
        <v>64</v>
      </c>
      <c r="N25" s="2" t="s">
        <v>47</v>
      </c>
      <c r="O25" s="1" t="s">
        <v>8</v>
      </c>
      <c r="P25" s="1" t="s">
        <v>79</v>
      </c>
      <c r="Q25" s="1" t="s">
        <v>81</v>
      </c>
    </row>
    <row r="26" spans="1:17" ht="12.75" customHeight="1">
      <c r="A26" s="80" t="s">
        <v>9</v>
      </c>
      <c r="B26" s="80"/>
      <c r="C26" s="34">
        <f>SUM(C22:C25)</f>
        <v>15</v>
      </c>
      <c r="D26" s="34">
        <f>SUM(D22:D25)</f>
        <v>16</v>
      </c>
      <c r="E26" s="34">
        <f>SUM(E22:E25)</f>
        <v>0</v>
      </c>
      <c r="F26" s="78"/>
      <c r="G26" s="79"/>
      <c r="H26" s="34">
        <f>SUM(H22:H25)</f>
        <v>28</v>
      </c>
      <c r="I26" s="38"/>
      <c r="J26" s="34">
        <f>SUM(J22:J25)</f>
        <v>44</v>
      </c>
      <c r="K26" s="34">
        <f>SUM(K22:K25)</f>
        <v>256</v>
      </c>
      <c r="L26" s="34">
        <f>SUM(L22:L25)</f>
        <v>0</v>
      </c>
      <c r="M26" s="34">
        <f>SUM(M22:M25)</f>
        <v>256</v>
      </c>
      <c r="N26" s="77"/>
      <c r="O26" s="77"/>
      <c r="P26" s="36" t="s">
        <v>109</v>
      </c>
      <c r="Q26" s="37">
        <v>4</v>
      </c>
    </row>
    <row r="27" spans="1:17" s="4" customFormat="1" ht="12.75">
      <c r="A27" s="8"/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4"/>
      <c r="O27" s="16"/>
      <c r="Q27" s="41"/>
    </row>
    <row r="28" spans="1:17" ht="15" customHeight="1">
      <c r="A28" s="76" t="s">
        <v>11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35.25" customHeight="1">
      <c r="A29" s="47" t="s">
        <v>4</v>
      </c>
      <c r="B29" s="47" t="s">
        <v>5</v>
      </c>
      <c r="C29" s="55" t="s">
        <v>184</v>
      </c>
      <c r="D29" s="55" t="s">
        <v>180</v>
      </c>
      <c r="E29" s="55" t="s">
        <v>181</v>
      </c>
      <c r="F29" s="55" t="s">
        <v>133</v>
      </c>
      <c r="G29" s="55" t="s">
        <v>134</v>
      </c>
      <c r="H29" s="55" t="s">
        <v>182</v>
      </c>
      <c r="I29" s="55" t="s">
        <v>6</v>
      </c>
      <c r="J29" s="55" t="s">
        <v>183</v>
      </c>
      <c r="K29" s="55" t="s">
        <v>106</v>
      </c>
      <c r="L29" s="55" t="s">
        <v>107</v>
      </c>
      <c r="M29" s="33" t="s">
        <v>108</v>
      </c>
      <c r="N29" s="47" t="s">
        <v>7</v>
      </c>
      <c r="O29" s="48" t="s">
        <v>200</v>
      </c>
      <c r="P29" s="47" t="s">
        <v>78</v>
      </c>
      <c r="Q29" s="47" t="s">
        <v>80</v>
      </c>
    </row>
    <row r="30" spans="1:17" ht="12.75" customHeight="1">
      <c r="A30" s="1" t="s">
        <v>61</v>
      </c>
      <c r="B30" s="6" t="s">
        <v>62</v>
      </c>
      <c r="C30" s="2">
        <f>ROUND((D30+E30+H30)*$I30/48,0)</f>
        <v>4</v>
      </c>
      <c r="D30" s="1">
        <v>4</v>
      </c>
      <c r="E30" s="1">
        <v>0</v>
      </c>
      <c r="F30" s="10">
        <v>2</v>
      </c>
      <c r="G30" s="1">
        <v>0</v>
      </c>
      <c r="H30" s="1">
        <f>ROUND((D30*F30)+(E30*G30),0)</f>
        <v>8</v>
      </c>
      <c r="I30" s="1">
        <v>16</v>
      </c>
      <c r="J30" s="1">
        <f>D30+E30+H30</f>
        <v>12</v>
      </c>
      <c r="K30" s="2">
        <f aca="true" t="shared" si="0" ref="K30:L33">+D30*$I30</f>
        <v>64</v>
      </c>
      <c r="L30" s="1">
        <f t="shared" si="0"/>
        <v>0</v>
      </c>
      <c r="M30" s="1">
        <f>+K30+L30</f>
        <v>64</v>
      </c>
      <c r="N30" s="2" t="s">
        <v>187</v>
      </c>
      <c r="O30" s="1" t="s">
        <v>8</v>
      </c>
      <c r="P30" s="1" t="s">
        <v>79</v>
      </c>
      <c r="Q30" s="1" t="s">
        <v>81</v>
      </c>
    </row>
    <row r="31" spans="1:17" ht="12.75" customHeight="1">
      <c r="A31" s="1" t="s">
        <v>48</v>
      </c>
      <c r="B31" s="6" t="s">
        <v>31</v>
      </c>
      <c r="C31" s="2">
        <f>ROUND((D31+E31+H31)*$I31/48,0)</f>
        <v>4</v>
      </c>
      <c r="D31" s="1">
        <v>4</v>
      </c>
      <c r="E31" s="1">
        <v>0</v>
      </c>
      <c r="F31" s="10">
        <v>2</v>
      </c>
      <c r="G31" s="1">
        <v>0</v>
      </c>
      <c r="H31" s="1">
        <f>ROUND((D31*F31)+(E31*G31),0)</f>
        <v>8</v>
      </c>
      <c r="I31" s="1">
        <v>16</v>
      </c>
      <c r="J31" s="1">
        <f>D31+E31+H31</f>
        <v>12</v>
      </c>
      <c r="K31" s="2">
        <f t="shared" si="0"/>
        <v>64</v>
      </c>
      <c r="L31" s="1">
        <f t="shared" si="0"/>
        <v>0</v>
      </c>
      <c r="M31" s="1">
        <f>+K31+L31</f>
        <v>64</v>
      </c>
      <c r="N31" s="2"/>
      <c r="O31" s="1" t="s">
        <v>8</v>
      </c>
      <c r="P31" s="1" t="s">
        <v>79</v>
      </c>
      <c r="Q31" s="1" t="s">
        <v>81</v>
      </c>
    </row>
    <row r="32" spans="1:17" ht="12.75" customHeight="1">
      <c r="A32" s="1" t="s">
        <v>65</v>
      </c>
      <c r="B32" s="6" t="s">
        <v>66</v>
      </c>
      <c r="C32" s="2">
        <f>ROUND((D32+E32+H32)*$I32/48,0)</f>
        <v>4</v>
      </c>
      <c r="D32" s="1">
        <v>4</v>
      </c>
      <c r="E32" s="1">
        <v>0</v>
      </c>
      <c r="F32" s="10">
        <v>2</v>
      </c>
      <c r="G32" s="1">
        <v>0</v>
      </c>
      <c r="H32" s="1">
        <f>ROUND((D32*F32)+(E32*G32),0)</f>
        <v>8</v>
      </c>
      <c r="I32" s="1">
        <v>16</v>
      </c>
      <c r="J32" s="1">
        <f>D32+E32+H32</f>
        <v>12</v>
      </c>
      <c r="K32" s="2">
        <f t="shared" si="0"/>
        <v>64</v>
      </c>
      <c r="L32" s="1">
        <f t="shared" si="0"/>
        <v>0</v>
      </c>
      <c r="M32" s="1">
        <f>+K32+L32</f>
        <v>64</v>
      </c>
      <c r="N32" s="2"/>
      <c r="O32" s="1" t="s">
        <v>8</v>
      </c>
      <c r="P32" s="1" t="s">
        <v>79</v>
      </c>
      <c r="Q32" s="1" t="s">
        <v>81</v>
      </c>
    </row>
    <row r="33" spans="1:17" ht="12.75" customHeight="1">
      <c r="A33" s="1" t="s">
        <v>63</v>
      </c>
      <c r="B33" s="6" t="s">
        <v>64</v>
      </c>
      <c r="C33" s="2">
        <f>ROUND((D33+E33+H33)*$I33/48,0)</f>
        <v>3</v>
      </c>
      <c r="D33" s="1">
        <v>4</v>
      </c>
      <c r="E33" s="1">
        <v>0</v>
      </c>
      <c r="F33" s="10">
        <v>1</v>
      </c>
      <c r="G33" s="1">
        <v>0</v>
      </c>
      <c r="H33" s="1">
        <f>ROUND((D33*F33)+(E33*G33),0)</f>
        <v>4</v>
      </c>
      <c r="I33" s="1">
        <v>16</v>
      </c>
      <c r="J33" s="1">
        <f>D33+E33+H33</f>
        <v>8</v>
      </c>
      <c r="K33" s="2">
        <f t="shared" si="0"/>
        <v>64</v>
      </c>
      <c r="L33" s="1">
        <f t="shared" si="0"/>
        <v>0</v>
      </c>
      <c r="M33" s="1">
        <f>+K33+L33</f>
        <v>64</v>
      </c>
      <c r="N33" s="2"/>
      <c r="O33" s="1" t="s">
        <v>8</v>
      </c>
      <c r="P33" s="1" t="s">
        <v>79</v>
      </c>
      <c r="Q33" s="1" t="s">
        <v>81</v>
      </c>
    </row>
    <row r="34" spans="1:17" ht="12.75" customHeight="1">
      <c r="A34" s="80" t="s">
        <v>9</v>
      </c>
      <c r="B34" s="80"/>
      <c r="C34" s="34">
        <f>SUM(C30:C33)</f>
        <v>15</v>
      </c>
      <c r="D34" s="34">
        <f>SUM(D30:D33)</f>
        <v>16</v>
      </c>
      <c r="E34" s="34">
        <f>SUM(E30:E33)</f>
        <v>0</v>
      </c>
      <c r="F34" s="78"/>
      <c r="G34" s="79"/>
      <c r="H34" s="34">
        <f>SUM(H30:H33)</f>
        <v>28</v>
      </c>
      <c r="I34" s="38"/>
      <c r="J34" s="34">
        <f>SUM(J30:J33)</f>
        <v>44</v>
      </c>
      <c r="K34" s="34">
        <f>SUM(K30:K33)</f>
        <v>256</v>
      </c>
      <c r="L34" s="34">
        <f>SUM(L30:L33)</f>
        <v>0</v>
      </c>
      <c r="M34" s="34">
        <f>SUM(M30:M33)</f>
        <v>256</v>
      </c>
      <c r="N34" s="77"/>
      <c r="O34" s="77"/>
      <c r="P34" s="36" t="s">
        <v>109</v>
      </c>
      <c r="Q34" s="37">
        <v>4</v>
      </c>
    </row>
    <row r="36" spans="1:17" ht="15" customHeight="1">
      <c r="A36" s="76" t="s">
        <v>12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35.25" customHeight="1">
      <c r="A37" s="47" t="s">
        <v>4</v>
      </c>
      <c r="B37" s="47" t="s">
        <v>5</v>
      </c>
      <c r="C37" s="55" t="s">
        <v>184</v>
      </c>
      <c r="D37" s="55" t="s">
        <v>180</v>
      </c>
      <c r="E37" s="55" t="s">
        <v>181</v>
      </c>
      <c r="F37" s="55" t="s">
        <v>133</v>
      </c>
      <c r="G37" s="55" t="s">
        <v>134</v>
      </c>
      <c r="H37" s="55" t="s">
        <v>182</v>
      </c>
      <c r="I37" s="55" t="s">
        <v>6</v>
      </c>
      <c r="J37" s="55" t="s">
        <v>183</v>
      </c>
      <c r="K37" s="55" t="s">
        <v>106</v>
      </c>
      <c r="L37" s="55" t="s">
        <v>107</v>
      </c>
      <c r="M37" s="33" t="s">
        <v>108</v>
      </c>
      <c r="N37" s="47" t="s">
        <v>7</v>
      </c>
      <c r="O37" s="48" t="s">
        <v>200</v>
      </c>
      <c r="P37" s="47" t="s">
        <v>78</v>
      </c>
      <c r="Q37" s="47" t="s">
        <v>80</v>
      </c>
    </row>
    <row r="38" spans="1:17" ht="12.75" customHeight="1">
      <c r="A38" s="1" t="s">
        <v>110</v>
      </c>
      <c r="B38" s="6" t="s">
        <v>111</v>
      </c>
      <c r="C38" s="2">
        <f>ROUND((D38+E38+H38)*$I38/48,0)</f>
        <v>4</v>
      </c>
      <c r="D38" s="1">
        <v>4</v>
      </c>
      <c r="E38" s="1">
        <v>0</v>
      </c>
      <c r="F38" s="10">
        <v>2</v>
      </c>
      <c r="G38" s="1">
        <v>0</v>
      </c>
      <c r="H38" s="1">
        <f>ROUND((D38*F38)+(E38*G38),0)</f>
        <v>8</v>
      </c>
      <c r="I38" s="1">
        <v>16</v>
      </c>
      <c r="J38" s="1">
        <f>D38+E38+H38</f>
        <v>12</v>
      </c>
      <c r="K38" s="1">
        <f>+D38*$I38</f>
        <v>64</v>
      </c>
      <c r="L38" s="1">
        <f>E38*$I38</f>
        <v>0</v>
      </c>
      <c r="M38" s="1">
        <f>+K38+L38</f>
        <v>64</v>
      </c>
      <c r="N38" s="2"/>
      <c r="O38" s="1" t="s">
        <v>8</v>
      </c>
      <c r="P38" s="1" t="s">
        <v>79</v>
      </c>
      <c r="Q38" s="1" t="s">
        <v>81</v>
      </c>
    </row>
    <row r="39" spans="1:17" ht="12.75" customHeight="1">
      <c r="A39" s="1" t="s">
        <v>112</v>
      </c>
      <c r="B39" s="6" t="s">
        <v>113</v>
      </c>
      <c r="C39" s="2">
        <f>ROUND((D39+E39+H39)*$I39/48,0)</f>
        <v>4</v>
      </c>
      <c r="D39" s="1">
        <v>4</v>
      </c>
      <c r="E39" s="1">
        <v>0</v>
      </c>
      <c r="F39" s="10">
        <v>2</v>
      </c>
      <c r="G39" s="1">
        <v>2</v>
      </c>
      <c r="H39" s="1">
        <f>ROUND((D39*F39)+(E39*G39),0)</f>
        <v>8</v>
      </c>
      <c r="I39" s="1">
        <v>16</v>
      </c>
      <c r="J39" s="1">
        <f>D39+E39+H39</f>
        <v>12</v>
      </c>
      <c r="K39" s="1">
        <f>+D39*$I39</f>
        <v>64</v>
      </c>
      <c r="L39" s="1">
        <f>E39*$I39</f>
        <v>0</v>
      </c>
      <c r="M39" s="1">
        <f>+K39+L39</f>
        <v>64</v>
      </c>
      <c r="N39" s="7"/>
      <c r="O39" s="1" t="s">
        <v>8</v>
      </c>
      <c r="P39" s="1" t="s">
        <v>79</v>
      </c>
      <c r="Q39" s="1" t="s">
        <v>81</v>
      </c>
    </row>
    <row r="40" spans="1:17" ht="12.75" customHeight="1">
      <c r="A40" s="1" t="s">
        <v>114</v>
      </c>
      <c r="B40" s="6" t="s">
        <v>94</v>
      </c>
      <c r="C40" s="2">
        <f>ROUND((D40+E40+H40)*$I40/48,0)</f>
        <v>3</v>
      </c>
      <c r="D40" s="1">
        <v>4</v>
      </c>
      <c r="E40" s="1">
        <v>0</v>
      </c>
      <c r="F40" s="10">
        <v>1</v>
      </c>
      <c r="G40" s="1">
        <v>0</v>
      </c>
      <c r="H40" s="1">
        <f>ROUND((D40*F40)+(E40*G40),0)</f>
        <v>4</v>
      </c>
      <c r="I40" s="1">
        <v>16</v>
      </c>
      <c r="J40" s="1">
        <f>D40+E40+H40</f>
        <v>8</v>
      </c>
      <c r="K40" s="1">
        <f>+D40*$I40</f>
        <v>64</v>
      </c>
      <c r="L40" s="1">
        <f>E40*$I40</f>
        <v>0</v>
      </c>
      <c r="M40" s="1">
        <f>+K40+L40</f>
        <v>64</v>
      </c>
      <c r="N40" s="7"/>
      <c r="O40" s="1" t="s">
        <v>8</v>
      </c>
      <c r="P40" s="1" t="s">
        <v>79</v>
      </c>
      <c r="Q40" s="1" t="s">
        <v>81</v>
      </c>
    </row>
    <row r="41" spans="1:17" s="32" customFormat="1" ht="12.75" customHeight="1">
      <c r="A41" s="26" t="s">
        <v>115</v>
      </c>
      <c r="B41" s="27" t="s">
        <v>175</v>
      </c>
      <c r="C41" s="28">
        <f>ROUND((D41+E41+H41)*$I41/48,0)</f>
        <v>4</v>
      </c>
      <c r="D41" s="29">
        <v>4</v>
      </c>
      <c r="E41" s="29">
        <v>0</v>
      </c>
      <c r="F41" s="30">
        <v>2</v>
      </c>
      <c r="G41" s="29">
        <v>0</v>
      </c>
      <c r="H41" s="29">
        <f>ROUND((D41*F41)+(E41*G41),0)</f>
        <v>8</v>
      </c>
      <c r="I41" s="29">
        <v>16</v>
      </c>
      <c r="J41" s="29">
        <f>D41+E41+H41</f>
        <v>12</v>
      </c>
      <c r="K41" s="26">
        <f>+D41*$I41</f>
        <v>64</v>
      </c>
      <c r="L41" s="26">
        <f>E41*$I41</f>
        <v>0</v>
      </c>
      <c r="M41" s="26">
        <f>+K41+L41</f>
        <v>64</v>
      </c>
      <c r="N41" s="31"/>
      <c r="O41" s="29" t="s">
        <v>8</v>
      </c>
      <c r="P41" s="29" t="s">
        <v>79</v>
      </c>
      <c r="Q41" s="29" t="s">
        <v>81</v>
      </c>
    </row>
    <row r="42" spans="1:17" ht="12.75" customHeight="1">
      <c r="A42" s="80" t="s">
        <v>9</v>
      </c>
      <c r="B42" s="80"/>
      <c r="C42" s="34">
        <f>SUM(C38:C41)</f>
        <v>15</v>
      </c>
      <c r="D42" s="34">
        <f>SUM(D38:D41)</f>
        <v>16</v>
      </c>
      <c r="E42" s="34">
        <f>SUM(E38:E41)</f>
        <v>0</v>
      </c>
      <c r="F42" s="78"/>
      <c r="G42" s="79"/>
      <c r="H42" s="34">
        <f>SUM(H38:H41)</f>
        <v>28</v>
      </c>
      <c r="I42" s="38"/>
      <c r="J42" s="34">
        <f>SUM(J38:J41)</f>
        <v>44</v>
      </c>
      <c r="K42" s="34">
        <f>SUM(K38:K41)</f>
        <v>256</v>
      </c>
      <c r="L42" s="34">
        <f>SUM(L38:L41)</f>
        <v>0</v>
      </c>
      <c r="M42" s="34">
        <f>SUM(M38:M41)</f>
        <v>256</v>
      </c>
      <c r="N42" s="77"/>
      <c r="O42" s="77"/>
      <c r="P42" s="36" t="s">
        <v>109</v>
      </c>
      <c r="Q42" s="37">
        <v>4</v>
      </c>
    </row>
    <row r="44" spans="1:17" ht="15" customHeight="1">
      <c r="A44" s="76" t="s">
        <v>42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ht="35.25" customHeight="1">
      <c r="A45" s="47" t="s">
        <v>4</v>
      </c>
      <c r="B45" s="47" t="s">
        <v>5</v>
      </c>
      <c r="C45" s="55" t="s">
        <v>184</v>
      </c>
      <c r="D45" s="55" t="s">
        <v>180</v>
      </c>
      <c r="E45" s="55" t="s">
        <v>181</v>
      </c>
      <c r="F45" s="55" t="s">
        <v>133</v>
      </c>
      <c r="G45" s="55" t="s">
        <v>134</v>
      </c>
      <c r="H45" s="55" t="s">
        <v>182</v>
      </c>
      <c r="I45" s="55" t="s">
        <v>6</v>
      </c>
      <c r="J45" s="55" t="s">
        <v>183</v>
      </c>
      <c r="K45" s="55" t="s">
        <v>106</v>
      </c>
      <c r="L45" s="55" t="s">
        <v>107</v>
      </c>
      <c r="M45" s="33" t="s">
        <v>108</v>
      </c>
      <c r="N45" s="47" t="s">
        <v>7</v>
      </c>
      <c r="O45" s="48" t="s">
        <v>200</v>
      </c>
      <c r="P45" s="47" t="s">
        <v>78</v>
      </c>
      <c r="Q45" s="47" t="s">
        <v>80</v>
      </c>
    </row>
    <row r="46" spans="1:17" ht="12.75" customHeight="1">
      <c r="A46" s="1" t="s">
        <v>68</v>
      </c>
      <c r="B46" s="6" t="s">
        <v>188</v>
      </c>
      <c r="C46" s="2">
        <f>ROUND((D46+E46+H46)*$I46/48,0)</f>
        <v>4</v>
      </c>
      <c r="D46" s="2">
        <v>4</v>
      </c>
      <c r="E46" s="1">
        <v>0</v>
      </c>
      <c r="F46" s="10">
        <v>2</v>
      </c>
      <c r="G46" s="10">
        <v>0</v>
      </c>
      <c r="H46" s="1">
        <f>ROUND((D46*F46)+(E46*G46),0)</f>
        <v>8</v>
      </c>
      <c r="I46" s="1">
        <v>16</v>
      </c>
      <c r="J46" s="1">
        <f>D46+E46+H46</f>
        <v>12</v>
      </c>
      <c r="K46" s="1">
        <f>+D46*I46</f>
        <v>64</v>
      </c>
      <c r="L46" s="1">
        <f>+E46*I46</f>
        <v>0</v>
      </c>
      <c r="M46" s="1">
        <f>+K46+L46</f>
        <v>64</v>
      </c>
      <c r="N46" s="2" t="s">
        <v>119</v>
      </c>
      <c r="O46" s="1" t="s">
        <v>33</v>
      </c>
      <c r="P46" s="1" t="s">
        <v>79</v>
      </c>
      <c r="Q46" s="1" t="s">
        <v>81</v>
      </c>
    </row>
    <row r="47" spans="1:17" ht="12.75" customHeight="1">
      <c r="A47" s="1" t="s">
        <v>116</v>
      </c>
      <c r="B47" s="6" t="s">
        <v>118</v>
      </c>
      <c r="C47" s="2">
        <f>ROUND((D47+E47+H47)*$I47/48,0)</f>
        <v>3</v>
      </c>
      <c r="D47" s="1">
        <v>4</v>
      </c>
      <c r="E47" s="1">
        <v>0</v>
      </c>
      <c r="F47" s="10">
        <v>1</v>
      </c>
      <c r="G47" s="10">
        <v>2</v>
      </c>
      <c r="H47" s="1">
        <f>ROUND((D47*F47)+(E47*G47),0)</f>
        <v>4</v>
      </c>
      <c r="I47" s="1">
        <v>16</v>
      </c>
      <c r="J47" s="1">
        <f>D47+E47+H47</f>
        <v>8</v>
      </c>
      <c r="K47" s="1">
        <f>+D47*I47</f>
        <v>64</v>
      </c>
      <c r="L47" s="1">
        <f>+E47*I47</f>
        <v>0</v>
      </c>
      <c r="M47" s="1">
        <f>+K47+L47</f>
        <v>64</v>
      </c>
      <c r="N47" s="2" t="s">
        <v>67</v>
      </c>
      <c r="O47" s="1" t="s">
        <v>8</v>
      </c>
      <c r="P47" s="1" t="s">
        <v>79</v>
      </c>
      <c r="Q47" s="1" t="s">
        <v>81</v>
      </c>
    </row>
    <row r="48" spans="1:17" s="32" customFormat="1" ht="12.75" customHeight="1">
      <c r="A48" s="26" t="s">
        <v>117</v>
      </c>
      <c r="B48" s="64" t="s">
        <v>176</v>
      </c>
      <c r="C48" s="28">
        <f>ROUND((D48+E48+H48)*$I48/48,0)</f>
        <v>4</v>
      </c>
      <c r="D48" s="29">
        <v>4</v>
      </c>
      <c r="E48" s="29">
        <v>0</v>
      </c>
      <c r="F48" s="30">
        <v>2</v>
      </c>
      <c r="G48" s="29">
        <v>0</v>
      </c>
      <c r="H48" s="29">
        <f>ROUND((D48*F48)+(E48*G48),0)</f>
        <v>8</v>
      </c>
      <c r="I48" s="29">
        <v>16</v>
      </c>
      <c r="J48" s="29">
        <f>D48+E48+H48</f>
        <v>12</v>
      </c>
      <c r="K48" s="26">
        <f>+D48*I48</f>
        <v>64</v>
      </c>
      <c r="L48" s="26">
        <f>+E48*I48</f>
        <v>0</v>
      </c>
      <c r="M48" s="26">
        <f>+K48+L48</f>
        <v>64</v>
      </c>
      <c r="N48" s="31"/>
      <c r="O48" s="29" t="s">
        <v>8</v>
      </c>
      <c r="P48" s="29" t="s">
        <v>79</v>
      </c>
      <c r="Q48" s="29" t="s">
        <v>81</v>
      </c>
    </row>
    <row r="49" spans="1:17" ht="12.75" customHeight="1">
      <c r="A49" s="80" t="s">
        <v>9</v>
      </c>
      <c r="B49" s="80"/>
      <c r="C49" s="34">
        <f>SUM(C46:C48)</f>
        <v>11</v>
      </c>
      <c r="D49" s="34">
        <f>SUM(D46:D48)</f>
        <v>12</v>
      </c>
      <c r="E49" s="34">
        <f>SUM(E46:E48)</f>
        <v>0</v>
      </c>
      <c r="F49" s="78"/>
      <c r="G49" s="79"/>
      <c r="H49" s="34">
        <f>SUM(H46:H48)</f>
        <v>20</v>
      </c>
      <c r="I49" s="38"/>
      <c r="J49" s="34">
        <f>SUM(J46:J48)</f>
        <v>32</v>
      </c>
      <c r="K49" s="34">
        <f>SUM(K46:K48)</f>
        <v>192</v>
      </c>
      <c r="L49" s="34">
        <f>SUM(L46:L48)</f>
        <v>0</v>
      </c>
      <c r="M49" s="34">
        <f>SUM(M46:M48)</f>
        <v>192</v>
      </c>
      <c r="N49" s="77"/>
      <c r="O49" s="77"/>
      <c r="P49" s="36" t="s">
        <v>109</v>
      </c>
      <c r="Q49" s="37">
        <v>3</v>
      </c>
    </row>
    <row r="51" spans="1:17" ht="15" customHeight="1">
      <c r="A51" s="76" t="s">
        <v>13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ht="35.25" customHeight="1">
      <c r="A52" s="47" t="s">
        <v>4</v>
      </c>
      <c r="B52" s="47" t="s">
        <v>5</v>
      </c>
      <c r="C52" s="55" t="s">
        <v>184</v>
      </c>
      <c r="D52" s="55" t="s">
        <v>180</v>
      </c>
      <c r="E52" s="55" t="s">
        <v>181</v>
      </c>
      <c r="F52" s="55" t="s">
        <v>133</v>
      </c>
      <c r="G52" s="55" t="s">
        <v>134</v>
      </c>
      <c r="H52" s="55" t="s">
        <v>182</v>
      </c>
      <c r="I52" s="55" t="s">
        <v>6</v>
      </c>
      <c r="J52" s="55" t="s">
        <v>183</v>
      </c>
      <c r="K52" s="55" t="s">
        <v>106</v>
      </c>
      <c r="L52" s="55" t="s">
        <v>107</v>
      </c>
      <c r="M52" s="33" t="s">
        <v>108</v>
      </c>
      <c r="N52" s="47" t="s">
        <v>7</v>
      </c>
      <c r="O52" s="48" t="s">
        <v>200</v>
      </c>
      <c r="P52" s="47" t="s">
        <v>78</v>
      </c>
      <c r="Q52" s="47" t="s">
        <v>80</v>
      </c>
    </row>
    <row r="53" spans="1:17" ht="12.75" customHeight="1">
      <c r="A53" s="1" t="s">
        <v>70</v>
      </c>
      <c r="B53" s="6" t="s">
        <v>69</v>
      </c>
      <c r="C53" s="2">
        <f>ROUND((D53+E53+H53)*$I53/48,0)</f>
        <v>4</v>
      </c>
      <c r="D53" s="1">
        <v>4</v>
      </c>
      <c r="E53" s="1">
        <v>0</v>
      </c>
      <c r="F53" s="10">
        <v>2</v>
      </c>
      <c r="G53" s="10">
        <v>0</v>
      </c>
      <c r="H53" s="1">
        <f>ROUND((D53*F53)+(E53*G53),0)</f>
        <v>8</v>
      </c>
      <c r="I53" s="1">
        <v>16</v>
      </c>
      <c r="J53" s="1">
        <f>D53+E53+H53</f>
        <v>12</v>
      </c>
      <c r="K53" s="1">
        <f>+D53*$I53</f>
        <v>64</v>
      </c>
      <c r="L53" s="1">
        <f>+E53*I53</f>
        <v>0</v>
      </c>
      <c r="M53" s="1">
        <f>+K53+L53</f>
        <v>64</v>
      </c>
      <c r="N53" s="2" t="str">
        <f>+A46</f>
        <v>FIL52</v>
      </c>
      <c r="O53" s="1" t="s">
        <v>8</v>
      </c>
      <c r="P53" s="1" t="s">
        <v>79</v>
      </c>
      <c r="Q53" s="1" t="s">
        <v>81</v>
      </c>
    </row>
    <row r="54" spans="1:17" ht="12.75" customHeight="1">
      <c r="A54" s="1" t="s">
        <v>120</v>
      </c>
      <c r="B54" s="6" t="s">
        <v>121</v>
      </c>
      <c r="C54" s="2">
        <f>ROUND((D54+E54+H54)*$I54/48,0)</f>
        <v>4</v>
      </c>
      <c r="D54" s="1">
        <v>4</v>
      </c>
      <c r="E54" s="1">
        <v>0</v>
      </c>
      <c r="F54" s="10">
        <v>2</v>
      </c>
      <c r="G54" s="10">
        <v>0</v>
      </c>
      <c r="H54" s="1">
        <f>ROUND((D54*F54)+(E54*G54),0)</f>
        <v>8</v>
      </c>
      <c r="I54" s="1">
        <v>16</v>
      </c>
      <c r="J54" s="1">
        <f>D54+E54+H54</f>
        <v>12</v>
      </c>
      <c r="K54" s="1">
        <f>+D54*$I54</f>
        <v>64</v>
      </c>
      <c r="L54" s="1">
        <f>+E54*I54</f>
        <v>0</v>
      </c>
      <c r="M54" s="1">
        <f>+K54+L54</f>
        <v>64</v>
      </c>
      <c r="N54" s="2" t="s">
        <v>68</v>
      </c>
      <c r="O54" s="1" t="s">
        <v>8</v>
      </c>
      <c r="P54" s="1" t="s">
        <v>79</v>
      </c>
      <c r="Q54" s="1" t="s">
        <v>81</v>
      </c>
    </row>
    <row r="55" spans="1:17" ht="12.75" customHeight="1">
      <c r="A55" s="1" t="s">
        <v>122</v>
      </c>
      <c r="B55" s="6" t="s">
        <v>123</v>
      </c>
      <c r="C55" s="2">
        <f>ROUND((D55+E55+H55)*$I55/48,0)</f>
        <v>4</v>
      </c>
      <c r="D55" s="1">
        <v>4</v>
      </c>
      <c r="E55" s="1">
        <v>0</v>
      </c>
      <c r="F55" s="10">
        <v>2</v>
      </c>
      <c r="G55" s="10">
        <v>0</v>
      </c>
      <c r="H55" s="1">
        <f>ROUND((D55*F55)+(E55*G55),0)</f>
        <v>8</v>
      </c>
      <c r="I55" s="1">
        <v>16</v>
      </c>
      <c r="J55" s="1">
        <f>D55+E55+H55</f>
        <v>12</v>
      </c>
      <c r="K55" s="1">
        <f>+D55*$I55</f>
        <v>64</v>
      </c>
      <c r="L55" s="1">
        <f>+E55*I55</f>
        <v>0</v>
      </c>
      <c r="M55" s="1">
        <f>+K55+L55</f>
        <v>64</v>
      </c>
      <c r="N55" s="2" t="str">
        <f>+A46</f>
        <v>FIL52</v>
      </c>
      <c r="O55" s="1" t="s">
        <v>8</v>
      </c>
      <c r="P55" s="1" t="s">
        <v>79</v>
      </c>
      <c r="Q55" s="1" t="s">
        <v>81</v>
      </c>
    </row>
    <row r="56" spans="1:17" s="32" customFormat="1" ht="12.75" customHeight="1">
      <c r="A56" s="26" t="s">
        <v>124</v>
      </c>
      <c r="B56" s="27" t="s">
        <v>177</v>
      </c>
      <c r="C56" s="28">
        <f>ROUND((D56+E56+H56)*$I56/48,0)</f>
        <v>4</v>
      </c>
      <c r="D56" s="29">
        <v>4</v>
      </c>
      <c r="E56" s="29">
        <v>0</v>
      </c>
      <c r="F56" s="30">
        <v>2</v>
      </c>
      <c r="G56" s="29">
        <v>0</v>
      </c>
      <c r="H56" s="29">
        <f>ROUND((D56*F56)+(E56*G56),0)</f>
        <v>8</v>
      </c>
      <c r="I56" s="29">
        <v>16</v>
      </c>
      <c r="J56" s="29">
        <f>D56+E56+H56</f>
        <v>12</v>
      </c>
      <c r="K56" s="26">
        <f>+D56*$I56</f>
        <v>64</v>
      </c>
      <c r="L56" s="26">
        <f>+E56*I56</f>
        <v>0</v>
      </c>
      <c r="M56" s="26">
        <f>+K56+L56</f>
        <v>64</v>
      </c>
      <c r="N56" s="31"/>
      <c r="O56" s="29" t="s">
        <v>8</v>
      </c>
      <c r="P56" s="29" t="s">
        <v>79</v>
      </c>
      <c r="Q56" s="29" t="s">
        <v>81</v>
      </c>
    </row>
    <row r="57" spans="1:17" ht="12.75" customHeight="1">
      <c r="A57" s="80" t="s">
        <v>9</v>
      </c>
      <c r="B57" s="80"/>
      <c r="C57" s="34">
        <f>SUM(C53:C56)</f>
        <v>16</v>
      </c>
      <c r="D57" s="34">
        <f>SUM(D53:D56)</f>
        <v>16</v>
      </c>
      <c r="E57" s="34">
        <f>SUM(E53:E56)</f>
        <v>0</v>
      </c>
      <c r="F57" s="78"/>
      <c r="G57" s="79"/>
      <c r="H57" s="34">
        <f>SUM(H53:H56)</f>
        <v>32</v>
      </c>
      <c r="I57" s="38"/>
      <c r="J57" s="34">
        <f>SUM(J53:J56)</f>
        <v>48</v>
      </c>
      <c r="K57" s="34">
        <f>SUM(K53:K56)</f>
        <v>256</v>
      </c>
      <c r="L57" s="34">
        <f>SUM(L53:L56)</f>
        <v>0</v>
      </c>
      <c r="M57" s="34">
        <f>SUM(M53:M56)</f>
        <v>256</v>
      </c>
      <c r="N57" s="77"/>
      <c r="O57" s="77"/>
      <c r="P57" s="36" t="s">
        <v>109</v>
      </c>
      <c r="Q57" s="37">
        <v>4</v>
      </c>
    </row>
    <row r="59" spans="1:17" ht="15" customHeight="1">
      <c r="A59" s="76" t="s">
        <v>14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35.25" customHeight="1">
      <c r="A60" s="47" t="s">
        <v>4</v>
      </c>
      <c r="B60" s="47" t="s">
        <v>5</v>
      </c>
      <c r="C60" s="55" t="s">
        <v>184</v>
      </c>
      <c r="D60" s="55" t="s">
        <v>180</v>
      </c>
      <c r="E60" s="55" t="s">
        <v>181</v>
      </c>
      <c r="F60" s="55" t="s">
        <v>133</v>
      </c>
      <c r="G60" s="55" t="s">
        <v>134</v>
      </c>
      <c r="H60" s="55" t="s">
        <v>182</v>
      </c>
      <c r="I60" s="55" t="s">
        <v>6</v>
      </c>
      <c r="J60" s="55" t="s">
        <v>183</v>
      </c>
      <c r="K60" s="55" t="s">
        <v>106</v>
      </c>
      <c r="L60" s="55" t="s">
        <v>107</v>
      </c>
      <c r="M60" s="33" t="s">
        <v>108</v>
      </c>
      <c r="N60" s="47" t="s">
        <v>7</v>
      </c>
      <c r="O60" s="48" t="s">
        <v>200</v>
      </c>
      <c r="P60" s="47" t="s">
        <v>78</v>
      </c>
      <c r="Q60" s="47" t="s">
        <v>80</v>
      </c>
    </row>
    <row r="61" spans="1:17" ht="12.75" customHeight="1">
      <c r="A61" s="1" t="s">
        <v>74</v>
      </c>
      <c r="B61" s="6" t="s">
        <v>75</v>
      </c>
      <c r="C61" s="2">
        <f>ROUND((D61+E61+H61)*$I61/48,0)</f>
        <v>4</v>
      </c>
      <c r="D61" s="1">
        <v>4</v>
      </c>
      <c r="E61" s="1">
        <v>0</v>
      </c>
      <c r="F61" s="10">
        <v>2</v>
      </c>
      <c r="G61" s="10">
        <v>0</v>
      </c>
      <c r="H61" s="1">
        <f>ROUND((D61*F61)+(E61*G61),0)</f>
        <v>8</v>
      </c>
      <c r="I61" s="1">
        <v>16</v>
      </c>
      <c r="J61" s="1">
        <f>D61+E61+H61</f>
        <v>12</v>
      </c>
      <c r="K61" s="1">
        <f aca="true" t="shared" si="1" ref="K61:L64">+D61*$I61</f>
        <v>64</v>
      </c>
      <c r="L61" s="1">
        <f t="shared" si="1"/>
        <v>0</v>
      </c>
      <c r="M61" s="1">
        <f>+K61+L61</f>
        <v>64</v>
      </c>
      <c r="N61" s="2" t="s">
        <v>122</v>
      </c>
      <c r="O61" s="1" t="s">
        <v>8</v>
      </c>
      <c r="P61" s="1" t="s">
        <v>79</v>
      </c>
      <c r="Q61" s="1" t="s">
        <v>81</v>
      </c>
    </row>
    <row r="62" spans="1:17" ht="12.75" customHeight="1">
      <c r="A62" s="1" t="s">
        <v>71</v>
      </c>
      <c r="B62" s="6" t="s">
        <v>72</v>
      </c>
      <c r="C62" s="2">
        <f>ROUND((D62+E62+H62)*$I62/48,0)</f>
        <v>4</v>
      </c>
      <c r="D62" s="1">
        <v>4</v>
      </c>
      <c r="E62" s="1">
        <v>0</v>
      </c>
      <c r="F62" s="10">
        <v>2</v>
      </c>
      <c r="G62" s="10">
        <v>0</v>
      </c>
      <c r="H62" s="1">
        <f>ROUND((D62*F62)+(E62*G62),0)</f>
        <v>8</v>
      </c>
      <c r="I62" s="1">
        <v>16</v>
      </c>
      <c r="J62" s="1">
        <f>D62+E62+H62</f>
        <v>12</v>
      </c>
      <c r="K62" s="1">
        <f t="shared" si="1"/>
        <v>64</v>
      </c>
      <c r="L62" s="1">
        <f t="shared" si="1"/>
        <v>0</v>
      </c>
      <c r="M62" s="1">
        <f>+K62+L62</f>
        <v>64</v>
      </c>
      <c r="N62" s="2" t="s">
        <v>68</v>
      </c>
      <c r="O62" s="1" t="s">
        <v>8</v>
      </c>
      <c r="P62" s="1" t="s">
        <v>79</v>
      </c>
      <c r="Q62" s="1" t="s">
        <v>81</v>
      </c>
    </row>
    <row r="63" spans="1:17" ht="12.75" customHeight="1">
      <c r="A63" s="1" t="s">
        <v>53</v>
      </c>
      <c r="B63" s="6" t="s">
        <v>32</v>
      </c>
      <c r="C63" s="2">
        <f>ROUND((D63+E63+H63)*$I63/48,0)</f>
        <v>3</v>
      </c>
      <c r="D63" s="1">
        <v>4</v>
      </c>
      <c r="E63" s="1">
        <v>0</v>
      </c>
      <c r="F63" s="10">
        <v>1</v>
      </c>
      <c r="G63" s="10">
        <v>0</v>
      </c>
      <c r="H63" s="1">
        <f>ROUND((D63*F63)+(E63*G63),0)</f>
        <v>4</v>
      </c>
      <c r="I63" s="1">
        <v>16</v>
      </c>
      <c r="J63" s="1">
        <f>D63+E63+H63</f>
        <v>8</v>
      </c>
      <c r="K63" s="1">
        <f t="shared" si="1"/>
        <v>64</v>
      </c>
      <c r="L63" s="1">
        <f t="shared" si="1"/>
        <v>0</v>
      </c>
      <c r="M63" s="1">
        <f>+K63+L63</f>
        <v>64</v>
      </c>
      <c r="N63" s="18"/>
      <c r="O63" s="1" t="s">
        <v>8</v>
      </c>
      <c r="P63" s="1" t="s">
        <v>79</v>
      </c>
      <c r="Q63" s="1" t="s">
        <v>81</v>
      </c>
    </row>
    <row r="64" spans="1:17" s="32" customFormat="1" ht="12.75" customHeight="1">
      <c r="A64" s="26" t="s">
        <v>125</v>
      </c>
      <c r="B64" s="27" t="s">
        <v>178</v>
      </c>
      <c r="C64" s="28">
        <f>ROUND((D64+E64+H64)*$I64/48,0)</f>
        <v>4</v>
      </c>
      <c r="D64" s="29">
        <v>4</v>
      </c>
      <c r="E64" s="29">
        <v>0</v>
      </c>
      <c r="F64" s="30">
        <v>2</v>
      </c>
      <c r="G64" s="29">
        <v>0</v>
      </c>
      <c r="H64" s="29">
        <f>ROUND((D64*F64)+(E64*G64),0)</f>
        <v>8</v>
      </c>
      <c r="I64" s="29">
        <v>16</v>
      </c>
      <c r="J64" s="29">
        <f>D64+E64+H64</f>
        <v>12</v>
      </c>
      <c r="K64" s="26">
        <f t="shared" si="1"/>
        <v>64</v>
      </c>
      <c r="L64" s="26">
        <f t="shared" si="1"/>
        <v>0</v>
      </c>
      <c r="M64" s="26">
        <f>+K64+L64</f>
        <v>64</v>
      </c>
      <c r="N64" s="31"/>
      <c r="O64" s="29" t="s">
        <v>8</v>
      </c>
      <c r="P64" s="29" t="s">
        <v>79</v>
      </c>
      <c r="Q64" s="29" t="s">
        <v>81</v>
      </c>
    </row>
    <row r="65" spans="1:18" ht="12.75" customHeight="1">
      <c r="A65" s="80" t="s">
        <v>9</v>
      </c>
      <c r="B65" s="80"/>
      <c r="C65" s="34">
        <f>SUM(C61:C64)</f>
        <v>15</v>
      </c>
      <c r="D65" s="34">
        <f>SUM(D61:D64)</f>
        <v>16</v>
      </c>
      <c r="E65" s="34">
        <f>SUM(E61:E64)</f>
        <v>0</v>
      </c>
      <c r="F65" s="78"/>
      <c r="G65" s="79"/>
      <c r="H65" s="34">
        <f>SUM(H61:H64)</f>
        <v>28</v>
      </c>
      <c r="I65" s="38"/>
      <c r="J65" s="34">
        <f>SUM(J61:J64)</f>
        <v>44</v>
      </c>
      <c r="K65" s="34">
        <f>SUM(K61:K64)</f>
        <v>256</v>
      </c>
      <c r="L65" s="34">
        <f>SUM(L61:L64)</f>
        <v>0</v>
      </c>
      <c r="M65" s="34">
        <f>SUM(M61:M64)</f>
        <v>256</v>
      </c>
      <c r="N65" s="77"/>
      <c r="O65" s="77"/>
      <c r="P65" s="36" t="s">
        <v>109</v>
      </c>
      <c r="Q65" s="37">
        <v>4</v>
      </c>
      <c r="R65" s="13"/>
    </row>
    <row r="66" spans="17:18" ht="12.75">
      <c r="Q66" s="42"/>
      <c r="R66" s="13"/>
    </row>
    <row r="67" spans="1:17" ht="15" customHeight="1">
      <c r="A67" s="76" t="s">
        <v>15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1:18" ht="35.25" customHeight="1">
      <c r="A68" s="47" t="s">
        <v>4</v>
      </c>
      <c r="B68" s="47" t="s">
        <v>5</v>
      </c>
      <c r="C68" s="55" t="s">
        <v>184</v>
      </c>
      <c r="D68" s="55" t="s">
        <v>180</v>
      </c>
      <c r="E68" s="55" t="s">
        <v>181</v>
      </c>
      <c r="F68" s="55" t="s">
        <v>133</v>
      </c>
      <c r="G68" s="55" t="s">
        <v>134</v>
      </c>
      <c r="H68" s="55" t="s">
        <v>182</v>
      </c>
      <c r="I68" s="55" t="s">
        <v>6</v>
      </c>
      <c r="J68" s="55" t="s">
        <v>183</v>
      </c>
      <c r="K68" s="55" t="s">
        <v>106</v>
      </c>
      <c r="L68" s="55" t="s">
        <v>107</v>
      </c>
      <c r="M68" s="33" t="s">
        <v>108</v>
      </c>
      <c r="N68" s="47" t="s">
        <v>7</v>
      </c>
      <c r="O68" s="48" t="s">
        <v>200</v>
      </c>
      <c r="P68" s="47" t="s">
        <v>78</v>
      </c>
      <c r="Q68" s="47" t="s">
        <v>80</v>
      </c>
      <c r="R68" s="13"/>
    </row>
    <row r="69" spans="1:18" ht="12.75" customHeight="1">
      <c r="A69" s="1" t="s">
        <v>49</v>
      </c>
      <c r="B69" s="6" t="s">
        <v>38</v>
      </c>
      <c r="C69" s="2">
        <f>ROUND((D69+E69+H69)*$I69/48,0)</f>
        <v>4</v>
      </c>
      <c r="D69" s="1">
        <v>4</v>
      </c>
      <c r="E69" s="1">
        <v>0</v>
      </c>
      <c r="F69" s="10">
        <v>2</v>
      </c>
      <c r="G69" s="1">
        <v>0</v>
      </c>
      <c r="H69" s="1">
        <f>ROUND((D69*F69)+(E69*G69),0)</f>
        <v>8</v>
      </c>
      <c r="I69" s="1">
        <v>16</v>
      </c>
      <c r="J69" s="1">
        <f>D69+E69+H69</f>
        <v>12</v>
      </c>
      <c r="K69" s="1">
        <f aca="true" t="shared" si="2" ref="K69:L72">+D69*$I69</f>
        <v>64</v>
      </c>
      <c r="L69" s="1">
        <f t="shared" si="2"/>
        <v>0</v>
      </c>
      <c r="M69" s="1">
        <f>+K69+L69</f>
        <v>64</v>
      </c>
      <c r="N69" s="2"/>
      <c r="O69" s="1" t="s">
        <v>8</v>
      </c>
      <c r="P69" s="1" t="s">
        <v>79</v>
      </c>
      <c r="Q69" s="1" t="s">
        <v>81</v>
      </c>
      <c r="R69" s="13"/>
    </row>
    <row r="70" spans="1:18" s="4" customFormat="1" ht="12.75" customHeight="1">
      <c r="A70" s="29" t="s">
        <v>102</v>
      </c>
      <c r="B70" s="43" t="s">
        <v>103</v>
      </c>
      <c r="C70" s="44">
        <f>ROUND((D70+E70+H70)*$I70/48,0)</f>
        <v>4</v>
      </c>
      <c r="D70" s="26">
        <v>4</v>
      </c>
      <c r="E70" s="26">
        <v>0</v>
      </c>
      <c r="F70" s="26">
        <v>2</v>
      </c>
      <c r="G70" s="26">
        <v>0</v>
      </c>
      <c r="H70" s="26">
        <f>ROUND((D70*F70)+(E70*G70),0)</f>
        <v>8</v>
      </c>
      <c r="I70" s="26">
        <v>16</v>
      </c>
      <c r="J70" s="26">
        <f>D70+E70+H70</f>
        <v>12</v>
      </c>
      <c r="K70" s="1">
        <f t="shared" si="2"/>
        <v>64</v>
      </c>
      <c r="L70" s="1">
        <f t="shared" si="2"/>
        <v>0</v>
      </c>
      <c r="M70" s="1">
        <f>+K70+L70</f>
        <v>64</v>
      </c>
      <c r="N70" s="45"/>
      <c r="O70" s="26" t="s">
        <v>8</v>
      </c>
      <c r="P70" s="26" t="s">
        <v>79</v>
      </c>
      <c r="Q70" s="26" t="s">
        <v>81</v>
      </c>
      <c r="R70" s="14"/>
    </row>
    <row r="71" spans="1:18" ht="12.75" customHeight="1">
      <c r="A71" s="1" t="s">
        <v>126</v>
      </c>
      <c r="B71" s="6" t="s">
        <v>127</v>
      </c>
      <c r="C71" s="44">
        <f>ROUND((D71+E71+H71)*$I71/48,0)</f>
        <v>4</v>
      </c>
      <c r="D71" s="1">
        <v>4</v>
      </c>
      <c r="E71" s="1">
        <v>0</v>
      </c>
      <c r="F71" s="1">
        <v>2</v>
      </c>
      <c r="G71" s="1">
        <v>0</v>
      </c>
      <c r="H71" s="26">
        <f>ROUND((D71*F71)+(E71*G71),0)</f>
        <v>8</v>
      </c>
      <c r="I71" s="1">
        <v>16</v>
      </c>
      <c r="J71" s="26">
        <f>D71+E71+H71</f>
        <v>12</v>
      </c>
      <c r="K71" s="1">
        <f t="shared" si="2"/>
        <v>64</v>
      </c>
      <c r="L71" s="1">
        <f t="shared" si="2"/>
        <v>0</v>
      </c>
      <c r="M71" s="1">
        <f>+K71+L71</f>
        <v>64</v>
      </c>
      <c r="N71" s="2"/>
      <c r="O71" s="26" t="s">
        <v>8</v>
      </c>
      <c r="P71" s="26" t="s">
        <v>79</v>
      </c>
      <c r="Q71" s="26" t="s">
        <v>81</v>
      </c>
      <c r="R71" s="13"/>
    </row>
    <row r="72" spans="1:18" ht="12.75" customHeight="1">
      <c r="A72" s="1" t="s">
        <v>73</v>
      </c>
      <c r="B72" s="6" t="s">
        <v>128</v>
      </c>
      <c r="C72" s="2">
        <f>ROUND((D72+E72+H72)*$I72/48,0)</f>
        <v>4</v>
      </c>
      <c r="D72" s="1">
        <v>4</v>
      </c>
      <c r="E72" s="1">
        <v>0</v>
      </c>
      <c r="F72" s="10">
        <v>2</v>
      </c>
      <c r="G72" s="1">
        <v>0</v>
      </c>
      <c r="H72" s="1">
        <f>ROUND((D72*F72)+(E72*G72),0)</f>
        <v>8</v>
      </c>
      <c r="I72" s="1">
        <v>16</v>
      </c>
      <c r="J72" s="1">
        <f>D72+E72+H72</f>
        <v>12</v>
      </c>
      <c r="K72" s="1">
        <f t="shared" si="2"/>
        <v>64</v>
      </c>
      <c r="L72" s="1">
        <f t="shared" si="2"/>
        <v>0</v>
      </c>
      <c r="M72" s="1">
        <f>+K72+L72</f>
        <v>64</v>
      </c>
      <c r="N72" s="18"/>
      <c r="O72" s="1" t="s">
        <v>8</v>
      </c>
      <c r="P72" s="1" t="s">
        <v>79</v>
      </c>
      <c r="Q72" s="1" t="s">
        <v>81</v>
      </c>
      <c r="R72" s="13"/>
    </row>
    <row r="73" spans="1:18" ht="12.75" customHeight="1">
      <c r="A73" s="80" t="s">
        <v>9</v>
      </c>
      <c r="B73" s="80"/>
      <c r="C73" s="34">
        <f>SUM(C69:C72)</f>
        <v>16</v>
      </c>
      <c r="D73" s="34">
        <f>SUM(D69:D72)</f>
        <v>16</v>
      </c>
      <c r="E73" s="34">
        <f>SUM(E69:E72)</f>
        <v>0</v>
      </c>
      <c r="F73" s="78"/>
      <c r="G73" s="79"/>
      <c r="H73" s="34">
        <f>SUM(H69:H72)</f>
        <v>32</v>
      </c>
      <c r="I73" s="38"/>
      <c r="J73" s="34">
        <f>SUM(J69:J72)</f>
        <v>48</v>
      </c>
      <c r="K73" s="34">
        <f>SUM(K69:K72)</f>
        <v>256</v>
      </c>
      <c r="L73" s="34">
        <f>SUM(L69:L72)</f>
        <v>0</v>
      </c>
      <c r="M73" s="34">
        <f>SUM(M69:M72)</f>
        <v>256</v>
      </c>
      <c r="N73" s="77"/>
      <c r="O73" s="77"/>
      <c r="P73" s="36" t="s">
        <v>109</v>
      </c>
      <c r="Q73" s="37">
        <v>4</v>
      </c>
      <c r="R73" s="13"/>
    </row>
    <row r="75" spans="1:17" ht="15" customHeight="1">
      <c r="A75" s="76" t="s">
        <v>16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1:17" ht="35.25" customHeight="1">
      <c r="A76" s="47" t="s">
        <v>4</v>
      </c>
      <c r="B76" s="47" t="s">
        <v>5</v>
      </c>
      <c r="C76" s="55" t="s">
        <v>184</v>
      </c>
      <c r="D76" s="55" t="s">
        <v>180</v>
      </c>
      <c r="E76" s="55" t="s">
        <v>181</v>
      </c>
      <c r="F76" s="55" t="s">
        <v>133</v>
      </c>
      <c r="G76" s="55" t="s">
        <v>134</v>
      </c>
      <c r="H76" s="55" t="s">
        <v>182</v>
      </c>
      <c r="I76" s="55" t="s">
        <v>6</v>
      </c>
      <c r="J76" s="55" t="s">
        <v>183</v>
      </c>
      <c r="K76" s="55" t="s">
        <v>106</v>
      </c>
      <c r="L76" s="55" t="s">
        <v>107</v>
      </c>
      <c r="M76" s="33" t="s">
        <v>108</v>
      </c>
      <c r="N76" s="47" t="s">
        <v>7</v>
      </c>
      <c r="O76" s="48" t="s">
        <v>200</v>
      </c>
      <c r="P76" s="47" t="s">
        <v>78</v>
      </c>
      <c r="Q76" s="47" t="s">
        <v>80</v>
      </c>
    </row>
    <row r="77" spans="1:17" ht="12.75" customHeight="1">
      <c r="A77" s="1" t="s">
        <v>51</v>
      </c>
      <c r="B77" s="6" t="s">
        <v>34</v>
      </c>
      <c r="C77" s="2">
        <f>ROUND((D77+E77+H77)*$I77/48,0)</f>
        <v>4</v>
      </c>
      <c r="D77" s="1">
        <v>4</v>
      </c>
      <c r="E77" s="1">
        <v>0</v>
      </c>
      <c r="F77" s="10">
        <v>2</v>
      </c>
      <c r="G77" s="10">
        <v>0</v>
      </c>
      <c r="H77" s="1">
        <f>ROUND((D77*F77)+(E77*G77),0)</f>
        <v>8</v>
      </c>
      <c r="I77" s="1">
        <v>16</v>
      </c>
      <c r="J77" s="1">
        <f>D77+E77+H77</f>
        <v>12</v>
      </c>
      <c r="K77" s="1">
        <f aca="true" t="shared" si="3" ref="K77:L80">+D77*$I77</f>
        <v>64</v>
      </c>
      <c r="L77" s="1">
        <f t="shared" si="3"/>
        <v>0</v>
      </c>
      <c r="M77" s="1">
        <f>+K77+L77</f>
        <v>64</v>
      </c>
      <c r="N77" s="7"/>
      <c r="O77" s="1" t="s">
        <v>8</v>
      </c>
      <c r="P77" s="1" t="s">
        <v>79</v>
      </c>
      <c r="Q77" s="1" t="s">
        <v>81</v>
      </c>
    </row>
    <row r="78" spans="1:17" s="32" customFormat="1" ht="12.75" customHeight="1">
      <c r="A78" s="26" t="s">
        <v>129</v>
      </c>
      <c r="B78" s="27" t="s">
        <v>179</v>
      </c>
      <c r="C78" s="28">
        <f>ROUND((D78+E78+H78)*$I78/48,0)</f>
        <v>4</v>
      </c>
      <c r="D78" s="29">
        <v>4</v>
      </c>
      <c r="E78" s="29">
        <v>0</v>
      </c>
      <c r="F78" s="30">
        <v>2</v>
      </c>
      <c r="G78" s="29">
        <v>0</v>
      </c>
      <c r="H78" s="29">
        <f>ROUND((D78*F78)+(E78*G78),0)</f>
        <v>8</v>
      </c>
      <c r="I78" s="29">
        <v>16</v>
      </c>
      <c r="J78" s="29">
        <f>D78+E78+H78</f>
        <v>12</v>
      </c>
      <c r="K78" s="26">
        <f t="shared" si="3"/>
        <v>64</v>
      </c>
      <c r="L78" s="26">
        <f t="shared" si="3"/>
        <v>0</v>
      </c>
      <c r="M78" s="26">
        <f>+K78+L78</f>
        <v>64</v>
      </c>
      <c r="N78" s="31"/>
      <c r="O78" s="29" t="s">
        <v>8</v>
      </c>
      <c r="P78" s="29" t="s">
        <v>79</v>
      </c>
      <c r="Q78" s="29" t="s">
        <v>81</v>
      </c>
    </row>
    <row r="79" spans="1:17" s="32" customFormat="1" ht="13.5" customHeight="1">
      <c r="A79" s="26" t="s">
        <v>130</v>
      </c>
      <c r="B79" s="27" t="s">
        <v>131</v>
      </c>
      <c r="C79" s="28">
        <f>ROUND((D79+E79+H79)*$I79/48,0)</f>
        <v>4</v>
      </c>
      <c r="D79" s="29">
        <v>4</v>
      </c>
      <c r="E79" s="29">
        <v>0</v>
      </c>
      <c r="F79" s="30">
        <v>2</v>
      </c>
      <c r="G79" s="29">
        <v>0</v>
      </c>
      <c r="H79" s="29">
        <f>ROUND((D79*F79)+(E79*G79),0)</f>
        <v>8</v>
      </c>
      <c r="I79" s="29">
        <v>16</v>
      </c>
      <c r="J79" s="29">
        <f>D79+E79+H79</f>
        <v>12</v>
      </c>
      <c r="K79" s="1">
        <f t="shared" si="3"/>
        <v>64</v>
      </c>
      <c r="L79" s="1">
        <f t="shared" si="3"/>
        <v>0</v>
      </c>
      <c r="M79" s="1">
        <f>+K79+L79</f>
        <v>64</v>
      </c>
      <c r="N79" s="31"/>
      <c r="O79" s="29" t="s">
        <v>8</v>
      </c>
      <c r="P79" s="29" t="s">
        <v>79</v>
      </c>
      <c r="Q79" s="29" t="s">
        <v>81</v>
      </c>
    </row>
    <row r="80" spans="1:17" ht="12.75" customHeight="1">
      <c r="A80" s="1" t="s">
        <v>54</v>
      </c>
      <c r="B80" s="6" t="s">
        <v>35</v>
      </c>
      <c r="C80" s="2">
        <f>ROUND((D80+E80+H80)*$I80/48,0)</f>
        <v>4</v>
      </c>
      <c r="D80" s="1">
        <v>4</v>
      </c>
      <c r="E80" s="1">
        <v>0</v>
      </c>
      <c r="F80" s="10">
        <v>2</v>
      </c>
      <c r="G80" s="10">
        <v>0</v>
      </c>
      <c r="H80" s="1">
        <f>ROUND((D80*F80)+(E80*G80),0)</f>
        <v>8</v>
      </c>
      <c r="I80" s="1">
        <v>16</v>
      </c>
      <c r="J80" s="1">
        <f>D80+E80+H80</f>
        <v>12</v>
      </c>
      <c r="K80" s="1">
        <f t="shared" si="3"/>
        <v>64</v>
      </c>
      <c r="L80" s="1">
        <f t="shared" si="3"/>
        <v>0</v>
      </c>
      <c r="M80" s="1">
        <f>+K80+L80</f>
        <v>64</v>
      </c>
      <c r="N80" s="72" t="s">
        <v>126</v>
      </c>
      <c r="O80" s="1" t="s">
        <v>8</v>
      </c>
      <c r="P80" s="1" t="s">
        <v>79</v>
      </c>
      <c r="Q80" s="1" t="s">
        <v>81</v>
      </c>
    </row>
    <row r="81" spans="1:17" ht="12.75" customHeight="1">
      <c r="A81" s="96" t="s">
        <v>9</v>
      </c>
      <c r="B81" s="97"/>
      <c r="C81" s="34">
        <f>SUM(C77:C80)</f>
        <v>16</v>
      </c>
      <c r="D81" s="34">
        <f>SUM(D77:D80)</f>
        <v>16</v>
      </c>
      <c r="E81" s="34">
        <f>SUM(E77:E80)</f>
        <v>0</v>
      </c>
      <c r="F81" s="78"/>
      <c r="G81" s="79"/>
      <c r="H81" s="34">
        <f>SUM(H77:H80)</f>
        <v>32</v>
      </c>
      <c r="I81" s="38"/>
      <c r="J81" s="34">
        <f>SUM(J77:J80)</f>
        <v>48</v>
      </c>
      <c r="K81" s="34">
        <f>SUM(K77:K80)</f>
        <v>256</v>
      </c>
      <c r="L81" s="34">
        <f>SUM(L77:L80)</f>
        <v>0</v>
      </c>
      <c r="M81" s="34">
        <f>SUM(M77:M80)</f>
        <v>256</v>
      </c>
      <c r="N81" s="77"/>
      <c r="O81" s="77"/>
      <c r="P81" s="36" t="s">
        <v>109</v>
      </c>
      <c r="Q81" s="37">
        <v>4</v>
      </c>
    </row>
    <row r="83" spans="1:17" ht="15" customHeight="1">
      <c r="A83" s="76" t="s">
        <v>17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1:17" ht="35.25" customHeight="1">
      <c r="A84" s="47" t="s">
        <v>4</v>
      </c>
      <c r="B84" s="47" t="s">
        <v>5</v>
      </c>
      <c r="C84" s="55" t="s">
        <v>184</v>
      </c>
      <c r="D84" s="55" t="s">
        <v>180</v>
      </c>
      <c r="E84" s="55" t="s">
        <v>181</v>
      </c>
      <c r="F84" s="55" t="s">
        <v>133</v>
      </c>
      <c r="G84" s="55" t="s">
        <v>134</v>
      </c>
      <c r="H84" s="55" t="s">
        <v>182</v>
      </c>
      <c r="I84" s="55" t="s">
        <v>6</v>
      </c>
      <c r="J84" s="55" t="s">
        <v>183</v>
      </c>
      <c r="K84" s="55" t="s">
        <v>106</v>
      </c>
      <c r="L84" s="55" t="s">
        <v>107</v>
      </c>
      <c r="M84" s="33" t="s">
        <v>108</v>
      </c>
      <c r="N84" s="47" t="s">
        <v>7</v>
      </c>
      <c r="O84" s="48" t="s">
        <v>200</v>
      </c>
      <c r="P84" s="47" t="s">
        <v>78</v>
      </c>
      <c r="Q84" s="47" t="s">
        <v>80</v>
      </c>
    </row>
    <row r="85" spans="1:17" ht="12.75" customHeight="1">
      <c r="A85" s="1" t="s">
        <v>56</v>
      </c>
      <c r="B85" s="6" t="s">
        <v>132</v>
      </c>
      <c r="C85" s="2">
        <f>ROUND((D85+E85+H85)*$I85/48,0)</f>
        <v>4</v>
      </c>
      <c r="D85" s="1">
        <v>4</v>
      </c>
      <c r="E85" s="1">
        <v>0</v>
      </c>
      <c r="F85" s="10">
        <v>2</v>
      </c>
      <c r="G85" s="10">
        <v>0</v>
      </c>
      <c r="H85" s="1">
        <f>ROUND((D85*F85)+(E85*G85),0)</f>
        <v>8</v>
      </c>
      <c r="I85" s="1">
        <v>16</v>
      </c>
      <c r="J85" s="1">
        <f>D85+E85+H85</f>
        <v>12</v>
      </c>
      <c r="K85" s="1">
        <f aca="true" t="shared" si="4" ref="K85:L87">+D85*$I85</f>
        <v>64</v>
      </c>
      <c r="L85" s="1">
        <f t="shared" si="4"/>
        <v>0</v>
      </c>
      <c r="M85" s="1">
        <f>+K85+L85</f>
        <v>64</v>
      </c>
      <c r="N85" s="2" t="s">
        <v>61</v>
      </c>
      <c r="O85" s="1" t="s">
        <v>8</v>
      </c>
      <c r="P85" s="1" t="s">
        <v>79</v>
      </c>
      <c r="Q85" s="1" t="s">
        <v>81</v>
      </c>
    </row>
    <row r="86" spans="1:17" ht="12.75" customHeight="1">
      <c r="A86" s="1" t="s">
        <v>55</v>
      </c>
      <c r="B86" s="6" t="s">
        <v>36</v>
      </c>
      <c r="C86" s="2">
        <f>ROUND((D86+E86+H86)*$I86/48,0)</f>
        <v>4</v>
      </c>
      <c r="D86" s="1">
        <v>4</v>
      </c>
      <c r="E86" s="1">
        <v>0</v>
      </c>
      <c r="F86" s="10">
        <v>2</v>
      </c>
      <c r="G86" s="10">
        <v>2</v>
      </c>
      <c r="H86" s="1">
        <f>ROUND((D86*F86)+(E86*G86),0)</f>
        <v>8</v>
      </c>
      <c r="I86" s="1">
        <v>16</v>
      </c>
      <c r="J86" s="1">
        <f>D86+E86+H86</f>
        <v>12</v>
      </c>
      <c r="K86" s="1">
        <f t="shared" si="4"/>
        <v>64</v>
      </c>
      <c r="L86" s="1">
        <f t="shared" si="4"/>
        <v>0</v>
      </c>
      <c r="M86" s="1">
        <f>+K86+L86</f>
        <v>64</v>
      </c>
      <c r="N86" s="7"/>
      <c r="O86" s="1" t="s">
        <v>8</v>
      </c>
      <c r="P86" s="1" t="s">
        <v>79</v>
      </c>
      <c r="Q86" s="1" t="s">
        <v>81</v>
      </c>
    </row>
    <row r="87" spans="1:17" ht="12.75" customHeight="1">
      <c r="A87" s="1" t="s">
        <v>76</v>
      </c>
      <c r="B87" s="6" t="s">
        <v>83</v>
      </c>
      <c r="C87" s="2">
        <f>ROUND((D87+E87+H87)*$I87/48,0)</f>
        <v>5</v>
      </c>
      <c r="D87" s="10">
        <v>8</v>
      </c>
      <c r="E87" s="1">
        <v>0</v>
      </c>
      <c r="F87" s="10">
        <v>1</v>
      </c>
      <c r="G87" s="10">
        <v>0</v>
      </c>
      <c r="H87" s="1">
        <f>ROUND((D87*F87)+(E87*G87),0)</f>
        <v>8</v>
      </c>
      <c r="I87" s="1">
        <v>16</v>
      </c>
      <c r="J87" s="26">
        <f>D87+E87+H87</f>
        <v>16</v>
      </c>
      <c r="K87" s="26">
        <f t="shared" si="4"/>
        <v>128</v>
      </c>
      <c r="L87" s="26">
        <f t="shared" si="4"/>
        <v>0</v>
      </c>
      <c r="M87" s="26">
        <f>+K87+L87</f>
        <v>128</v>
      </c>
      <c r="N87" s="12"/>
      <c r="O87" s="1" t="s">
        <v>8</v>
      </c>
      <c r="P87" s="1" t="s">
        <v>79</v>
      </c>
      <c r="Q87" s="1" t="s">
        <v>81</v>
      </c>
    </row>
    <row r="88" spans="1:17" ht="12.75" customHeight="1">
      <c r="A88" s="99" t="s">
        <v>9</v>
      </c>
      <c r="B88" s="99"/>
      <c r="C88" s="1">
        <f>SUM(C85:C87)</f>
        <v>13</v>
      </c>
      <c r="D88" s="10">
        <f>SUM(D85:D87)</f>
        <v>16</v>
      </c>
      <c r="E88" s="1">
        <f>SUM(E85:E87)</f>
        <v>0</v>
      </c>
      <c r="F88" s="98"/>
      <c r="G88" s="98"/>
      <c r="H88" s="1">
        <f>SUM(H85:H87)</f>
        <v>24</v>
      </c>
      <c r="I88" s="17"/>
      <c r="J88" s="26">
        <f>SUM(J85:J87)</f>
        <v>40</v>
      </c>
      <c r="K88" s="26">
        <f>SUM(K85:K87)</f>
        <v>256</v>
      </c>
      <c r="L88" s="26">
        <f>SUM(L85:L87)</f>
        <v>0</v>
      </c>
      <c r="M88" s="26">
        <f>SUM(M85:M87)</f>
        <v>256</v>
      </c>
      <c r="N88" s="110"/>
      <c r="O88" s="110"/>
      <c r="P88" s="36" t="s">
        <v>109</v>
      </c>
      <c r="Q88" s="37">
        <v>3</v>
      </c>
    </row>
    <row r="89" spans="1:17" s="14" customFormat="1" ht="12.75">
      <c r="A89" s="8"/>
      <c r="B89" s="8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24"/>
      <c r="O89" s="9"/>
      <c r="Q89" s="5"/>
    </row>
    <row r="90" spans="1:17" ht="15" customHeight="1">
      <c r="A90" s="76" t="s">
        <v>84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</row>
    <row r="91" spans="1:17" ht="35.25" customHeight="1">
      <c r="A91" s="47" t="s">
        <v>4</v>
      </c>
      <c r="B91" s="47" t="s">
        <v>5</v>
      </c>
      <c r="C91" s="55" t="s">
        <v>184</v>
      </c>
      <c r="D91" s="55" t="s">
        <v>180</v>
      </c>
      <c r="E91" s="55" t="s">
        <v>181</v>
      </c>
      <c r="F91" s="55" t="s">
        <v>133</v>
      </c>
      <c r="G91" s="55" t="s">
        <v>134</v>
      </c>
      <c r="H91" s="55" t="s">
        <v>182</v>
      </c>
      <c r="I91" s="55" t="s">
        <v>6</v>
      </c>
      <c r="J91" s="55" t="s">
        <v>183</v>
      </c>
      <c r="K91" s="55" t="s">
        <v>106</v>
      </c>
      <c r="L91" s="55" t="s">
        <v>107</v>
      </c>
      <c r="M91" s="33" t="s">
        <v>108</v>
      </c>
      <c r="N91" s="47" t="s">
        <v>7</v>
      </c>
      <c r="O91" s="48" t="s">
        <v>200</v>
      </c>
      <c r="P91" s="47" t="s">
        <v>78</v>
      </c>
      <c r="Q91" s="47" t="s">
        <v>80</v>
      </c>
    </row>
    <row r="92" spans="1:17" ht="12.75" customHeight="1">
      <c r="A92" s="1" t="s">
        <v>57</v>
      </c>
      <c r="B92" s="6" t="s">
        <v>37</v>
      </c>
      <c r="C92" s="2">
        <f>ROUND((D92+E92+H92)*$I92/48,0)</f>
        <v>11</v>
      </c>
      <c r="D92" s="10">
        <v>8</v>
      </c>
      <c r="E92" s="10">
        <v>0</v>
      </c>
      <c r="F92" s="10">
        <v>3</v>
      </c>
      <c r="G92" s="10">
        <v>0</v>
      </c>
      <c r="H92" s="1">
        <f>ROUND((D92*F92)+(E92*G92),0)</f>
        <v>24</v>
      </c>
      <c r="I92" s="1">
        <v>16</v>
      </c>
      <c r="J92" s="1">
        <f>D92+E92+H92</f>
        <v>32</v>
      </c>
      <c r="K92" s="1">
        <f>+D92*I92</f>
        <v>128</v>
      </c>
      <c r="L92" s="1">
        <f>+E92*I92</f>
        <v>0</v>
      </c>
      <c r="M92" s="1">
        <f>+K92+L92</f>
        <v>128</v>
      </c>
      <c r="N92" s="72" t="s">
        <v>54</v>
      </c>
      <c r="O92" s="26" t="s">
        <v>40</v>
      </c>
      <c r="P92" s="1" t="s">
        <v>79</v>
      </c>
      <c r="Q92" s="1" t="s">
        <v>81</v>
      </c>
    </row>
    <row r="93" spans="1:17" ht="12.75" customHeight="1">
      <c r="A93" s="80" t="s">
        <v>9</v>
      </c>
      <c r="B93" s="80"/>
      <c r="C93" s="34">
        <f>SUM(C92:C92)</f>
        <v>11</v>
      </c>
      <c r="D93" s="46">
        <f>SUM(D92:D92)</f>
        <v>8</v>
      </c>
      <c r="E93" s="46">
        <f>SUM(E92:E92)</f>
        <v>0</v>
      </c>
      <c r="F93" s="78"/>
      <c r="G93" s="79"/>
      <c r="H93" s="34">
        <f>SUM(H92:H92)</f>
        <v>24</v>
      </c>
      <c r="I93" s="38"/>
      <c r="J93" s="34">
        <f>SUM(J92:J92)</f>
        <v>32</v>
      </c>
      <c r="K93" s="34">
        <f>SUM(K92)</f>
        <v>128</v>
      </c>
      <c r="L93" s="34">
        <f>SUM(L92)</f>
        <v>0</v>
      </c>
      <c r="M93" s="34">
        <f>SUM(M92)</f>
        <v>128</v>
      </c>
      <c r="N93" s="77"/>
      <c r="O93" s="77"/>
      <c r="P93" s="36" t="s">
        <v>109</v>
      </c>
      <c r="Q93" s="37">
        <v>1</v>
      </c>
    </row>
    <row r="94" spans="1:17" s="14" customFormat="1" ht="12.75">
      <c r="A94" s="8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24"/>
      <c r="O94" s="9"/>
      <c r="Q94" s="5"/>
    </row>
    <row r="95" spans="1:17" s="13" customFormat="1" ht="15" customHeight="1">
      <c r="A95" s="76" t="s">
        <v>85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1:17" ht="35.25" customHeight="1">
      <c r="A96" s="47" t="s">
        <v>4</v>
      </c>
      <c r="B96" s="47" t="s">
        <v>5</v>
      </c>
      <c r="C96" s="55" t="s">
        <v>184</v>
      </c>
      <c r="D96" s="55" t="s">
        <v>180</v>
      </c>
      <c r="E96" s="55" t="s">
        <v>181</v>
      </c>
      <c r="F96" s="55" t="s">
        <v>133</v>
      </c>
      <c r="G96" s="55" t="s">
        <v>134</v>
      </c>
      <c r="H96" s="55" t="s">
        <v>182</v>
      </c>
      <c r="I96" s="55" t="s">
        <v>6</v>
      </c>
      <c r="J96" s="55" t="s">
        <v>183</v>
      </c>
      <c r="K96" s="55" t="s">
        <v>106</v>
      </c>
      <c r="L96" s="55" t="s">
        <v>107</v>
      </c>
      <c r="M96" s="33" t="s">
        <v>108</v>
      </c>
      <c r="N96" s="47" t="s">
        <v>7</v>
      </c>
      <c r="O96" s="48" t="s">
        <v>200</v>
      </c>
      <c r="P96" s="47" t="s">
        <v>78</v>
      </c>
      <c r="Q96" s="47" t="s">
        <v>80</v>
      </c>
    </row>
    <row r="97" spans="1:17" s="4" customFormat="1" ht="12.75" customHeight="1">
      <c r="A97" s="56" t="s">
        <v>199</v>
      </c>
      <c r="B97" s="65" t="s">
        <v>198</v>
      </c>
      <c r="C97" s="119">
        <f>ROUND((D97+E97+H97)*$I97/48,0)</f>
        <v>6</v>
      </c>
      <c r="D97" s="119">
        <v>4</v>
      </c>
      <c r="E97" s="119">
        <v>4</v>
      </c>
      <c r="F97" s="122">
        <v>1.4</v>
      </c>
      <c r="G97" s="122">
        <v>1</v>
      </c>
      <c r="H97" s="122">
        <f>ROUND((D97*F97)+(E97*G97),0)</f>
        <v>10</v>
      </c>
      <c r="I97" s="122">
        <v>16</v>
      </c>
      <c r="J97" s="122">
        <f>D97+E97+H97</f>
        <v>18</v>
      </c>
      <c r="K97" s="122">
        <f>+D97*$I97</f>
        <v>64</v>
      </c>
      <c r="L97" s="122">
        <f>+E97*$I97</f>
        <v>64</v>
      </c>
      <c r="M97" s="122">
        <f>+K97+L97</f>
        <v>128</v>
      </c>
      <c r="N97" s="119" t="s">
        <v>76</v>
      </c>
      <c r="O97" s="129" t="s">
        <v>40</v>
      </c>
      <c r="P97" s="129" t="s">
        <v>79</v>
      </c>
      <c r="Q97" s="129" t="s">
        <v>81</v>
      </c>
    </row>
    <row r="98" spans="1:17" s="4" customFormat="1" ht="12.75" customHeight="1">
      <c r="A98" s="56" t="s">
        <v>194</v>
      </c>
      <c r="B98" s="65" t="s">
        <v>191</v>
      </c>
      <c r="C98" s="120"/>
      <c r="D98" s="120"/>
      <c r="E98" s="120"/>
      <c r="F98" s="123"/>
      <c r="G98" s="123"/>
      <c r="H98" s="123"/>
      <c r="I98" s="123"/>
      <c r="J98" s="123"/>
      <c r="K98" s="123"/>
      <c r="L98" s="123"/>
      <c r="M98" s="123"/>
      <c r="N98" s="120"/>
      <c r="O98" s="130"/>
      <c r="P98" s="130"/>
      <c r="Q98" s="130"/>
    </row>
    <row r="99" spans="1:17" s="4" customFormat="1" ht="12.75" customHeight="1">
      <c r="A99" s="56" t="s">
        <v>195</v>
      </c>
      <c r="B99" s="65" t="s">
        <v>192</v>
      </c>
      <c r="C99" s="120"/>
      <c r="D99" s="120"/>
      <c r="E99" s="120"/>
      <c r="F99" s="123"/>
      <c r="G99" s="123"/>
      <c r="H99" s="123"/>
      <c r="I99" s="123"/>
      <c r="J99" s="123"/>
      <c r="K99" s="123"/>
      <c r="L99" s="123"/>
      <c r="M99" s="123"/>
      <c r="N99" s="121"/>
      <c r="O99" s="130"/>
      <c r="P99" s="130"/>
      <c r="Q99" s="130"/>
    </row>
    <row r="100" spans="1:17" s="4" customFormat="1" ht="12.75" customHeight="1">
      <c r="A100" s="56" t="s">
        <v>196</v>
      </c>
      <c r="B100" s="65" t="s">
        <v>193</v>
      </c>
      <c r="C100" s="121"/>
      <c r="D100" s="121"/>
      <c r="E100" s="121"/>
      <c r="F100" s="124"/>
      <c r="G100" s="124"/>
      <c r="H100" s="124"/>
      <c r="I100" s="124"/>
      <c r="J100" s="124"/>
      <c r="K100" s="124"/>
      <c r="L100" s="124"/>
      <c r="M100" s="124"/>
      <c r="N100" s="66" t="s">
        <v>57</v>
      </c>
      <c r="O100" s="131"/>
      <c r="P100" s="131"/>
      <c r="Q100" s="131"/>
    </row>
    <row r="101" spans="1:17" ht="12.75" customHeight="1">
      <c r="A101" s="115" t="s">
        <v>9</v>
      </c>
      <c r="B101" s="116"/>
      <c r="C101" s="1">
        <f>SUM(C97)</f>
        <v>6</v>
      </c>
      <c r="D101" s="1">
        <f>SUM(D97)</f>
        <v>4</v>
      </c>
      <c r="E101" s="1">
        <f>SUM(E97)</f>
        <v>4</v>
      </c>
      <c r="F101" s="98"/>
      <c r="G101" s="98"/>
      <c r="H101" s="1">
        <f>SUM(H97)</f>
        <v>10</v>
      </c>
      <c r="I101" s="17"/>
      <c r="J101" s="1">
        <f>SUM(J97)</f>
        <v>18</v>
      </c>
      <c r="K101" s="1">
        <f>SUM(K97)</f>
        <v>64</v>
      </c>
      <c r="L101" s="1">
        <f>SUM(L97)</f>
        <v>64</v>
      </c>
      <c r="M101" s="1">
        <f>SUM(M97)</f>
        <v>128</v>
      </c>
      <c r="N101" s="110"/>
      <c r="O101" s="110"/>
      <c r="P101" s="17" t="s">
        <v>109</v>
      </c>
      <c r="Q101" s="17">
        <v>1</v>
      </c>
    </row>
    <row r="102" spans="1:17" s="4" customFormat="1" ht="12.75" customHeight="1">
      <c r="A102" s="8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9"/>
      <c r="O102" s="9"/>
      <c r="P102" s="5"/>
      <c r="Q102" s="5"/>
    </row>
    <row r="103" spans="1:17" s="4" customFormat="1" ht="13.5" thickBot="1">
      <c r="A103" s="8"/>
      <c r="B103" s="8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24"/>
      <c r="O103" s="9"/>
      <c r="Q103" s="41"/>
    </row>
    <row r="104" spans="5:17" s="4" customFormat="1" ht="32.25" customHeight="1">
      <c r="E104" s="5"/>
      <c r="F104" s="5"/>
      <c r="G104" s="67" t="s">
        <v>93</v>
      </c>
      <c r="H104" s="67" t="s">
        <v>189</v>
      </c>
      <c r="I104" s="67" t="s">
        <v>197</v>
      </c>
      <c r="J104" s="125"/>
      <c r="K104" s="126"/>
      <c r="L104" s="127" t="s">
        <v>90</v>
      </c>
      <c r="M104" s="128"/>
      <c r="N104" s="24"/>
      <c r="O104" s="95"/>
      <c r="P104" s="95"/>
      <c r="Q104" s="95"/>
    </row>
    <row r="105" spans="1:17" s="4" customFormat="1" ht="13.5" customHeight="1">
      <c r="A105" s="117" t="s">
        <v>91</v>
      </c>
      <c r="B105" s="118"/>
      <c r="C105" s="19">
        <f>+D18+D26+D34+D42+D49+D57+D65+D73+D81+D88+D93+D101</f>
        <v>168</v>
      </c>
      <c r="D105" s="5"/>
      <c r="E105" s="5"/>
      <c r="F105" s="5"/>
      <c r="G105" s="57" t="s">
        <v>86</v>
      </c>
      <c r="H105" s="68">
        <f>+C18</f>
        <v>15</v>
      </c>
      <c r="I105" s="68">
        <f>+H105</f>
        <v>15</v>
      </c>
      <c r="J105" s="58">
        <v>0</v>
      </c>
      <c r="K105" s="69">
        <f>(J105+I105/2)</f>
        <v>7.5</v>
      </c>
      <c r="L105" s="59">
        <f>ROUNDDOWN(J105,0)</f>
        <v>0</v>
      </c>
      <c r="M105" s="60">
        <f>ROUNDDOWN(K105,0)</f>
        <v>7</v>
      </c>
      <c r="N105" s="25"/>
      <c r="O105" s="70"/>
      <c r="P105" s="95"/>
      <c r="Q105" s="95"/>
    </row>
    <row r="106" spans="1:17" s="4" customFormat="1" ht="13.5" customHeight="1">
      <c r="A106" s="117" t="s">
        <v>92</v>
      </c>
      <c r="B106" s="118"/>
      <c r="C106" s="19">
        <f>+E18+E26+E34+E42+E49+E57+E65+E73+E81+E88+E93+E101</f>
        <v>4</v>
      </c>
      <c r="D106" s="5"/>
      <c r="E106" s="5"/>
      <c r="F106" s="5"/>
      <c r="G106" s="57" t="s">
        <v>87</v>
      </c>
      <c r="H106" s="68">
        <f>+C26</f>
        <v>15</v>
      </c>
      <c r="I106" s="68">
        <f>+I105+H106</f>
        <v>30</v>
      </c>
      <c r="J106" s="58">
        <f>+K105+1</f>
        <v>8.5</v>
      </c>
      <c r="K106" s="69">
        <f>(I105+H106/2)</f>
        <v>22.5</v>
      </c>
      <c r="L106" s="59">
        <f aca="true" t="shared" si="5" ref="L106:M116">ROUNDDOWN(J106,0)</f>
        <v>8</v>
      </c>
      <c r="M106" s="60">
        <f t="shared" si="5"/>
        <v>22</v>
      </c>
      <c r="N106" s="25"/>
      <c r="O106" s="5"/>
      <c r="P106" s="5"/>
      <c r="Q106" s="5"/>
    </row>
    <row r="107" spans="1:17" ht="13.5" customHeight="1">
      <c r="A107" s="117" t="s">
        <v>171</v>
      </c>
      <c r="B107" s="118"/>
      <c r="C107" s="50">
        <f>+C105+C106</f>
        <v>172</v>
      </c>
      <c r="G107" s="57" t="s">
        <v>18</v>
      </c>
      <c r="H107" s="68">
        <f>+C34</f>
        <v>15</v>
      </c>
      <c r="I107" s="68">
        <f aca="true" t="shared" si="6" ref="I107:I116">+I106+H107</f>
        <v>45</v>
      </c>
      <c r="J107" s="58">
        <f aca="true" t="shared" si="7" ref="J107:J116">+K106+1</f>
        <v>23.5</v>
      </c>
      <c r="K107" s="69">
        <f aca="true" t="shared" si="8" ref="K107:K117">(I106+H107/2)</f>
        <v>37.5</v>
      </c>
      <c r="L107" s="59">
        <f t="shared" si="5"/>
        <v>23</v>
      </c>
      <c r="M107" s="60">
        <f t="shared" si="5"/>
        <v>37</v>
      </c>
      <c r="O107" s="5"/>
      <c r="P107" s="5"/>
      <c r="Q107" s="5"/>
    </row>
    <row r="108" spans="1:17" ht="13.5" customHeight="1">
      <c r="A108" s="117" t="s">
        <v>172</v>
      </c>
      <c r="B108" s="118"/>
      <c r="C108" s="54">
        <f>+K18+K26+K34+K42+K49+K57+K65+K73+K81+K88+K93+K101</f>
        <v>2688</v>
      </c>
      <c r="G108" s="57" t="s">
        <v>19</v>
      </c>
      <c r="H108" s="68">
        <f>+C42</f>
        <v>15</v>
      </c>
      <c r="I108" s="68">
        <f t="shared" si="6"/>
        <v>60</v>
      </c>
      <c r="J108" s="58">
        <f t="shared" si="7"/>
        <v>38.5</v>
      </c>
      <c r="K108" s="69">
        <f t="shared" si="8"/>
        <v>52.5</v>
      </c>
      <c r="L108" s="59">
        <f t="shared" si="5"/>
        <v>38</v>
      </c>
      <c r="M108" s="60">
        <f t="shared" si="5"/>
        <v>52</v>
      </c>
      <c r="O108" s="5"/>
      <c r="P108" s="5"/>
      <c r="Q108" s="5"/>
    </row>
    <row r="109" spans="1:17" ht="13.5" customHeight="1">
      <c r="A109" s="117" t="s">
        <v>173</v>
      </c>
      <c r="B109" s="118"/>
      <c r="C109" s="54">
        <f>+L18+L26+L34+L42+L49+L57+L65+L73+L81+L88+L93+L101</f>
        <v>64</v>
      </c>
      <c r="G109" s="57" t="s">
        <v>20</v>
      </c>
      <c r="H109" s="68">
        <f>+C49</f>
        <v>11</v>
      </c>
      <c r="I109" s="68">
        <f t="shared" si="6"/>
        <v>71</v>
      </c>
      <c r="J109" s="58">
        <f t="shared" si="7"/>
        <v>53.5</v>
      </c>
      <c r="K109" s="69">
        <f t="shared" si="8"/>
        <v>65.5</v>
      </c>
      <c r="L109" s="59">
        <f t="shared" si="5"/>
        <v>53</v>
      </c>
      <c r="M109" s="60">
        <f t="shared" si="5"/>
        <v>65</v>
      </c>
      <c r="O109" s="5"/>
      <c r="P109" s="5"/>
      <c r="Q109" s="5"/>
    </row>
    <row r="110" spans="1:17" ht="13.5" customHeight="1">
      <c r="A110" s="117" t="s">
        <v>43</v>
      </c>
      <c r="B110" s="118"/>
      <c r="C110" s="50">
        <f>+C108+C109</f>
        <v>2752</v>
      </c>
      <c r="G110" s="57" t="s">
        <v>21</v>
      </c>
      <c r="H110" s="68">
        <f>+C57</f>
        <v>16</v>
      </c>
      <c r="I110" s="68">
        <f t="shared" si="6"/>
        <v>87</v>
      </c>
      <c r="J110" s="58">
        <f t="shared" si="7"/>
        <v>66.5</v>
      </c>
      <c r="K110" s="69">
        <f t="shared" si="8"/>
        <v>79</v>
      </c>
      <c r="L110" s="59">
        <f t="shared" si="5"/>
        <v>66</v>
      </c>
      <c r="M110" s="60">
        <f t="shared" si="5"/>
        <v>79</v>
      </c>
      <c r="O110" s="5"/>
      <c r="P110" s="5"/>
      <c r="Q110" s="5"/>
    </row>
    <row r="111" spans="1:17" ht="13.5" customHeight="1">
      <c r="A111" s="14"/>
      <c r="B111" s="5"/>
      <c r="C111" s="51"/>
      <c r="G111" s="57" t="s">
        <v>22</v>
      </c>
      <c r="H111" s="68">
        <f>+C65</f>
        <v>15</v>
      </c>
      <c r="I111" s="68">
        <f t="shared" si="6"/>
        <v>102</v>
      </c>
      <c r="J111" s="58">
        <f t="shared" si="7"/>
        <v>80</v>
      </c>
      <c r="K111" s="69">
        <f t="shared" si="8"/>
        <v>94.5</v>
      </c>
      <c r="L111" s="59">
        <f t="shared" si="5"/>
        <v>80</v>
      </c>
      <c r="M111" s="60">
        <f t="shared" si="5"/>
        <v>94</v>
      </c>
      <c r="O111" s="5"/>
      <c r="P111" s="5"/>
      <c r="Q111" s="5"/>
    </row>
    <row r="112" spans="1:17" ht="13.5" customHeight="1">
      <c r="A112" s="117" t="s">
        <v>26</v>
      </c>
      <c r="B112" s="118"/>
      <c r="C112" s="11">
        <f>+C18+C26+C34+C42+C49+C57+C65+C73+C81+C88+C93+C97</f>
        <v>164</v>
      </c>
      <c r="G112" s="57" t="s">
        <v>23</v>
      </c>
      <c r="H112" s="68">
        <f>+C73</f>
        <v>16</v>
      </c>
      <c r="I112" s="68">
        <f t="shared" si="6"/>
        <v>118</v>
      </c>
      <c r="J112" s="58">
        <f t="shared" si="7"/>
        <v>95.5</v>
      </c>
      <c r="K112" s="69">
        <f t="shared" si="8"/>
        <v>110</v>
      </c>
      <c r="L112" s="59">
        <f t="shared" si="5"/>
        <v>95</v>
      </c>
      <c r="M112" s="60">
        <f t="shared" si="5"/>
        <v>110</v>
      </c>
      <c r="O112" s="5"/>
      <c r="P112" s="5"/>
      <c r="Q112" s="5"/>
    </row>
    <row r="113" spans="1:17" ht="13.5" customHeight="1">
      <c r="A113" s="117" t="s">
        <v>174</v>
      </c>
      <c r="B113" s="118"/>
      <c r="C113" s="50">
        <f>+Q18+Q26+Q34+Q42+Q49+Q57+Q65+Q73+Q81+Q88+Q93+Q101</f>
        <v>40</v>
      </c>
      <c r="G113" s="57" t="s">
        <v>24</v>
      </c>
      <c r="H113" s="61">
        <f>+C81</f>
        <v>16</v>
      </c>
      <c r="I113" s="68">
        <f t="shared" si="6"/>
        <v>134</v>
      </c>
      <c r="J113" s="58">
        <f t="shared" si="7"/>
        <v>111</v>
      </c>
      <c r="K113" s="69">
        <f t="shared" si="8"/>
        <v>126</v>
      </c>
      <c r="L113" s="59">
        <f t="shared" si="5"/>
        <v>111</v>
      </c>
      <c r="M113" s="60">
        <f t="shared" si="5"/>
        <v>126</v>
      </c>
      <c r="O113" s="71"/>
      <c r="P113" s="5"/>
      <c r="Q113" s="5"/>
    </row>
    <row r="114" spans="1:17" ht="13.5" customHeight="1">
      <c r="A114" s="13"/>
      <c r="B114" s="13"/>
      <c r="C114" s="13"/>
      <c r="G114" s="57" t="s">
        <v>25</v>
      </c>
      <c r="H114" s="61">
        <f>+C88</f>
        <v>13</v>
      </c>
      <c r="I114" s="68">
        <f t="shared" si="6"/>
        <v>147</v>
      </c>
      <c r="J114" s="58">
        <f t="shared" si="7"/>
        <v>127</v>
      </c>
      <c r="K114" s="69">
        <f t="shared" si="8"/>
        <v>140.5</v>
      </c>
      <c r="L114" s="59">
        <f t="shared" si="5"/>
        <v>127</v>
      </c>
      <c r="M114" s="60">
        <f t="shared" si="5"/>
        <v>140</v>
      </c>
      <c r="O114" s="5"/>
      <c r="P114" s="5"/>
      <c r="Q114" s="5"/>
    </row>
    <row r="115" spans="1:17" ht="13.5" customHeight="1">
      <c r="A115" s="52"/>
      <c r="B115" s="53"/>
      <c r="C115" s="53"/>
      <c r="G115" s="1" t="s">
        <v>88</v>
      </c>
      <c r="H115" s="61">
        <f>+C93</f>
        <v>11</v>
      </c>
      <c r="I115" s="68">
        <f t="shared" si="6"/>
        <v>158</v>
      </c>
      <c r="J115" s="58">
        <f t="shared" si="7"/>
        <v>141.5</v>
      </c>
      <c r="K115" s="69">
        <f t="shared" si="8"/>
        <v>152.5</v>
      </c>
      <c r="L115" s="59">
        <f t="shared" si="5"/>
        <v>141</v>
      </c>
      <c r="M115" s="60">
        <f t="shared" si="5"/>
        <v>152</v>
      </c>
      <c r="O115" s="5"/>
      <c r="P115" s="5"/>
      <c r="Q115" s="5"/>
    </row>
    <row r="116" spans="7:17" ht="13.5" customHeight="1">
      <c r="G116" s="1" t="s">
        <v>89</v>
      </c>
      <c r="H116" s="61">
        <f>+C101</f>
        <v>6</v>
      </c>
      <c r="I116" s="68">
        <f t="shared" si="6"/>
        <v>164</v>
      </c>
      <c r="J116" s="58">
        <f t="shared" si="7"/>
        <v>153.5</v>
      </c>
      <c r="K116" s="69">
        <f t="shared" si="8"/>
        <v>161</v>
      </c>
      <c r="L116" s="59">
        <f t="shared" si="5"/>
        <v>153</v>
      </c>
      <c r="M116" s="60">
        <f t="shared" si="5"/>
        <v>161</v>
      </c>
      <c r="O116" s="5"/>
      <c r="P116" s="5"/>
      <c r="Q116" s="5"/>
    </row>
    <row r="117" spans="7:17" ht="21.75" customHeight="1" thickBot="1">
      <c r="G117" s="112" t="s">
        <v>190</v>
      </c>
      <c r="H117" s="113"/>
      <c r="I117" s="114"/>
      <c r="J117" s="58">
        <f>+K116+1</f>
        <v>162</v>
      </c>
      <c r="K117" s="69">
        <f t="shared" si="8"/>
        <v>164</v>
      </c>
      <c r="L117" s="62">
        <f>ROUNDDOWN(J117,0)</f>
        <v>162</v>
      </c>
      <c r="M117" s="63">
        <f>ROUNDDOWN(K117,0)</f>
        <v>164</v>
      </c>
      <c r="O117" s="5"/>
      <c r="P117" s="5"/>
      <c r="Q117" s="5"/>
    </row>
    <row r="118" spans="15:17" ht="12.75">
      <c r="O118" s="42"/>
      <c r="P118" s="42"/>
      <c r="Q118" s="42"/>
    </row>
    <row r="119" spans="15:17" ht="12.75">
      <c r="O119" s="42"/>
      <c r="P119" s="42"/>
      <c r="Q119" s="42"/>
    </row>
    <row r="120" spans="1:17" ht="12.75">
      <c r="A120" s="111" t="s">
        <v>165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15:17" ht="12.75">
      <c r="O121" s="42"/>
      <c r="P121" s="42"/>
      <c r="Q121" s="42"/>
    </row>
    <row r="122" spans="1:17" ht="45">
      <c r="A122" s="73" t="s">
        <v>4</v>
      </c>
      <c r="B122" s="73" t="s">
        <v>5</v>
      </c>
      <c r="C122" s="74" t="s">
        <v>184</v>
      </c>
      <c r="D122" s="74" t="s">
        <v>180</v>
      </c>
      <c r="E122" s="74" t="s">
        <v>181</v>
      </c>
      <c r="F122" s="74" t="s">
        <v>133</v>
      </c>
      <c r="G122" s="74" t="s">
        <v>134</v>
      </c>
      <c r="H122" s="74" t="s">
        <v>182</v>
      </c>
      <c r="I122" s="74" t="s">
        <v>6</v>
      </c>
      <c r="J122" s="74" t="s">
        <v>183</v>
      </c>
      <c r="K122" s="74" t="s">
        <v>106</v>
      </c>
      <c r="L122" s="74" t="s">
        <v>107</v>
      </c>
      <c r="M122" s="74" t="s">
        <v>108</v>
      </c>
      <c r="N122" s="73" t="s">
        <v>7</v>
      </c>
      <c r="O122" s="73" t="s">
        <v>135</v>
      </c>
      <c r="P122" s="73" t="s">
        <v>78</v>
      </c>
      <c r="Q122" s="73" t="s">
        <v>80</v>
      </c>
    </row>
    <row r="123" spans="1:17" ht="12.75">
      <c r="A123" s="108" t="s">
        <v>164</v>
      </c>
      <c r="B123" s="108"/>
      <c r="C123" s="75" t="s">
        <v>115</v>
      </c>
      <c r="D123" s="109" t="s">
        <v>166</v>
      </c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1:17" ht="12.75">
      <c r="A124" s="49" t="s">
        <v>136</v>
      </c>
      <c r="B124" s="49" t="s">
        <v>141</v>
      </c>
      <c r="C124" s="28">
        <f>ROUND((D124+E124+H124)*$I124/48,0)</f>
        <v>4</v>
      </c>
      <c r="D124" s="29">
        <v>4</v>
      </c>
      <c r="E124" s="29">
        <v>0</v>
      </c>
      <c r="F124" s="30">
        <v>2</v>
      </c>
      <c r="G124" s="29">
        <v>0</v>
      </c>
      <c r="H124" s="29">
        <f>ROUND((D124*F124)+(E124*G124),0)</f>
        <v>8</v>
      </c>
      <c r="I124" s="29">
        <v>16</v>
      </c>
      <c r="J124" s="29">
        <f>D124+E124+H124</f>
        <v>12</v>
      </c>
      <c r="K124" s="1">
        <f>+D124*$I124</f>
        <v>64</v>
      </c>
      <c r="L124" s="1">
        <f>E124*$I124</f>
        <v>0</v>
      </c>
      <c r="M124" s="1">
        <f>+K124+L124</f>
        <v>64</v>
      </c>
      <c r="N124" s="31"/>
      <c r="O124" s="29" t="s">
        <v>8</v>
      </c>
      <c r="P124" s="29" t="s">
        <v>79</v>
      </c>
      <c r="Q124" s="29" t="s">
        <v>81</v>
      </c>
    </row>
    <row r="125" spans="1:17" ht="12.75">
      <c r="A125" s="49" t="s">
        <v>137</v>
      </c>
      <c r="B125" s="49" t="s">
        <v>141</v>
      </c>
      <c r="C125" s="28">
        <f>ROUND((D125+E125+H125)*$I125/48,0)</f>
        <v>4</v>
      </c>
      <c r="D125" s="29">
        <v>4</v>
      </c>
      <c r="E125" s="29">
        <v>0</v>
      </c>
      <c r="F125" s="30">
        <v>2</v>
      </c>
      <c r="G125" s="29">
        <v>0</v>
      </c>
      <c r="H125" s="29">
        <f>ROUND((D125*F125)+(E125*G125),0)</f>
        <v>8</v>
      </c>
      <c r="I125" s="29">
        <v>16</v>
      </c>
      <c r="J125" s="29">
        <f>D125+E125+H125</f>
        <v>12</v>
      </c>
      <c r="K125" s="1">
        <f>+D125*$I125</f>
        <v>64</v>
      </c>
      <c r="L125" s="1">
        <f>E125*$I125</f>
        <v>0</v>
      </c>
      <c r="M125" s="1">
        <f>+K125+L125</f>
        <v>64</v>
      </c>
      <c r="N125" s="31"/>
      <c r="O125" s="29" t="s">
        <v>8</v>
      </c>
      <c r="P125" s="29" t="s">
        <v>79</v>
      </c>
      <c r="Q125" s="29" t="s">
        <v>81</v>
      </c>
    </row>
    <row r="126" spans="1:17" ht="12.75">
      <c r="A126" s="49" t="s">
        <v>138</v>
      </c>
      <c r="B126" s="49" t="s">
        <v>141</v>
      </c>
      <c r="C126" s="28">
        <f>ROUND((D126+E126+H126)*$I126/48,0)</f>
        <v>4</v>
      </c>
      <c r="D126" s="29">
        <v>4</v>
      </c>
      <c r="E126" s="29">
        <v>0</v>
      </c>
      <c r="F126" s="30">
        <v>2</v>
      </c>
      <c r="G126" s="29">
        <v>0</v>
      </c>
      <c r="H126" s="29">
        <f>ROUND((D126*F126)+(E126*G126),0)</f>
        <v>8</v>
      </c>
      <c r="I126" s="29">
        <v>16</v>
      </c>
      <c r="J126" s="29">
        <f>D126+E126+H126</f>
        <v>12</v>
      </c>
      <c r="K126" s="1">
        <f>+D126*$I126</f>
        <v>64</v>
      </c>
      <c r="L126" s="1">
        <f>E126*$I126</f>
        <v>0</v>
      </c>
      <c r="M126" s="1">
        <f>+K126+L126</f>
        <v>64</v>
      </c>
      <c r="N126" s="31"/>
      <c r="O126" s="29" t="s">
        <v>8</v>
      </c>
      <c r="P126" s="29" t="s">
        <v>79</v>
      </c>
      <c r="Q126" s="29" t="s">
        <v>81</v>
      </c>
    </row>
    <row r="127" spans="1:17" ht="12.75">
      <c r="A127" s="49" t="s">
        <v>139</v>
      </c>
      <c r="B127" s="49" t="s">
        <v>141</v>
      </c>
      <c r="C127" s="28">
        <f>ROUND((D127+E127+H127)*$I127/48,0)</f>
        <v>4</v>
      </c>
      <c r="D127" s="29">
        <v>4</v>
      </c>
      <c r="E127" s="29">
        <v>0</v>
      </c>
      <c r="F127" s="30">
        <v>2</v>
      </c>
      <c r="G127" s="29">
        <v>0</v>
      </c>
      <c r="H127" s="29">
        <f>ROUND((D127*F127)+(E127*G127),0)</f>
        <v>8</v>
      </c>
      <c r="I127" s="29">
        <v>16</v>
      </c>
      <c r="J127" s="29">
        <f>D127+E127+H127</f>
        <v>12</v>
      </c>
      <c r="K127" s="1">
        <f>+D127*$I127</f>
        <v>64</v>
      </c>
      <c r="L127" s="1">
        <f>E127*$I127</f>
        <v>0</v>
      </c>
      <c r="M127" s="1">
        <f>+K127+L127</f>
        <v>64</v>
      </c>
      <c r="N127" s="31"/>
      <c r="O127" s="29" t="s">
        <v>8</v>
      </c>
      <c r="P127" s="29" t="s">
        <v>79</v>
      </c>
      <c r="Q127" s="29" t="s">
        <v>81</v>
      </c>
    </row>
    <row r="128" spans="1:17" ht="12.75">
      <c r="A128" s="49" t="s">
        <v>140</v>
      </c>
      <c r="B128" s="49" t="s">
        <v>141</v>
      </c>
      <c r="C128" s="28">
        <f>ROUND((D128+E128+H128)*$I128/48,0)</f>
        <v>4</v>
      </c>
      <c r="D128" s="29">
        <v>4</v>
      </c>
      <c r="E128" s="29">
        <v>0</v>
      </c>
      <c r="F128" s="30">
        <v>2</v>
      </c>
      <c r="G128" s="29">
        <v>0</v>
      </c>
      <c r="H128" s="29">
        <f>ROUND((D128*F128)+(E128*G128),0)</f>
        <v>8</v>
      </c>
      <c r="I128" s="29">
        <v>16</v>
      </c>
      <c r="J128" s="29">
        <f>D128+E128+H128</f>
        <v>12</v>
      </c>
      <c r="K128" s="1">
        <f>+D128*$I128</f>
        <v>64</v>
      </c>
      <c r="L128" s="1">
        <f>E128*$I128</f>
        <v>0</v>
      </c>
      <c r="M128" s="1">
        <f>+K128+L128</f>
        <v>64</v>
      </c>
      <c r="N128" s="31"/>
      <c r="O128" s="29" t="s">
        <v>8</v>
      </c>
      <c r="P128" s="29" t="s">
        <v>79</v>
      </c>
      <c r="Q128" s="29" t="s">
        <v>81</v>
      </c>
    </row>
    <row r="129" spans="1:17" ht="12.75">
      <c r="A129" s="108" t="s">
        <v>164</v>
      </c>
      <c r="B129" s="108"/>
      <c r="C129" s="75" t="s">
        <v>117</v>
      </c>
      <c r="D129" s="109" t="s">
        <v>167</v>
      </c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1:17" ht="12.75">
      <c r="A130" s="49" t="s">
        <v>142</v>
      </c>
      <c r="B130" s="49" t="s">
        <v>101</v>
      </c>
      <c r="C130" s="28">
        <f>ROUND((D130+E130+H130)*$I130/48,0)</f>
        <v>4</v>
      </c>
      <c r="D130" s="29">
        <v>4</v>
      </c>
      <c r="E130" s="29">
        <v>0</v>
      </c>
      <c r="F130" s="30">
        <v>2</v>
      </c>
      <c r="G130" s="29">
        <v>0</v>
      </c>
      <c r="H130" s="29">
        <f>ROUND((D130*F130)+(E130*G130),0)</f>
        <v>8</v>
      </c>
      <c r="I130" s="29">
        <v>16</v>
      </c>
      <c r="J130" s="29">
        <f>D130+E130+H130</f>
        <v>12</v>
      </c>
      <c r="K130" s="1">
        <f>+D130*I130</f>
        <v>64</v>
      </c>
      <c r="L130" s="1">
        <f>+E130*I130</f>
        <v>0</v>
      </c>
      <c r="M130" s="1">
        <f>+K130+L130</f>
        <v>64</v>
      </c>
      <c r="N130" s="31"/>
      <c r="O130" s="29" t="s">
        <v>8</v>
      </c>
      <c r="P130" s="29" t="s">
        <v>79</v>
      </c>
      <c r="Q130" s="29" t="s">
        <v>81</v>
      </c>
    </row>
    <row r="131" spans="1:17" ht="12.75">
      <c r="A131" s="49" t="s">
        <v>143</v>
      </c>
      <c r="B131" s="49" t="s">
        <v>101</v>
      </c>
      <c r="C131" s="28">
        <f>ROUND((D131+E131+H131)*$I131/48,0)</f>
        <v>4</v>
      </c>
      <c r="D131" s="29">
        <v>4</v>
      </c>
      <c r="E131" s="29">
        <v>0</v>
      </c>
      <c r="F131" s="30">
        <v>2</v>
      </c>
      <c r="G131" s="29">
        <v>0</v>
      </c>
      <c r="H131" s="29">
        <f>ROUND((D131*F131)+(E131*G131),0)</f>
        <v>8</v>
      </c>
      <c r="I131" s="29">
        <v>16</v>
      </c>
      <c r="J131" s="29">
        <f>D131+E131+H131</f>
        <v>12</v>
      </c>
      <c r="K131" s="1">
        <f>+D131*I131</f>
        <v>64</v>
      </c>
      <c r="L131" s="1">
        <f>+E131*I131</f>
        <v>0</v>
      </c>
      <c r="M131" s="1">
        <f>+K131+L131</f>
        <v>64</v>
      </c>
      <c r="N131" s="31"/>
      <c r="O131" s="29" t="s">
        <v>8</v>
      </c>
      <c r="P131" s="29" t="s">
        <v>79</v>
      </c>
      <c r="Q131" s="29" t="s">
        <v>81</v>
      </c>
    </row>
    <row r="132" spans="1:17" ht="12.75">
      <c r="A132" s="49" t="s">
        <v>144</v>
      </c>
      <c r="B132" s="49" t="s">
        <v>101</v>
      </c>
      <c r="C132" s="28">
        <f>ROUND((D132+E132+H132)*$I132/48,0)</f>
        <v>4</v>
      </c>
      <c r="D132" s="29">
        <v>4</v>
      </c>
      <c r="E132" s="29">
        <v>0</v>
      </c>
      <c r="F132" s="30">
        <v>2</v>
      </c>
      <c r="G132" s="29">
        <v>0</v>
      </c>
      <c r="H132" s="29">
        <f>ROUND((D132*F132)+(E132*G132),0)</f>
        <v>8</v>
      </c>
      <c r="I132" s="29">
        <v>16</v>
      </c>
      <c r="J132" s="29">
        <f>D132+E132+H132</f>
        <v>12</v>
      </c>
      <c r="K132" s="1">
        <f>+D132*I132</f>
        <v>64</v>
      </c>
      <c r="L132" s="1">
        <f>+E132*I132</f>
        <v>0</v>
      </c>
      <c r="M132" s="1">
        <f>+K132+L132</f>
        <v>64</v>
      </c>
      <c r="N132" s="31"/>
      <c r="O132" s="29" t="s">
        <v>8</v>
      </c>
      <c r="P132" s="29" t="s">
        <v>79</v>
      </c>
      <c r="Q132" s="29" t="s">
        <v>81</v>
      </c>
    </row>
    <row r="133" spans="1:17" ht="12.75">
      <c r="A133" s="49" t="s">
        <v>145</v>
      </c>
      <c r="B133" s="49" t="s">
        <v>101</v>
      </c>
      <c r="C133" s="28">
        <f>ROUND((D133+E133+H133)*$I133/48,0)</f>
        <v>4</v>
      </c>
      <c r="D133" s="29">
        <v>4</v>
      </c>
      <c r="E133" s="29">
        <v>0</v>
      </c>
      <c r="F133" s="30">
        <v>2</v>
      </c>
      <c r="G133" s="29">
        <v>0</v>
      </c>
      <c r="H133" s="29">
        <f>ROUND((D133*F133)+(E133*G133),0)</f>
        <v>8</v>
      </c>
      <c r="I133" s="29">
        <v>16</v>
      </c>
      <c r="J133" s="29">
        <f>D133+E133+H133</f>
        <v>12</v>
      </c>
      <c r="K133" s="1">
        <f>+D133*I133</f>
        <v>64</v>
      </c>
      <c r="L133" s="1">
        <f>+E133*I133</f>
        <v>0</v>
      </c>
      <c r="M133" s="1">
        <f>+K133+L133</f>
        <v>64</v>
      </c>
      <c r="N133" s="31"/>
      <c r="O133" s="29" t="s">
        <v>8</v>
      </c>
      <c r="P133" s="29" t="s">
        <v>79</v>
      </c>
      <c r="Q133" s="29" t="s">
        <v>81</v>
      </c>
    </row>
    <row r="134" spans="1:17" ht="12.75">
      <c r="A134" s="49" t="s">
        <v>146</v>
      </c>
      <c r="B134" s="49" t="s">
        <v>101</v>
      </c>
      <c r="C134" s="28">
        <f>ROUND((D134+E134+H134)*$I134/48,0)</f>
        <v>4</v>
      </c>
      <c r="D134" s="29">
        <v>4</v>
      </c>
      <c r="E134" s="29">
        <v>0</v>
      </c>
      <c r="F134" s="30">
        <v>2</v>
      </c>
      <c r="G134" s="29">
        <v>0</v>
      </c>
      <c r="H134" s="29">
        <f>ROUND((D134*F134)+(E134*G134),0)</f>
        <v>8</v>
      </c>
      <c r="I134" s="29">
        <v>16</v>
      </c>
      <c r="J134" s="29">
        <f>D134+E134+H134</f>
        <v>12</v>
      </c>
      <c r="K134" s="1">
        <f>+D134*I134</f>
        <v>64</v>
      </c>
      <c r="L134" s="1">
        <f>+E134*I134</f>
        <v>0</v>
      </c>
      <c r="M134" s="1">
        <f>+K134+L134</f>
        <v>64</v>
      </c>
      <c r="N134" s="31"/>
      <c r="O134" s="29" t="s">
        <v>8</v>
      </c>
      <c r="P134" s="29" t="s">
        <v>79</v>
      </c>
      <c r="Q134" s="29" t="s">
        <v>81</v>
      </c>
    </row>
    <row r="135" spans="1:17" ht="12.75">
      <c r="A135" s="108" t="s">
        <v>164</v>
      </c>
      <c r="B135" s="108"/>
      <c r="C135" s="75" t="s">
        <v>124</v>
      </c>
      <c r="D135" s="109" t="s">
        <v>168</v>
      </c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1:17" ht="12.75">
      <c r="A136" s="49" t="s">
        <v>147</v>
      </c>
      <c r="B136" s="49" t="s">
        <v>152</v>
      </c>
      <c r="C136" s="28">
        <f>ROUND((D136+E136+H136)*$I136/48,0)</f>
        <v>4</v>
      </c>
      <c r="D136" s="29">
        <v>4</v>
      </c>
      <c r="E136" s="29">
        <v>0</v>
      </c>
      <c r="F136" s="30">
        <v>2</v>
      </c>
      <c r="G136" s="29">
        <v>0</v>
      </c>
      <c r="H136" s="29">
        <f>ROUND((D136*F136)+(E136*G136),0)</f>
        <v>8</v>
      </c>
      <c r="I136" s="29">
        <v>16</v>
      </c>
      <c r="J136" s="29">
        <f>D136+E136+H136</f>
        <v>12</v>
      </c>
      <c r="K136" s="1">
        <f>+D136*I136</f>
        <v>64</v>
      </c>
      <c r="L136" s="1">
        <f>+E136*I136</f>
        <v>0</v>
      </c>
      <c r="M136" s="1">
        <f>+K136+L136</f>
        <v>64</v>
      </c>
      <c r="N136" s="31"/>
      <c r="O136" s="29" t="s">
        <v>8</v>
      </c>
      <c r="P136" s="29" t="s">
        <v>79</v>
      </c>
      <c r="Q136" s="29" t="s">
        <v>81</v>
      </c>
    </row>
    <row r="137" spans="1:17" ht="12.75">
      <c r="A137" s="49" t="s">
        <v>148</v>
      </c>
      <c r="B137" s="49" t="s">
        <v>152</v>
      </c>
      <c r="C137" s="28">
        <f>ROUND((D137+E137+H137)*$I137/48,0)</f>
        <v>4</v>
      </c>
      <c r="D137" s="29">
        <v>4</v>
      </c>
      <c r="E137" s="29">
        <v>0</v>
      </c>
      <c r="F137" s="30">
        <v>2</v>
      </c>
      <c r="G137" s="29">
        <v>0</v>
      </c>
      <c r="H137" s="29">
        <f>ROUND((D137*F137)+(E137*G137),0)</f>
        <v>8</v>
      </c>
      <c r="I137" s="29">
        <v>16</v>
      </c>
      <c r="J137" s="29">
        <f>D137+E137+H137</f>
        <v>12</v>
      </c>
      <c r="K137" s="1">
        <f>+D137*I137</f>
        <v>64</v>
      </c>
      <c r="L137" s="1">
        <f>+E137*I137</f>
        <v>0</v>
      </c>
      <c r="M137" s="1">
        <f>+K137+L137</f>
        <v>64</v>
      </c>
      <c r="N137" s="31"/>
      <c r="O137" s="29" t="s">
        <v>8</v>
      </c>
      <c r="P137" s="29" t="s">
        <v>79</v>
      </c>
      <c r="Q137" s="29" t="s">
        <v>81</v>
      </c>
    </row>
    <row r="138" spans="1:17" ht="12.75">
      <c r="A138" s="49" t="s">
        <v>149</v>
      </c>
      <c r="B138" s="49" t="s">
        <v>152</v>
      </c>
      <c r="C138" s="28">
        <f>ROUND((D138+E138+H138)*$I138/48,0)</f>
        <v>4</v>
      </c>
      <c r="D138" s="29">
        <v>4</v>
      </c>
      <c r="E138" s="29">
        <v>0</v>
      </c>
      <c r="F138" s="30">
        <v>2</v>
      </c>
      <c r="G138" s="29">
        <v>0</v>
      </c>
      <c r="H138" s="29">
        <f>ROUND((D138*F138)+(E138*G138),0)</f>
        <v>8</v>
      </c>
      <c r="I138" s="29">
        <v>16</v>
      </c>
      <c r="J138" s="29">
        <f>D138+E138+H138</f>
        <v>12</v>
      </c>
      <c r="K138" s="1">
        <f>+D138*I138</f>
        <v>64</v>
      </c>
      <c r="L138" s="1">
        <f>+E138*I138</f>
        <v>0</v>
      </c>
      <c r="M138" s="1">
        <f>+K138+L138</f>
        <v>64</v>
      </c>
      <c r="N138" s="31"/>
      <c r="O138" s="29" t="s">
        <v>8</v>
      </c>
      <c r="P138" s="29" t="s">
        <v>79</v>
      </c>
      <c r="Q138" s="29" t="s">
        <v>81</v>
      </c>
    </row>
    <row r="139" spans="1:17" ht="12.75">
      <c r="A139" s="49" t="s">
        <v>150</v>
      </c>
      <c r="B139" s="49" t="s">
        <v>152</v>
      </c>
      <c r="C139" s="28">
        <f>ROUND((D139+E139+H139)*$I139/48,0)</f>
        <v>4</v>
      </c>
      <c r="D139" s="29">
        <v>4</v>
      </c>
      <c r="E139" s="29">
        <v>0</v>
      </c>
      <c r="F139" s="30">
        <v>2</v>
      </c>
      <c r="G139" s="29">
        <v>0</v>
      </c>
      <c r="H139" s="29">
        <f>ROUND((D139*F139)+(E139*G139),0)</f>
        <v>8</v>
      </c>
      <c r="I139" s="29">
        <v>16</v>
      </c>
      <c r="J139" s="29">
        <f>D139+E139+H139</f>
        <v>12</v>
      </c>
      <c r="K139" s="1">
        <f>+D139*I139</f>
        <v>64</v>
      </c>
      <c r="L139" s="1">
        <f>+E139*I139</f>
        <v>0</v>
      </c>
      <c r="M139" s="1">
        <f>+K139+L139</f>
        <v>64</v>
      </c>
      <c r="N139" s="31"/>
      <c r="O139" s="29" t="s">
        <v>8</v>
      </c>
      <c r="P139" s="29" t="s">
        <v>79</v>
      </c>
      <c r="Q139" s="29" t="s">
        <v>81</v>
      </c>
    </row>
    <row r="140" spans="1:17" ht="12.75">
      <c r="A140" s="49" t="s">
        <v>151</v>
      </c>
      <c r="B140" s="49" t="s">
        <v>152</v>
      </c>
      <c r="C140" s="28">
        <f>ROUND((D140+E140+H140)*$I140/48,0)</f>
        <v>4</v>
      </c>
      <c r="D140" s="29">
        <v>4</v>
      </c>
      <c r="E140" s="29">
        <v>0</v>
      </c>
      <c r="F140" s="30">
        <v>2</v>
      </c>
      <c r="G140" s="29">
        <v>0</v>
      </c>
      <c r="H140" s="29">
        <f>ROUND((D140*F140)+(E140*G140),0)</f>
        <v>8</v>
      </c>
      <c r="I140" s="29">
        <v>16</v>
      </c>
      <c r="J140" s="29">
        <f>D140+E140+H140</f>
        <v>12</v>
      </c>
      <c r="K140" s="1">
        <f>+D140*I140</f>
        <v>64</v>
      </c>
      <c r="L140" s="1">
        <f>+E140*I140</f>
        <v>0</v>
      </c>
      <c r="M140" s="1">
        <f>+K140+L140</f>
        <v>64</v>
      </c>
      <c r="N140" s="31"/>
      <c r="O140" s="29" t="s">
        <v>8</v>
      </c>
      <c r="P140" s="29" t="s">
        <v>79</v>
      </c>
      <c r="Q140" s="29" t="s">
        <v>81</v>
      </c>
    </row>
    <row r="141" spans="1:17" ht="12.75">
      <c r="A141" s="108" t="s">
        <v>164</v>
      </c>
      <c r="B141" s="108"/>
      <c r="C141" s="75" t="s">
        <v>125</v>
      </c>
      <c r="D141" s="109" t="s">
        <v>169</v>
      </c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1:17" ht="12.75">
      <c r="A142" s="49" t="s">
        <v>153</v>
      </c>
      <c r="B142" s="49" t="s">
        <v>128</v>
      </c>
      <c r="C142" s="28">
        <f>ROUND((D142+E142+H142)*$I142/48,0)</f>
        <v>4</v>
      </c>
      <c r="D142" s="29">
        <v>4</v>
      </c>
      <c r="E142" s="29">
        <v>0</v>
      </c>
      <c r="F142" s="30">
        <v>2</v>
      </c>
      <c r="G142" s="29">
        <v>0</v>
      </c>
      <c r="H142" s="29">
        <f>ROUND((D142*F142)+(E142*G142),0)</f>
        <v>8</v>
      </c>
      <c r="I142" s="29">
        <v>16</v>
      </c>
      <c r="J142" s="29">
        <f>D142+E142+H142</f>
        <v>12</v>
      </c>
      <c r="K142" s="1">
        <f>+D142*I142</f>
        <v>64</v>
      </c>
      <c r="L142" s="1">
        <f>+E142*I142</f>
        <v>0</v>
      </c>
      <c r="M142" s="1">
        <f>+K142+L142</f>
        <v>64</v>
      </c>
      <c r="N142" s="31"/>
      <c r="O142" s="29" t="s">
        <v>8</v>
      </c>
      <c r="P142" s="29" t="s">
        <v>79</v>
      </c>
      <c r="Q142" s="29" t="s">
        <v>81</v>
      </c>
    </row>
    <row r="143" spans="1:17" ht="12.75">
      <c r="A143" s="49" t="s">
        <v>154</v>
      </c>
      <c r="B143" s="49" t="s">
        <v>128</v>
      </c>
      <c r="C143" s="28">
        <f>ROUND((D143+E143+H143)*$I143/48,0)</f>
        <v>4</v>
      </c>
      <c r="D143" s="29">
        <v>4</v>
      </c>
      <c r="E143" s="29">
        <v>0</v>
      </c>
      <c r="F143" s="30">
        <v>2</v>
      </c>
      <c r="G143" s="29">
        <v>0</v>
      </c>
      <c r="H143" s="29">
        <f>ROUND((D143*F143)+(E143*G143),0)</f>
        <v>8</v>
      </c>
      <c r="I143" s="29">
        <v>16</v>
      </c>
      <c r="J143" s="29">
        <f>D143+E143+H143</f>
        <v>12</v>
      </c>
      <c r="K143" s="1">
        <f>+D143*I143</f>
        <v>64</v>
      </c>
      <c r="L143" s="1">
        <f>+E143*I143</f>
        <v>0</v>
      </c>
      <c r="M143" s="1">
        <f>+K143+L143</f>
        <v>64</v>
      </c>
      <c r="N143" s="31"/>
      <c r="O143" s="29" t="s">
        <v>8</v>
      </c>
      <c r="P143" s="29" t="s">
        <v>79</v>
      </c>
      <c r="Q143" s="29" t="s">
        <v>81</v>
      </c>
    </row>
    <row r="144" spans="1:17" ht="12.75">
      <c r="A144" s="49" t="s">
        <v>155</v>
      </c>
      <c r="B144" s="49" t="s">
        <v>128</v>
      </c>
      <c r="C144" s="28">
        <f>ROUND((D144+E144+H144)*$I144/48,0)</f>
        <v>4</v>
      </c>
      <c r="D144" s="29">
        <v>4</v>
      </c>
      <c r="E144" s="29">
        <v>0</v>
      </c>
      <c r="F144" s="30">
        <v>2</v>
      </c>
      <c r="G144" s="29">
        <v>0</v>
      </c>
      <c r="H144" s="29">
        <f>ROUND((D144*F144)+(E144*G144),0)</f>
        <v>8</v>
      </c>
      <c r="I144" s="29">
        <v>16</v>
      </c>
      <c r="J144" s="29">
        <f>D144+E144+H144</f>
        <v>12</v>
      </c>
      <c r="K144" s="1">
        <f>+D144*I144</f>
        <v>64</v>
      </c>
      <c r="L144" s="1">
        <f>+E144*I144</f>
        <v>0</v>
      </c>
      <c r="M144" s="1">
        <f>+K144+L144</f>
        <v>64</v>
      </c>
      <c r="N144" s="31"/>
      <c r="O144" s="29" t="s">
        <v>8</v>
      </c>
      <c r="P144" s="29" t="s">
        <v>79</v>
      </c>
      <c r="Q144" s="29" t="s">
        <v>81</v>
      </c>
    </row>
    <row r="145" spans="1:17" ht="12.75">
      <c r="A145" s="49" t="s">
        <v>156</v>
      </c>
      <c r="B145" s="49" t="s">
        <v>128</v>
      </c>
      <c r="C145" s="28">
        <f>ROUND((D145+E145+H145)*$I145/48,0)</f>
        <v>4</v>
      </c>
      <c r="D145" s="29">
        <v>4</v>
      </c>
      <c r="E145" s="29">
        <v>0</v>
      </c>
      <c r="F145" s="30">
        <v>2</v>
      </c>
      <c r="G145" s="29">
        <v>0</v>
      </c>
      <c r="H145" s="29">
        <f>ROUND((D145*F145)+(E145*G145),0)</f>
        <v>8</v>
      </c>
      <c r="I145" s="29">
        <v>16</v>
      </c>
      <c r="J145" s="29">
        <f>D145+E145+H145</f>
        <v>12</v>
      </c>
      <c r="K145" s="1">
        <f>+D145*I145</f>
        <v>64</v>
      </c>
      <c r="L145" s="1">
        <f>+E145*I145</f>
        <v>0</v>
      </c>
      <c r="M145" s="1">
        <f>+K145+L145</f>
        <v>64</v>
      </c>
      <c r="N145" s="31"/>
      <c r="O145" s="29" t="s">
        <v>8</v>
      </c>
      <c r="P145" s="29" t="s">
        <v>79</v>
      </c>
      <c r="Q145" s="29" t="s">
        <v>81</v>
      </c>
    </row>
    <row r="146" spans="1:17" ht="12.75">
      <c r="A146" s="49" t="s">
        <v>157</v>
      </c>
      <c r="B146" s="49" t="s">
        <v>128</v>
      </c>
      <c r="C146" s="28">
        <f>ROUND((D146+E146+H146)*$I146/48,0)</f>
        <v>4</v>
      </c>
      <c r="D146" s="29">
        <v>4</v>
      </c>
      <c r="E146" s="29">
        <v>0</v>
      </c>
      <c r="F146" s="30">
        <v>2</v>
      </c>
      <c r="G146" s="29">
        <v>0</v>
      </c>
      <c r="H146" s="29">
        <f>ROUND((D146*F146)+(E146*G146),0)</f>
        <v>8</v>
      </c>
      <c r="I146" s="29">
        <v>16</v>
      </c>
      <c r="J146" s="29">
        <f>D146+E146+H146</f>
        <v>12</v>
      </c>
      <c r="K146" s="1">
        <f>+D146*I146</f>
        <v>64</v>
      </c>
      <c r="L146" s="1">
        <f>+E146*I146</f>
        <v>0</v>
      </c>
      <c r="M146" s="1">
        <f>+K146+L146</f>
        <v>64</v>
      </c>
      <c r="N146" s="31"/>
      <c r="O146" s="29" t="s">
        <v>8</v>
      </c>
      <c r="P146" s="29" t="s">
        <v>79</v>
      </c>
      <c r="Q146" s="29" t="s">
        <v>81</v>
      </c>
    </row>
    <row r="147" spans="1:17" ht="12.75">
      <c r="A147" s="108" t="s">
        <v>164</v>
      </c>
      <c r="B147" s="108"/>
      <c r="C147" s="75" t="s">
        <v>129</v>
      </c>
      <c r="D147" s="109" t="s">
        <v>170</v>
      </c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1:17" ht="12.75">
      <c r="A148" s="49" t="s">
        <v>158</v>
      </c>
      <c r="B148" s="49" t="s">
        <v>163</v>
      </c>
      <c r="C148" s="28">
        <f>ROUND((D148+E148+H148)*$I148/48,0)</f>
        <v>4</v>
      </c>
      <c r="D148" s="29">
        <v>4</v>
      </c>
      <c r="E148" s="29">
        <v>0</v>
      </c>
      <c r="F148" s="30">
        <v>2</v>
      </c>
      <c r="G148" s="29">
        <v>0</v>
      </c>
      <c r="H148" s="29">
        <f>ROUND((D148*F148)+(E148*G148),0)</f>
        <v>8</v>
      </c>
      <c r="I148" s="29">
        <v>16</v>
      </c>
      <c r="J148" s="29">
        <f>D148+E148+H148</f>
        <v>12</v>
      </c>
      <c r="K148" s="1">
        <f>+D148*I148</f>
        <v>64</v>
      </c>
      <c r="L148" s="1">
        <f>+E148*I148</f>
        <v>0</v>
      </c>
      <c r="M148" s="1">
        <f>+K148+L148</f>
        <v>64</v>
      </c>
      <c r="N148" s="31"/>
      <c r="O148" s="29" t="s">
        <v>8</v>
      </c>
      <c r="P148" s="29" t="s">
        <v>79</v>
      </c>
      <c r="Q148" s="29" t="s">
        <v>81</v>
      </c>
    </row>
    <row r="149" spans="1:17" ht="12.75">
      <c r="A149" s="49" t="s">
        <v>159</v>
      </c>
      <c r="B149" s="49" t="s">
        <v>163</v>
      </c>
      <c r="C149" s="28">
        <f>ROUND((D149+E149+H149)*$I149/48,0)</f>
        <v>4</v>
      </c>
      <c r="D149" s="29">
        <v>4</v>
      </c>
      <c r="E149" s="29">
        <v>0</v>
      </c>
      <c r="F149" s="30">
        <v>2</v>
      </c>
      <c r="G149" s="29">
        <v>0</v>
      </c>
      <c r="H149" s="29">
        <f>ROUND((D149*F149)+(E149*G149),0)</f>
        <v>8</v>
      </c>
      <c r="I149" s="29">
        <v>16</v>
      </c>
      <c r="J149" s="29">
        <f>D149+E149+H149</f>
        <v>12</v>
      </c>
      <c r="K149" s="1">
        <f>+D149*I149</f>
        <v>64</v>
      </c>
      <c r="L149" s="1">
        <f>+E149*I149</f>
        <v>0</v>
      </c>
      <c r="M149" s="1">
        <f>+K149+L149</f>
        <v>64</v>
      </c>
      <c r="N149" s="31"/>
      <c r="O149" s="29" t="s">
        <v>8</v>
      </c>
      <c r="P149" s="29" t="s">
        <v>79</v>
      </c>
      <c r="Q149" s="29" t="s">
        <v>81</v>
      </c>
    </row>
    <row r="150" spans="1:17" ht="12.75">
      <c r="A150" s="49" t="s">
        <v>160</v>
      </c>
      <c r="B150" s="49" t="s">
        <v>163</v>
      </c>
      <c r="C150" s="28">
        <f>ROUND((D150+E150+H150)*$I150/48,0)</f>
        <v>4</v>
      </c>
      <c r="D150" s="29">
        <v>4</v>
      </c>
      <c r="E150" s="29">
        <v>0</v>
      </c>
      <c r="F150" s="30">
        <v>2</v>
      </c>
      <c r="G150" s="29">
        <v>0</v>
      </c>
      <c r="H150" s="29">
        <f>ROUND((D150*F150)+(E150*G150),0)</f>
        <v>8</v>
      </c>
      <c r="I150" s="29">
        <v>16</v>
      </c>
      <c r="J150" s="29">
        <f>D150+E150+H150</f>
        <v>12</v>
      </c>
      <c r="K150" s="1">
        <f>+D150*I150</f>
        <v>64</v>
      </c>
      <c r="L150" s="1">
        <f>+E150*I150</f>
        <v>0</v>
      </c>
      <c r="M150" s="1">
        <f>+K150+L150</f>
        <v>64</v>
      </c>
      <c r="N150" s="31"/>
      <c r="O150" s="29" t="s">
        <v>8</v>
      </c>
      <c r="P150" s="29" t="s">
        <v>79</v>
      </c>
      <c r="Q150" s="29" t="s">
        <v>81</v>
      </c>
    </row>
    <row r="151" spans="1:17" ht="12.75">
      <c r="A151" s="49" t="s">
        <v>161</v>
      </c>
      <c r="B151" s="49" t="s">
        <v>163</v>
      </c>
      <c r="C151" s="28">
        <f>ROUND((D151+E151+H151)*$I151/48,0)</f>
        <v>4</v>
      </c>
      <c r="D151" s="29">
        <v>4</v>
      </c>
      <c r="E151" s="29">
        <v>0</v>
      </c>
      <c r="F151" s="30">
        <v>2</v>
      </c>
      <c r="G151" s="29">
        <v>0</v>
      </c>
      <c r="H151" s="29">
        <f>ROUND((D151*F151)+(E151*G151),0)</f>
        <v>8</v>
      </c>
      <c r="I151" s="29">
        <v>16</v>
      </c>
      <c r="J151" s="29">
        <f>D151+E151+H151</f>
        <v>12</v>
      </c>
      <c r="K151" s="1">
        <f>+D151*I151</f>
        <v>64</v>
      </c>
      <c r="L151" s="1">
        <f>+E151*I151</f>
        <v>0</v>
      </c>
      <c r="M151" s="1">
        <f>+K151+L151</f>
        <v>64</v>
      </c>
      <c r="N151" s="31"/>
      <c r="O151" s="29" t="s">
        <v>8</v>
      </c>
      <c r="P151" s="29" t="s">
        <v>79</v>
      </c>
      <c r="Q151" s="29" t="s">
        <v>81</v>
      </c>
    </row>
    <row r="152" spans="1:17" ht="12.75">
      <c r="A152" s="49" t="s">
        <v>162</v>
      </c>
      <c r="B152" s="49" t="s">
        <v>163</v>
      </c>
      <c r="C152" s="28">
        <f>ROUND((D152+E152+H152)*$I152/48,0)</f>
        <v>4</v>
      </c>
      <c r="D152" s="29">
        <v>4</v>
      </c>
      <c r="E152" s="29">
        <v>0</v>
      </c>
      <c r="F152" s="30">
        <v>2</v>
      </c>
      <c r="G152" s="29">
        <v>0</v>
      </c>
      <c r="H152" s="29">
        <f>ROUND((D152*F152)+(E152*G152),0)</f>
        <v>8</v>
      </c>
      <c r="I152" s="29">
        <v>16</v>
      </c>
      <c r="J152" s="29">
        <f>D152+E152+H152</f>
        <v>12</v>
      </c>
      <c r="K152" s="1">
        <f>+D152*I152</f>
        <v>64</v>
      </c>
      <c r="L152" s="1">
        <f>+E152*I152</f>
        <v>0</v>
      </c>
      <c r="M152" s="1">
        <f>+K152+L152</f>
        <v>64</v>
      </c>
      <c r="N152" s="31"/>
      <c r="O152" s="29" t="s">
        <v>8</v>
      </c>
      <c r="P152" s="29" t="s">
        <v>79</v>
      </c>
      <c r="Q152" s="29" t="s">
        <v>81</v>
      </c>
    </row>
    <row r="153" spans="15:17" ht="12.75">
      <c r="O153" s="42"/>
      <c r="P153" s="42"/>
      <c r="Q153" s="42"/>
    </row>
    <row r="154" spans="15:17" ht="12.75">
      <c r="O154" s="42"/>
      <c r="P154" s="42"/>
      <c r="Q154" s="42"/>
    </row>
    <row r="155" spans="15:17" ht="12.75">
      <c r="O155" s="42"/>
      <c r="P155" s="42"/>
      <c r="Q155" s="42"/>
    </row>
    <row r="156" spans="15:17" ht="12.75">
      <c r="O156" s="42"/>
      <c r="P156" s="42"/>
      <c r="Q156" s="42"/>
    </row>
    <row r="157" spans="15:17" ht="12.75">
      <c r="O157" s="42"/>
      <c r="P157" s="42"/>
      <c r="Q157" s="42"/>
    </row>
    <row r="158" spans="15:17" ht="12.75">
      <c r="O158" s="42"/>
      <c r="P158" s="42"/>
      <c r="Q158" s="42"/>
    </row>
    <row r="159" spans="15:17" ht="12.75">
      <c r="O159" s="42"/>
      <c r="P159" s="42"/>
      <c r="Q159" s="42"/>
    </row>
    <row r="160" spans="15:17" ht="12.75">
      <c r="O160" s="42"/>
      <c r="P160" s="42"/>
      <c r="Q160" s="42"/>
    </row>
    <row r="161" spans="15:17" ht="12.75">
      <c r="O161" s="42"/>
      <c r="P161" s="42"/>
      <c r="Q161" s="42"/>
    </row>
    <row r="162" spans="15:17" ht="12.75">
      <c r="O162" s="42"/>
      <c r="P162" s="42"/>
      <c r="Q162" s="42"/>
    </row>
    <row r="163" spans="15:17" ht="12.75">
      <c r="O163" s="42"/>
      <c r="P163" s="42"/>
      <c r="Q163" s="42"/>
    </row>
    <row r="164" spans="15:17" ht="12.75">
      <c r="O164" s="42"/>
      <c r="P164" s="42"/>
      <c r="Q164" s="42"/>
    </row>
    <row r="165" spans="15:17" ht="12.75">
      <c r="O165" s="42"/>
      <c r="P165" s="42"/>
      <c r="Q165" s="42"/>
    </row>
    <row r="166" spans="15:17" ht="12.75">
      <c r="O166" s="3"/>
      <c r="Q166" s="3"/>
    </row>
  </sheetData>
  <sheetProtection/>
  <mergeCells count="102">
    <mergeCell ref="O97:O100"/>
    <mergeCell ref="G97:G100"/>
    <mergeCell ref="H97:H100"/>
    <mergeCell ref="I97:I100"/>
    <mergeCell ref="P97:P100"/>
    <mergeCell ref="Q97:Q100"/>
    <mergeCell ref="N97:N99"/>
    <mergeCell ref="J97:J100"/>
    <mergeCell ref="K97:K100"/>
    <mergeCell ref="L97:L100"/>
    <mergeCell ref="M97:M100"/>
    <mergeCell ref="A110:B110"/>
    <mergeCell ref="A112:B112"/>
    <mergeCell ref="A113:B113"/>
    <mergeCell ref="J104:K104"/>
    <mergeCell ref="L104:M104"/>
    <mergeCell ref="F97:F100"/>
    <mergeCell ref="A105:B105"/>
    <mergeCell ref="A106:B106"/>
    <mergeCell ref="A107:B107"/>
    <mergeCell ref="G117:I117"/>
    <mergeCell ref="A101:B101"/>
    <mergeCell ref="F88:G88"/>
    <mergeCell ref="A20:Q20"/>
    <mergeCell ref="A93:B93"/>
    <mergeCell ref="A108:B108"/>
    <mergeCell ref="A109:B109"/>
    <mergeCell ref="C97:C100"/>
    <mergeCell ref="D97:D100"/>
    <mergeCell ref="E97:E100"/>
    <mergeCell ref="A120:Q120"/>
    <mergeCell ref="A129:B129"/>
    <mergeCell ref="D129:Q129"/>
    <mergeCell ref="A135:B135"/>
    <mergeCell ref="D135:Q135"/>
    <mergeCell ref="A123:B123"/>
    <mergeCell ref="D123:Q123"/>
    <mergeCell ref="A141:B141"/>
    <mergeCell ref="D141:Q141"/>
    <mergeCell ref="A147:B147"/>
    <mergeCell ref="D147:Q147"/>
    <mergeCell ref="A18:B18"/>
    <mergeCell ref="O104:Q104"/>
    <mergeCell ref="N101:O101"/>
    <mergeCell ref="A90:Q90"/>
    <mergeCell ref="A95:Q95"/>
    <mergeCell ref="N88:O88"/>
    <mergeCell ref="A1:Q1"/>
    <mergeCell ref="A2:Q2"/>
    <mergeCell ref="A3:Q3"/>
    <mergeCell ref="I5:Q5"/>
    <mergeCell ref="I6:Q6"/>
    <mergeCell ref="I7:Q7"/>
    <mergeCell ref="A7:G7"/>
    <mergeCell ref="A5:G5"/>
    <mergeCell ref="A6:G6"/>
    <mergeCell ref="F93:G93"/>
    <mergeCell ref="N93:O93"/>
    <mergeCell ref="A88:B88"/>
    <mergeCell ref="A57:B57"/>
    <mergeCell ref="N65:O65"/>
    <mergeCell ref="F73:G73"/>
    <mergeCell ref="N73:O73"/>
    <mergeCell ref="F65:G65"/>
    <mergeCell ref="A65:B65"/>
    <mergeCell ref="N57:O57"/>
    <mergeCell ref="P105:Q105"/>
    <mergeCell ref="A73:B73"/>
    <mergeCell ref="A81:B81"/>
    <mergeCell ref="F81:G81"/>
    <mergeCell ref="A49:B49"/>
    <mergeCell ref="F26:G26"/>
    <mergeCell ref="N42:O42"/>
    <mergeCell ref="F101:G101"/>
    <mergeCell ref="A51:Q51"/>
    <mergeCell ref="N26:O26"/>
    <mergeCell ref="I8:Q8"/>
    <mergeCell ref="I9:Q9"/>
    <mergeCell ref="F42:G42"/>
    <mergeCell ref="A42:B42"/>
    <mergeCell ref="F34:G34"/>
    <mergeCell ref="N34:O34"/>
    <mergeCell ref="N18:O18"/>
    <mergeCell ref="A12:Q12"/>
    <mergeCell ref="A26:B26"/>
    <mergeCell ref="A28:Q28"/>
    <mergeCell ref="A8:G8"/>
    <mergeCell ref="A9:G9"/>
    <mergeCell ref="A10:G10"/>
    <mergeCell ref="A44:Q44"/>
    <mergeCell ref="A67:Q67"/>
    <mergeCell ref="F49:G49"/>
    <mergeCell ref="A36:Q36"/>
    <mergeCell ref="I10:Q10"/>
    <mergeCell ref="N49:O49"/>
    <mergeCell ref="F18:G18"/>
    <mergeCell ref="A83:Q83"/>
    <mergeCell ref="A75:Q75"/>
    <mergeCell ref="A59:Q59"/>
    <mergeCell ref="N81:O81"/>
    <mergeCell ref="F57:G57"/>
    <mergeCell ref="A34:B34"/>
  </mergeCells>
  <dataValidations count="3">
    <dataValidation type="list" allowBlank="1" showInputMessage="1" showErrorMessage="1" promptTitle="Área de Conocimiento" sqref="P77:P80 P14:P17 P38:P41 P30:P33 P22:P25 P53:P56 P61:P64 P69:P72 P85:P87 P92 P46:P48 P124:P128 P130:P134 P136:P140 P142:P146 P148:P152 P97">
      <formula1>$R$1:$R$11</formula1>
    </dataValidation>
    <dataValidation type="list" allowBlank="1" showInputMessage="1" showErrorMessage="1" sqref="Q77:Q80 Q92 Q14:Q17 Q85:Q87 Q69:Q72 Q61:Q64 Q53:Q56 Q46:Q48 Q38:Q41 Q30:Q33 Q22:Q25 Q124:Q128 Q130:Q134 Q136:Q140 Q142:Q146 Q148:Q152 Q97">
      <formula1>$T$1:$T$57</formula1>
    </dataValidation>
    <dataValidation type="list" allowBlank="1" showInputMessage="1" showErrorMessage="1" sqref="Q129 Q135 Q141 Q147">
      <formula1>$S$1:$S$58</formula1>
    </dataValidation>
  </dataValidations>
  <printOptions horizontalCentered="1"/>
  <pageMargins left="0" right="0" top="0.1968503937007874" bottom="0" header="0" footer="0"/>
  <pageSetup horizontalDpi="600" verticalDpi="600" orientation="landscape" paperSize="5" scale="73" r:id="rId2"/>
  <headerFooter alignWithMargins="0">
    <oddFooter>&amp;L&amp;D&amp;C&amp;P&amp;RCARLOS ALFONSO ZULUAGA ARANGO
Director
ADMISIONES REGISTRO Y CONTROL ACADÉMICO</oddFooter>
  </headerFooter>
  <rowBreaks count="4" manualBreakCount="4">
    <brk id="35" max="13" man="1"/>
    <brk id="74" max="13" man="1"/>
    <brk id="119" max="16" man="1"/>
    <brk id="16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utp</dc:creator>
  <cp:keywords/>
  <dc:description/>
  <cp:lastModifiedBy>Usuario UTP</cp:lastModifiedBy>
  <cp:lastPrinted>2016-05-17T18:52:37Z</cp:lastPrinted>
  <dcterms:created xsi:type="dcterms:W3CDTF">2007-11-02T14:30:33Z</dcterms:created>
  <dcterms:modified xsi:type="dcterms:W3CDTF">2016-07-13T22:54:56Z</dcterms:modified>
  <cp:category/>
  <cp:version/>
  <cp:contentType/>
  <cp:contentStatus/>
</cp:coreProperties>
</file>